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12.xml" ContentType="application/vnd.openxmlformats-officedocument.drawing+xml"/>
  <Override PartName="/xl/charts/chart11.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12.xml" ContentType="application/vnd.openxmlformats-officedocument.drawingml.chart+xml"/>
  <Override PartName="/xl/drawings/drawing15.xml" ContentType="application/vnd.openxmlformats-officedocument.drawingml.chartshapes+xml"/>
  <Override PartName="/xl/charts/chart13.xml" ContentType="application/vnd.openxmlformats-officedocument.drawingml.chart+xml"/>
  <Override PartName="/xl/drawings/drawing16.xml" ContentType="application/vnd.openxmlformats-officedocument.drawingml.chartshapes+xml"/>
  <Override PartName="/xl/charts/chart14.xml" ContentType="application/vnd.openxmlformats-officedocument.drawingml.chart+xml"/>
  <Override PartName="/xl/charts/chart15.xml" ContentType="application/vnd.openxmlformats-officedocument.drawingml.chart+xml"/>
  <Override PartName="/xl/drawings/drawing17.xml" ContentType="application/vnd.openxmlformats-officedocument.drawing+xml"/>
  <Override PartName="/xl/charts/chart16.xml" ContentType="application/vnd.openxmlformats-officedocument.drawingml.chart+xml"/>
  <Override PartName="/xl/drawings/drawing18.xml" ContentType="application/vnd.openxmlformats-officedocument.drawingml.chartshapes+xml"/>
  <Override PartName="/xl/charts/chart17.xml" ContentType="application/vnd.openxmlformats-officedocument.drawingml.chart+xml"/>
  <Override PartName="/xl/charts/chart1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harts/colors1.xml" ContentType="application/vnd.ms-office.chartcolorstyle+xml"/>
  <Override PartName="/xl/charts/style1.xml" ContentType="application/vnd.ms-office.chartsty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75" yWindow="255" windowWidth="11955" windowHeight="7290" tabRatio="915"/>
  </bookViews>
  <sheets>
    <sheet name="Sommaire " sheetId="18" r:id="rId1"/>
    <sheet name="Inscrip M2 disc" sheetId="9" r:id="rId2"/>
    <sheet name="Etudiant M2" sheetId="22" r:id="rId3"/>
    <sheet name="Pours hors pro HF" sheetId="24" r:id="rId4"/>
    <sheet name="Pours disc hors pro" sheetId="23" r:id="rId5"/>
    <sheet name="Pours disc hors pro HF" sheetId="25" r:id="rId6"/>
    <sheet name="Pours disc Tous" sheetId="7" r:id="rId7"/>
    <sheet name="Pours doct HF" sheetId="10" r:id="rId8"/>
    <sheet name="Pours disc Tous HF" sheetId="11" r:id="rId9"/>
    <sheet name="Inscrit_dip_INGE" sheetId="26" r:id="rId10"/>
    <sheet name="tx_pours_doct" sheetId="27" r:id="rId11"/>
    <sheet name="Pours_Doc_Discipl" sheetId="28" r:id="rId12"/>
  </sheets>
  <definedNames>
    <definedName name="_Toc349049549" localSheetId="0">'Sommaire '!$A$8</definedName>
    <definedName name="POURS" localSheetId="2">'Etudiant M2'!$A$48:$O$54</definedName>
    <definedName name="POURS" localSheetId="1">'Inscrip M2 disc'!#REF!</definedName>
    <definedName name="POURS" localSheetId="4">'Pours disc hors pro'!$A$45:$E$51</definedName>
    <definedName name="POURS" localSheetId="5">'Pours disc hors pro HF'!#REF!</definedName>
    <definedName name="POURS" localSheetId="6">'Pours disc Tous'!$A$28:$O$34</definedName>
    <definedName name="POURS" localSheetId="8">'Pours disc Tous HF'!#REF!</definedName>
    <definedName name="POURS" localSheetId="7">'Pours doct HF'!#REF!</definedName>
    <definedName name="POURS" localSheetId="3">'Pours hors pro HF'!#REF!</definedName>
    <definedName name="POURSUITE_DOC_09" localSheetId="0">#REF!</definedName>
    <definedName name="_xlnm.Print_Area" localSheetId="2">'Etudiant M2'!$A$1:$N$45</definedName>
    <definedName name="_xlnm.Print_Area" localSheetId="1">'Inscrip M2 disc'!$A$1:$N$37</definedName>
    <definedName name="_xlnm.Print_Area" localSheetId="9">Inscrit_dip_INGE!$A$1:$W$49</definedName>
    <definedName name="_xlnm.Print_Area" localSheetId="4">'Pours disc hors pro'!$A$1:$P$43</definedName>
    <definedName name="_xlnm.Print_Area" localSheetId="5">'Pours disc hors pro HF'!$A$1:$S$64</definedName>
    <definedName name="_xlnm.Print_Area" localSheetId="6">'Pours disc Tous'!$A$1:$AA$26</definedName>
    <definedName name="_xlnm.Print_Area" localSheetId="8">'Pours disc Tous HF'!$A$1:$R$64</definedName>
    <definedName name="_xlnm.Print_Area" localSheetId="7">'Pours doct HF'!$A$1:$Y$24</definedName>
    <definedName name="_xlnm.Print_Area" localSheetId="3">'Pours hors pro HF'!$A$1:$O$32</definedName>
    <definedName name="_xlnm.Print_Area" localSheetId="11">Pours_Doc_Discipl!$A$1:$W$28</definedName>
    <definedName name="_xlnm.Print_Area" localSheetId="0">'Sommaire '!$A$1:$F$33</definedName>
    <definedName name="_xlnm.Print_Area" localSheetId="10">tx_pours_doct!$A$1:$P$39</definedName>
  </definedNames>
  <calcPr calcId="145621"/>
</workbook>
</file>

<file path=xl/calcChain.xml><?xml version="1.0" encoding="utf-8"?>
<calcChain xmlns="http://schemas.openxmlformats.org/spreadsheetml/2006/main">
  <c r="A44" i="28" l="1"/>
  <c r="A36" i="28"/>
  <c r="N44" i="28"/>
  <c r="M44" i="28"/>
  <c r="L44" i="28"/>
  <c r="K44" i="28"/>
  <c r="J44" i="28"/>
  <c r="I44" i="28"/>
  <c r="H44" i="28"/>
  <c r="G44" i="28"/>
  <c r="F44" i="28"/>
  <c r="E44" i="28"/>
  <c r="D44" i="28"/>
  <c r="C44" i="28"/>
  <c r="B44" i="28"/>
  <c r="B36" i="28"/>
  <c r="B35" i="28"/>
  <c r="M40" i="28"/>
  <c r="L40" i="28"/>
  <c r="K40" i="28"/>
  <c r="J40" i="28"/>
  <c r="I40" i="28"/>
  <c r="H40" i="28"/>
  <c r="G40" i="28"/>
  <c r="F40" i="28"/>
  <c r="E40" i="28"/>
  <c r="D40" i="28"/>
  <c r="M39" i="28"/>
  <c r="L39" i="28"/>
  <c r="K39" i="28"/>
  <c r="J39" i="28"/>
  <c r="I39" i="28"/>
  <c r="H39" i="28"/>
  <c r="G39" i="28"/>
  <c r="F39" i="28"/>
  <c r="E39" i="28"/>
  <c r="D39" i="28"/>
  <c r="C40" i="28"/>
  <c r="C39" i="28"/>
  <c r="E41" i="28" l="1"/>
  <c r="E45" i="28" s="1"/>
  <c r="I41" i="28"/>
  <c r="I45" i="28" s="1"/>
  <c r="M41" i="28"/>
  <c r="M45" i="28" s="1"/>
  <c r="F41" i="28"/>
  <c r="F45" i="28" s="1"/>
  <c r="J41" i="28"/>
  <c r="J45" i="28" s="1"/>
  <c r="C41" i="28"/>
  <c r="C45" i="28" s="1"/>
  <c r="G41" i="28"/>
  <c r="G45" i="28" s="1"/>
  <c r="K41" i="28"/>
  <c r="K45" i="28" s="1"/>
  <c r="D41" i="28"/>
  <c r="D45" i="28" s="1"/>
  <c r="H41" i="28"/>
  <c r="H45" i="28" s="1"/>
  <c r="L41" i="28"/>
  <c r="L45" i="28" s="1"/>
  <c r="Q52" i="27"/>
  <c r="N12" i="28" l="1"/>
  <c r="N11" i="28"/>
  <c r="N10" i="28"/>
  <c r="N39" i="28" s="1"/>
  <c r="N41" i="28" s="1"/>
  <c r="N45" i="28" s="1"/>
  <c r="N8" i="28"/>
  <c r="N7" i="28"/>
  <c r="N6" i="28"/>
  <c r="N40" i="28" s="1"/>
  <c r="H43" i="28" s="1"/>
  <c r="N16" i="28"/>
  <c r="N15" i="28"/>
  <c r="N14" i="28"/>
  <c r="I43" i="28" l="1"/>
  <c r="D43" i="28"/>
  <c r="N43" i="28"/>
  <c r="G43" i="28"/>
  <c r="E43" i="28"/>
  <c r="F43" i="28"/>
  <c r="K43" i="28"/>
  <c r="L43" i="28"/>
  <c r="E42" i="28"/>
  <c r="G42" i="28"/>
  <c r="I42" i="28"/>
  <c r="K42" i="28"/>
  <c r="D42" i="28"/>
  <c r="H42" i="28"/>
  <c r="N42" i="28"/>
  <c r="C42" i="28"/>
  <c r="M42" i="28"/>
  <c r="F42" i="28"/>
  <c r="J42" i="28"/>
  <c r="L42" i="28"/>
  <c r="M43" i="28"/>
  <c r="J43" i="28"/>
  <c r="C43" i="28"/>
  <c r="M32" i="28"/>
  <c r="L32" i="28"/>
  <c r="K32" i="28"/>
  <c r="J32" i="28"/>
  <c r="I32" i="28"/>
  <c r="H32" i="28"/>
  <c r="G32" i="28"/>
  <c r="F32" i="28"/>
  <c r="E32" i="28"/>
  <c r="D32" i="28"/>
  <c r="C32" i="28"/>
  <c r="M31" i="28"/>
  <c r="L31" i="28"/>
  <c r="K31" i="28"/>
  <c r="J31" i="28"/>
  <c r="I31" i="28"/>
  <c r="H31" i="28"/>
  <c r="G31" i="28"/>
  <c r="F31" i="28"/>
  <c r="E31" i="28"/>
  <c r="D31" i="28"/>
  <c r="C31" i="28"/>
  <c r="N31" i="28" l="1"/>
  <c r="N34" i="28" s="1"/>
  <c r="H33" i="28"/>
  <c r="H37" i="28" s="1"/>
  <c r="L33" i="28"/>
  <c r="L37" i="28" s="1"/>
  <c r="E33" i="28"/>
  <c r="E37" i="28" s="1"/>
  <c r="I33" i="28"/>
  <c r="I37" i="28" s="1"/>
  <c r="M33" i="28"/>
  <c r="M37" i="28" s="1"/>
  <c r="F33" i="28"/>
  <c r="F37" i="28" s="1"/>
  <c r="J33" i="28"/>
  <c r="J37" i="28" s="1"/>
  <c r="N32" i="28"/>
  <c r="N35" i="28" s="1"/>
  <c r="G33" i="28"/>
  <c r="G37" i="28" s="1"/>
  <c r="K33" i="28"/>
  <c r="K37" i="28" s="1"/>
  <c r="C33" i="28"/>
  <c r="C37" i="28" s="1"/>
  <c r="D33" i="28"/>
  <c r="D37" i="28" s="1"/>
  <c r="E58" i="27"/>
  <c r="E18" i="26"/>
  <c r="K18" i="26"/>
  <c r="O18" i="26"/>
  <c r="D35" i="28" l="1"/>
  <c r="K35" i="28"/>
  <c r="F34" i="28"/>
  <c r="I34" i="28"/>
  <c r="E35" i="28"/>
  <c r="K34" i="28"/>
  <c r="G35" i="28"/>
  <c r="J35" i="28"/>
  <c r="E34" i="28"/>
  <c r="L34" i="28"/>
  <c r="L35" i="28"/>
  <c r="G34" i="28"/>
  <c r="C35" i="28"/>
  <c r="F35" i="28"/>
  <c r="M35" i="28"/>
  <c r="H34" i="28"/>
  <c r="H35" i="28"/>
  <c r="C34" i="28"/>
  <c r="J34" i="28"/>
  <c r="M34" i="28"/>
  <c r="I35" i="28"/>
  <c r="D34" i="28"/>
  <c r="N33" i="28"/>
  <c r="L7" i="27"/>
  <c r="K7" i="27"/>
  <c r="J7" i="27"/>
  <c r="L6" i="27"/>
  <c r="K6" i="27"/>
  <c r="J6" i="27"/>
  <c r="L5" i="27"/>
  <c r="K5" i="27"/>
  <c r="J5" i="27"/>
  <c r="L4" i="27"/>
  <c r="K4" i="27"/>
  <c r="J4" i="27"/>
  <c r="H7" i="27"/>
  <c r="G7" i="27"/>
  <c r="F7" i="27"/>
  <c r="H6" i="27"/>
  <c r="G6" i="27"/>
  <c r="F6" i="27"/>
  <c r="H5" i="27"/>
  <c r="G5" i="27"/>
  <c r="F5" i="27"/>
  <c r="H4" i="27"/>
  <c r="G4" i="27"/>
  <c r="F4" i="27"/>
  <c r="E4" i="27"/>
  <c r="D5" i="27"/>
  <c r="D4" i="27"/>
  <c r="C5" i="27"/>
  <c r="C4" i="27"/>
  <c r="B4" i="27"/>
  <c r="B5" i="27"/>
  <c r="M49" i="27"/>
  <c r="N37" i="28" l="1"/>
  <c r="N36" i="28"/>
  <c r="J36" i="28"/>
  <c r="F36" i="28"/>
  <c r="M36" i="28"/>
  <c r="I36" i="28"/>
  <c r="E36" i="28"/>
  <c r="G36" i="28"/>
  <c r="L36" i="28"/>
  <c r="H36" i="28"/>
  <c r="D36" i="28"/>
  <c r="K36" i="28"/>
  <c r="C36" i="28"/>
  <c r="J8" i="27"/>
  <c r="F8" i="27"/>
  <c r="G8" i="27"/>
  <c r="K8" i="27"/>
  <c r="H8" i="27"/>
  <c r="L8" i="27"/>
  <c r="P50" i="27"/>
  <c r="O50" i="27"/>
  <c r="N50" i="27"/>
  <c r="P49" i="27"/>
  <c r="O49" i="27"/>
  <c r="N49" i="27"/>
  <c r="P61" i="27"/>
  <c r="O61" i="27"/>
  <c r="N61" i="27"/>
  <c r="Q60" i="27"/>
  <c r="P60" i="27"/>
  <c r="O60" i="27"/>
  <c r="N60" i="27"/>
  <c r="P59" i="27"/>
  <c r="O59" i="27"/>
  <c r="N59" i="27"/>
  <c r="P58" i="27"/>
  <c r="O58" i="27"/>
  <c r="N58" i="27"/>
  <c r="Q59" i="27" l="1"/>
  <c r="M58" i="27"/>
  <c r="M4" i="27" s="1"/>
  <c r="I58" i="27"/>
  <c r="M7" i="27"/>
  <c r="I7" i="27"/>
  <c r="M6" i="27"/>
  <c r="I6" i="27"/>
  <c r="M5" i="27"/>
  <c r="I5" i="27"/>
  <c r="E5" i="27"/>
  <c r="I49" i="27"/>
  <c r="Q49" i="27" s="1"/>
  <c r="S58" i="27" s="1"/>
  <c r="M8" i="27" l="1"/>
  <c r="N52" i="27"/>
  <c r="B7" i="27"/>
  <c r="B8" i="27" s="1"/>
  <c r="O52" i="27"/>
  <c r="C7" i="27"/>
  <c r="C8" i="27" s="1"/>
  <c r="O51" i="27"/>
  <c r="C6" i="27"/>
  <c r="P52" i="27"/>
  <c r="D7" i="27"/>
  <c r="D8" i="27" s="1"/>
  <c r="P51" i="27"/>
  <c r="D6" i="27"/>
  <c r="N51" i="27"/>
  <c r="B6" i="27"/>
  <c r="Q58" i="27"/>
  <c r="I4" i="27"/>
  <c r="I8" i="27" s="1"/>
  <c r="Q50" i="27"/>
  <c r="S59" i="27" s="1"/>
  <c r="Q61" i="27"/>
  <c r="E7" i="27"/>
  <c r="E8" i="27" s="1"/>
  <c r="S61" i="27" l="1"/>
  <c r="Q51" i="27"/>
  <c r="S60" i="27" s="1"/>
  <c r="E6" i="27"/>
  <c r="N28" i="28" l="1"/>
  <c r="M28" i="28"/>
  <c r="L28" i="28"/>
  <c r="K28" i="28"/>
  <c r="J28" i="28"/>
  <c r="I28" i="28"/>
  <c r="H28" i="28"/>
  <c r="G28" i="28"/>
  <c r="F28" i="28"/>
  <c r="E28" i="28"/>
  <c r="D28" i="28"/>
  <c r="C28" i="28"/>
  <c r="N27" i="28"/>
  <c r="M27" i="28"/>
  <c r="L27" i="28"/>
  <c r="K27" i="28"/>
  <c r="J27" i="28"/>
  <c r="I27" i="28"/>
  <c r="H27" i="28"/>
  <c r="G27" i="28"/>
  <c r="F27" i="28"/>
  <c r="E27" i="28"/>
  <c r="D27" i="28"/>
  <c r="C27" i="28"/>
  <c r="N24" i="28"/>
  <c r="M24" i="28"/>
  <c r="L24" i="28"/>
  <c r="K24" i="28"/>
  <c r="J24" i="28"/>
  <c r="I24" i="28"/>
  <c r="H24" i="28"/>
  <c r="G24" i="28"/>
  <c r="F24" i="28"/>
  <c r="E24" i="28"/>
  <c r="D24" i="28"/>
  <c r="C24" i="28"/>
  <c r="N23" i="28"/>
  <c r="M23" i="28"/>
  <c r="L23" i="28"/>
  <c r="K23" i="28"/>
  <c r="J23" i="28"/>
  <c r="I23" i="28"/>
  <c r="H23" i="28"/>
  <c r="G23" i="28"/>
  <c r="F23" i="28"/>
  <c r="E23" i="28"/>
  <c r="D23" i="28"/>
  <c r="C23" i="28"/>
  <c r="N22" i="28"/>
  <c r="M22" i="28"/>
  <c r="L22" i="28"/>
  <c r="K22" i="28"/>
  <c r="J22" i="28"/>
  <c r="I22" i="28"/>
  <c r="H22" i="28"/>
  <c r="G22" i="28"/>
  <c r="F22" i="28"/>
  <c r="E22" i="28"/>
  <c r="D22" i="28"/>
  <c r="C22" i="28"/>
  <c r="N21" i="28"/>
  <c r="M21" i="28"/>
  <c r="L21" i="28"/>
  <c r="K21" i="28"/>
  <c r="J21" i="28"/>
  <c r="I21" i="28"/>
  <c r="H21" i="28"/>
  <c r="G21" i="28"/>
  <c r="F21" i="28"/>
  <c r="E21" i="28"/>
  <c r="D21" i="28"/>
  <c r="C21" i="28"/>
  <c r="N20" i="28"/>
  <c r="M20" i="28"/>
  <c r="L20" i="28"/>
  <c r="K20" i="28"/>
  <c r="J20" i="28"/>
  <c r="I20" i="28"/>
  <c r="H20" i="28"/>
  <c r="G20" i="28"/>
  <c r="F20" i="28"/>
  <c r="E20" i="28"/>
  <c r="D20" i="28"/>
  <c r="C20" i="28"/>
  <c r="N19" i="28"/>
  <c r="M19" i="28"/>
  <c r="L19" i="28"/>
  <c r="K19" i="28"/>
  <c r="J19" i="28"/>
  <c r="I19" i="28"/>
  <c r="H19" i="28"/>
  <c r="G19" i="28"/>
  <c r="F19" i="28"/>
  <c r="E19" i="28"/>
  <c r="D19" i="28"/>
  <c r="C19" i="28"/>
  <c r="N18" i="28"/>
  <c r="M18" i="28"/>
  <c r="L18" i="28"/>
  <c r="K18" i="28"/>
  <c r="J18" i="28"/>
  <c r="I18" i="28"/>
  <c r="H18" i="28"/>
  <c r="G18" i="28"/>
  <c r="F18" i="28"/>
  <c r="E18" i="28"/>
  <c r="D18" i="28"/>
  <c r="C18" i="28"/>
  <c r="N17" i="28"/>
  <c r="M17" i="28"/>
  <c r="L17" i="28"/>
  <c r="K17" i="28"/>
  <c r="J17" i="28"/>
  <c r="I17" i="28"/>
  <c r="H17" i="28"/>
  <c r="G17" i="28"/>
  <c r="F17" i="28"/>
  <c r="E17" i="28"/>
  <c r="D17" i="28"/>
  <c r="C17" i="28"/>
  <c r="R21" i="26"/>
  <c r="Q21" i="26"/>
  <c r="P21" i="26"/>
  <c r="U21" i="26"/>
  <c r="R20" i="26"/>
  <c r="Q20" i="26"/>
  <c r="P20" i="26"/>
  <c r="R19" i="26"/>
  <c r="Q19" i="26"/>
  <c r="P19" i="26"/>
  <c r="R18" i="26"/>
  <c r="Q18" i="26"/>
  <c r="P18" i="26"/>
  <c r="E17" i="26"/>
  <c r="E16" i="26"/>
  <c r="E15" i="26"/>
  <c r="E14" i="26"/>
  <c r="E13" i="26"/>
  <c r="E12" i="26"/>
  <c r="E11" i="26"/>
  <c r="E10" i="26"/>
  <c r="E9" i="26"/>
  <c r="E8" i="26"/>
  <c r="E7" i="26"/>
  <c r="E6" i="26"/>
  <c r="E5" i="26"/>
  <c r="E4" i="26"/>
  <c r="F21" i="26" s="1"/>
  <c r="G8" i="26" l="1"/>
  <c r="U4" i="26"/>
  <c r="V5" i="26"/>
  <c r="T7" i="26"/>
  <c r="U8" i="26"/>
  <c r="V9" i="26"/>
  <c r="T11" i="26"/>
  <c r="U12" i="26"/>
  <c r="V13" i="26"/>
  <c r="T15" i="26"/>
  <c r="U16" i="26"/>
  <c r="V4" i="26"/>
  <c r="T6" i="26"/>
  <c r="U7" i="26"/>
  <c r="V8" i="26"/>
  <c r="T10" i="26"/>
  <c r="U11" i="26"/>
  <c r="V12" i="26"/>
  <c r="T14" i="26"/>
  <c r="U15" i="26"/>
  <c r="V16" i="26"/>
  <c r="T5" i="26"/>
  <c r="U6" i="26"/>
  <c r="V7" i="26"/>
  <c r="T9" i="26"/>
  <c r="U10" i="26"/>
  <c r="V11" i="26"/>
  <c r="T13" i="26"/>
  <c r="U14" i="26"/>
  <c r="V15" i="26"/>
  <c r="T4" i="26"/>
  <c r="U5" i="26"/>
  <c r="V6" i="26"/>
  <c r="T8" i="26"/>
  <c r="U9" i="26"/>
  <c r="V10" i="26"/>
  <c r="T12" i="26"/>
  <c r="U13" i="26"/>
  <c r="V14" i="26"/>
  <c r="T16" i="26"/>
  <c r="G5" i="26"/>
  <c r="V20" i="26"/>
  <c r="G9" i="26"/>
  <c r="F16" i="26"/>
  <c r="G20" i="26"/>
  <c r="S21" i="26"/>
  <c r="F8" i="26"/>
  <c r="G14" i="26"/>
  <c r="V17" i="26"/>
  <c r="S19" i="26"/>
  <c r="V21" i="26"/>
  <c r="F12" i="26"/>
  <c r="V18" i="26"/>
  <c r="G21" i="26"/>
  <c r="T21" i="26"/>
  <c r="G6" i="26"/>
  <c r="G12" i="26"/>
  <c r="G10" i="26"/>
  <c r="G13" i="26"/>
  <c r="G16" i="26"/>
  <c r="V19" i="26"/>
  <c r="S20" i="26"/>
  <c r="T20" i="26"/>
  <c r="F11" i="26"/>
  <c r="F15" i="26"/>
  <c r="S18" i="26"/>
  <c r="F6" i="26"/>
  <c r="G7" i="26"/>
  <c r="F10" i="26"/>
  <c r="G11" i="26"/>
  <c r="F14" i="26"/>
  <c r="G15" i="26"/>
  <c r="F18" i="26"/>
  <c r="T17" i="26"/>
  <c r="T18" i="26"/>
  <c r="T19" i="26"/>
  <c r="F5" i="26"/>
  <c r="F9" i="26"/>
  <c r="F13" i="26"/>
  <c r="F17" i="26"/>
  <c r="G18" i="26"/>
  <c r="F19" i="26"/>
  <c r="U17" i="26"/>
  <c r="U18" i="26"/>
  <c r="U19" i="26"/>
  <c r="U20" i="26"/>
  <c r="G17" i="26"/>
  <c r="G19" i="26"/>
  <c r="F20" i="26"/>
  <c r="F7" i="26"/>
  <c r="F6" i="25" l="1"/>
  <c r="F7" i="25"/>
  <c r="F8" i="25"/>
  <c r="F9" i="25"/>
  <c r="F10" i="25"/>
  <c r="F11" i="25"/>
  <c r="F5" i="25"/>
  <c r="E6" i="25"/>
  <c r="E7" i="25"/>
  <c r="E8" i="25"/>
  <c r="E9" i="25"/>
  <c r="E10" i="25"/>
  <c r="E11" i="25"/>
  <c r="E5" i="25"/>
  <c r="C6" i="25"/>
  <c r="C7" i="25"/>
  <c r="C8" i="25"/>
  <c r="C9" i="25"/>
  <c r="C10" i="25"/>
  <c r="C11" i="25"/>
  <c r="C5" i="25"/>
  <c r="B6" i="25"/>
  <c r="B7" i="25"/>
  <c r="B8" i="25"/>
  <c r="B9" i="25"/>
  <c r="B10" i="25"/>
  <c r="B11" i="25"/>
  <c r="B5" i="25"/>
  <c r="N7" i="24"/>
  <c r="H6" i="25" l="1"/>
  <c r="H5" i="25"/>
  <c r="C7" i="24"/>
  <c r="D7" i="24"/>
  <c r="E7" i="24"/>
  <c r="F7" i="24"/>
  <c r="G7" i="24"/>
  <c r="H7" i="24"/>
  <c r="I7" i="24"/>
  <c r="J7" i="24"/>
  <c r="B7" i="24"/>
  <c r="K7" i="24" l="1"/>
  <c r="L7" i="24"/>
  <c r="M7" i="24"/>
  <c r="G5" i="11" l="1"/>
  <c r="G6" i="11"/>
  <c r="G7" i="11"/>
  <c r="G8" i="11"/>
  <c r="G9" i="11"/>
  <c r="G10" i="11"/>
  <c r="E5" i="11"/>
  <c r="F5" i="11"/>
  <c r="E6" i="11"/>
  <c r="F6" i="11"/>
  <c r="E7" i="11"/>
  <c r="F7" i="11"/>
  <c r="E8" i="11"/>
  <c r="F8" i="11"/>
  <c r="E9" i="11"/>
  <c r="F9" i="11"/>
  <c r="E10" i="11"/>
  <c r="F10" i="11"/>
  <c r="E11" i="11"/>
  <c r="F11" i="11"/>
  <c r="W52" i="23" l="1"/>
  <c r="V52" i="23"/>
  <c r="U52" i="23"/>
  <c r="T52" i="23"/>
  <c r="S52" i="23"/>
  <c r="R52" i="23"/>
  <c r="Q52" i="23"/>
  <c r="P52" i="23"/>
  <c r="O52" i="23"/>
  <c r="N52" i="23"/>
  <c r="M52" i="23"/>
  <c r="L52" i="23"/>
  <c r="K52" i="23"/>
  <c r="J52" i="23"/>
  <c r="I52" i="23"/>
  <c r="H52" i="23"/>
  <c r="G52" i="23"/>
  <c r="F52" i="23"/>
  <c r="E52" i="23"/>
  <c r="D52" i="23"/>
  <c r="C52" i="23"/>
  <c r="B52" i="23"/>
  <c r="AG57" i="22"/>
  <c r="AF57" i="22"/>
  <c r="N12" i="22" s="1"/>
  <c r="AE57" i="22"/>
  <c r="AD57" i="22"/>
  <c r="M12" i="22" s="1"/>
  <c r="U57" i="22"/>
  <c r="T57" i="22"/>
  <c r="J7" i="22" s="1"/>
  <c r="J13" i="22" s="1"/>
  <c r="S57" i="22"/>
  <c r="R57" i="22"/>
  <c r="I5" i="22" s="1"/>
  <c r="I11" i="22" s="1"/>
  <c r="Q57" i="22"/>
  <c r="P57" i="22"/>
  <c r="H6" i="22" s="1"/>
  <c r="H12" i="22" s="1"/>
  <c r="O57" i="22"/>
  <c r="N57" i="22"/>
  <c r="M57" i="22"/>
  <c r="L57" i="22"/>
  <c r="F4" i="22" s="1"/>
  <c r="F10" i="22" s="1"/>
  <c r="K57" i="22"/>
  <c r="J57" i="22"/>
  <c r="E5" i="22" s="1"/>
  <c r="E11" i="22" s="1"/>
  <c r="I57" i="22"/>
  <c r="H57" i="22"/>
  <c r="D4" i="22" s="1"/>
  <c r="D10" i="22" s="1"/>
  <c r="G57" i="22"/>
  <c r="F57" i="22"/>
  <c r="E57" i="22"/>
  <c r="D57" i="22"/>
  <c r="B4" i="22" s="1"/>
  <c r="B10" i="22" s="1"/>
  <c r="C57" i="22"/>
  <c r="B57" i="22"/>
  <c r="AF56" i="22"/>
  <c r="AD56" i="22"/>
  <c r="AA56" i="22"/>
  <c r="Y56" i="22"/>
  <c r="K7" i="22" s="1"/>
  <c r="K13" i="22" s="1"/>
  <c r="X56" i="22"/>
  <c r="W56" i="22"/>
  <c r="U56" i="22"/>
  <c r="T56" i="22"/>
  <c r="S56" i="22"/>
  <c r="R56" i="22"/>
  <c r="Q56" i="22"/>
  <c r="P56" i="22"/>
  <c r="H7" i="22" s="1"/>
  <c r="H13" i="22" s="1"/>
  <c r="O56" i="22"/>
  <c r="N56" i="22"/>
  <c r="M56" i="22"/>
  <c r="L56" i="22"/>
  <c r="K56" i="22"/>
  <c r="J56" i="22"/>
  <c r="I56" i="22"/>
  <c r="H56" i="22"/>
  <c r="D7" i="22" s="1"/>
  <c r="D13" i="22" s="1"/>
  <c r="G56" i="22"/>
  <c r="F56" i="22"/>
  <c r="E56" i="22"/>
  <c r="D56" i="22"/>
  <c r="C56" i="22"/>
  <c r="B56" i="22"/>
  <c r="AF55" i="22"/>
  <c r="AD55" i="22"/>
  <c r="AC55" i="22"/>
  <c r="AC56" i="22" s="1"/>
  <c r="AB55" i="22"/>
  <c r="AA55" i="22"/>
  <c r="Z55" i="22"/>
  <c r="Z56" i="22" s="1"/>
  <c r="Y55" i="22"/>
  <c r="X55" i="22"/>
  <c r="W55" i="22"/>
  <c r="V55" i="22"/>
  <c r="V56" i="22" s="1"/>
  <c r="U55" i="22"/>
  <c r="T55" i="22"/>
  <c r="S55" i="22"/>
  <c r="R55" i="22"/>
  <c r="Q55" i="22"/>
  <c r="P55" i="22"/>
  <c r="O55" i="22"/>
  <c r="N55" i="22"/>
  <c r="M55" i="22"/>
  <c r="L55" i="22"/>
  <c r="K55" i="22"/>
  <c r="J55" i="22"/>
  <c r="I55" i="22"/>
  <c r="H55" i="22"/>
  <c r="G55" i="22"/>
  <c r="F55" i="22"/>
  <c r="E55" i="22"/>
  <c r="D55" i="22"/>
  <c r="C55" i="22"/>
  <c r="B55" i="22"/>
  <c r="N8" i="22"/>
  <c r="M8" i="22"/>
  <c r="L8" i="22"/>
  <c r="K8" i="22"/>
  <c r="L6" i="22"/>
  <c r="L12" i="22" s="1"/>
  <c r="K6" i="22"/>
  <c r="K12" i="22" s="1"/>
  <c r="I6" i="22"/>
  <c r="I12" i="22" s="1"/>
  <c r="L5" i="22"/>
  <c r="L11" i="22" s="1"/>
  <c r="K5" i="22"/>
  <c r="K11" i="22" s="1"/>
  <c r="H5" i="22"/>
  <c r="H11" i="22" s="1"/>
  <c r="L4" i="22"/>
  <c r="L10" i="22" s="1"/>
  <c r="K4" i="22"/>
  <c r="K10" i="22" s="1"/>
  <c r="D5" i="22" l="1"/>
  <c r="D11" i="22" s="1"/>
  <c r="B8" i="22"/>
  <c r="F8" i="22"/>
  <c r="B6" i="22"/>
  <c r="B12" i="22" s="1"/>
  <c r="J8" i="22"/>
  <c r="F6" i="22"/>
  <c r="F12" i="22" s="1"/>
  <c r="C7" i="22"/>
  <c r="C13" i="22" s="1"/>
  <c r="G7" i="22"/>
  <c r="G13" i="22" s="1"/>
  <c r="B5" i="22"/>
  <c r="B11" i="22" s="1"/>
  <c r="F5" i="22"/>
  <c r="F11" i="22" s="1"/>
  <c r="J6" i="22"/>
  <c r="J12" i="22" s="1"/>
  <c r="J5" i="22"/>
  <c r="J11" i="22" s="1"/>
  <c r="J4" i="22"/>
  <c r="J10" i="22" s="1"/>
  <c r="B7" i="22"/>
  <c r="B13" i="22" s="1"/>
  <c r="F7" i="22"/>
  <c r="F13" i="22" s="1"/>
  <c r="C4" i="22"/>
  <c r="C10" i="22" s="1"/>
  <c r="K14" i="22"/>
  <c r="I10" i="25"/>
  <c r="J9" i="25"/>
  <c r="H11" i="25"/>
  <c r="H7" i="25"/>
  <c r="I8" i="25"/>
  <c r="I6" i="25"/>
  <c r="I11" i="25"/>
  <c r="J8" i="25"/>
  <c r="J5" i="25"/>
  <c r="J6" i="25"/>
  <c r="H9" i="25"/>
  <c r="H10" i="25"/>
  <c r="I7" i="25"/>
  <c r="I5" i="25"/>
  <c r="D8" i="22"/>
  <c r="M11" i="22"/>
  <c r="G8" i="22"/>
  <c r="N11" i="22"/>
  <c r="H4" i="22"/>
  <c r="H10" i="22" s="1"/>
  <c r="H14" i="22" s="1"/>
  <c r="H8" i="22"/>
  <c r="M13" i="22"/>
  <c r="D6" i="22"/>
  <c r="D12" i="22" s="1"/>
  <c r="D14" i="22" s="1"/>
  <c r="H8" i="25"/>
  <c r="I9" i="25"/>
  <c r="M10" i="22"/>
  <c r="N13" i="22"/>
  <c r="J10" i="25"/>
  <c r="N10" i="22"/>
  <c r="J7" i="25"/>
  <c r="C8" i="22"/>
  <c r="AB56" i="22"/>
  <c r="E6" i="22"/>
  <c r="E12" i="22" s="1"/>
  <c r="G4" i="22"/>
  <c r="G10" i="22" s="1"/>
  <c r="E4" i="22"/>
  <c r="E10" i="22" s="1"/>
  <c r="I4" i="22"/>
  <c r="I10" i="22" s="1"/>
  <c r="C6" i="22"/>
  <c r="C12" i="22" s="1"/>
  <c r="G6" i="22"/>
  <c r="G12" i="22" s="1"/>
  <c r="E8" i="22"/>
  <c r="I8" i="22"/>
  <c r="C5" i="22"/>
  <c r="C11" i="22" s="1"/>
  <c r="G5" i="22"/>
  <c r="G11" i="22" s="1"/>
  <c r="E7" i="22"/>
  <c r="E13" i="22" s="1"/>
  <c r="I7" i="22"/>
  <c r="I13" i="22" s="1"/>
  <c r="B14" i="22" l="1"/>
  <c r="F14" i="22"/>
  <c r="J14" i="22"/>
  <c r="N14" i="22"/>
  <c r="M14" i="22"/>
  <c r="C14" i="22"/>
  <c r="E14" i="22"/>
  <c r="I14" i="22"/>
  <c r="G14" i="22"/>
  <c r="J11" i="25"/>
  <c r="L7" i="22"/>
  <c r="L13" i="22" s="1"/>
  <c r="L14" i="22" s="1"/>
  <c r="A10" i="7" l="1"/>
  <c r="M10" i="7"/>
  <c r="N10" i="7"/>
  <c r="G11" i="11" s="1"/>
  <c r="N50" i="9" l="1"/>
  <c r="M7" i="10" l="1"/>
  <c r="N7" i="9"/>
  <c r="M7" i="9"/>
  <c r="L3" i="9" l="1"/>
  <c r="L4" i="9"/>
  <c r="L5" i="9"/>
  <c r="L43" i="9"/>
  <c r="L6" i="9" s="1"/>
  <c r="K3" i="9"/>
  <c r="K4" i="9"/>
  <c r="K5" i="9"/>
  <c r="K43" i="9"/>
  <c r="K6" i="9" s="1"/>
  <c r="J3" i="9"/>
  <c r="J4" i="9"/>
  <c r="J5" i="9"/>
  <c r="J43" i="9"/>
  <c r="J6" i="9" s="1"/>
  <c r="I3" i="9"/>
  <c r="I4" i="9"/>
  <c r="I5" i="9"/>
  <c r="I43" i="9"/>
  <c r="I6" i="9" s="1"/>
  <c r="H3" i="9"/>
  <c r="H4" i="9"/>
  <c r="H5" i="9"/>
  <c r="H43" i="9"/>
  <c r="H6" i="9" s="1"/>
  <c r="G3" i="9"/>
  <c r="G4" i="9"/>
  <c r="G5" i="9"/>
  <c r="G43" i="9"/>
  <c r="G6" i="9" s="1"/>
  <c r="F3" i="9"/>
  <c r="F4" i="9"/>
  <c r="F5" i="9"/>
  <c r="F43" i="9"/>
  <c r="F6" i="9" s="1"/>
  <c r="E3" i="9"/>
  <c r="E4" i="9"/>
  <c r="E5" i="9"/>
  <c r="E43" i="9"/>
  <c r="E6" i="9" s="1"/>
  <c r="D3" i="9"/>
  <c r="D4" i="9"/>
  <c r="D5" i="9"/>
  <c r="D43" i="9"/>
  <c r="D6" i="9" s="1"/>
  <c r="C3" i="9"/>
  <c r="C4" i="9"/>
  <c r="C5" i="9"/>
  <c r="C43" i="9"/>
  <c r="C6" i="9" s="1"/>
  <c r="B3" i="9"/>
  <c r="B4" i="9"/>
  <c r="B5" i="9"/>
  <c r="B43" i="9"/>
  <c r="B6" i="9" s="1"/>
  <c r="C30" i="10"/>
  <c r="B30" i="10"/>
  <c r="E30" i="10"/>
  <c r="D30" i="10"/>
  <c r="D6" i="10"/>
  <c r="E6" i="10"/>
  <c r="F6" i="10"/>
  <c r="G6" i="10"/>
  <c r="H6" i="10"/>
  <c r="I6" i="10"/>
  <c r="J6" i="10"/>
  <c r="K6" i="10"/>
  <c r="L6" i="10"/>
  <c r="C28" i="10"/>
  <c r="B28" i="10"/>
  <c r="C29" i="10"/>
  <c r="B29" i="10"/>
  <c r="E28" i="10"/>
  <c r="D28" i="10"/>
  <c r="E29" i="10"/>
  <c r="D29" i="10"/>
  <c r="E35" i="11"/>
  <c r="D35" i="11"/>
  <c r="C35" i="11"/>
  <c r="B35" i="11"/>
  <c r="E34" i="11"/>
  <c r="D34" i="11"/>
  <c r="C11" i="11" s="1"/>
  <c r="I11" i="11" s="1"/>
  <c r="C34" i="11"/>
  <c r="B34" i="11"/>
  <c r="E33" i="11"/>
  <c r="D33" i="11"/>
  <c r="C10" i="11" s="1"/>
  <c r="I10" i="11" s="1"/>
  <c r="C33" i="11"/>
  <c r="B33" i="11"/>
  <c r="E32" i="11"/>
  <c r="D32" i="11"/>
  <c r="C9" i="11" s="1"/>
  <c r="I9" i="11" s="1"/>
  <c r="C32" i="11"/>
  <c r="B32" i="11"/>
  <c r="E31" i="11"/>
  <c r="D31" i="11"/>
  <c r="C8" i="11" s="1"/>
  <c r="I8" i="11" s="1"/>
  <c r="C31" i="11"/>
  <c r="B31" i="11"/>
  <c r="E30" i="11"/>
  <c r="D30" i="11"/>
  <c r="C7" i="11" s="1"/>
  <c r="I7" i="11" s="1"/>
  <c r="C30" i="11"/>
  <c r="B30" i="11"/>
  <c r="E29" i="11"/>
  <c r="D29" i="11"/>
  <c r="C6" i="11" s="1"/>
  <c r="I6" i="11" s="1"/>
  <c r="C29" i="11"/>
  <c r="B29" i="11"/>
  <c r="E28" i="11"/>
  <c r="D28" i="11"/>
  <c r="C5" i="11" s="1"/>
  <c r="I5" i="11" s="1"/>
  <c r="C28" i="11"/>
  <c r="B28" i="11"/>
  <c r="E19" i="11"/>
  <c r="E20" i="11"/>
  <c r="E21" i="11"/>
  <c r="E22" i="11"/>
  <c r="E23" i="11"/>
  <c r="E24" i="11"/>
  <c r="E18" i="11"/>
  <c r="F18" i="11"/>
  <c r="D18" i="11"/>
  <c r="B5" i="11" s="1"/>
  <c r="H5" i="11" s="1"/>
  <c r="C18" i="11"/>
  <c r="B18" i="11"/>
  <c r="L18" i="11"/>
  <c r="K18" i="11"/>
  <c r="J18" i="11"/>
  <c r="I18" i="11"/>
  <c r="H18" i="11"/>
  <c r="G18" i="11"/>
  <c r="C24" i="11"/>
  <c r="B24" i="11"/>
  <c r="C23" i="11"/>
  <c r="B23" i="11"/>
  <c r="C22" i="11"/>
  <c r="B22" i="11"/>
  <c r="C21" i="11"/>
  <c r="B21" i="11"/>
  <c r="C20" i="11"/>
  <c r="B20" i="11"/>
  <c r="C19" i="11"/>
  <c r="B19" i="11"/>
  <c r="D9" i="7"/>
  <c r="D10" i="11" s="1"/>
  <c r="J10" i="11" s="1"/>
  <c r="C9" i="7"/>
  <c r="B9" i="7"/>
  <c r="D8" i="7"/>
  <c r="D9" i="11" s="1"/>
  <c r="J9" i="11" s="1"/>
  <c r="C8" i="7"/>
  <c r="B8" i="7"/>
  <c r="D7" i="7"/>
  <c r="D8" i="11" s="1"/>
  <c r="J8" i="11" s="1"/>
  <c r="C7" i="7"/>
  <c r="B7" i="7"/>
  <c r="D6" i="7"/>
  <c r="D7" i="11" s="1"/>
  <c r="J7" i="11" s="1"/>
  <c r="C6" i="7"/>
  <c r="B6" i="7"/>
  <c r="D5" i="7"/>
  <c r="D6" i="11" s="1"/>
  <c r="J6" i="11" s="1"/>
  <c r="C5" i="7"/>
  <c r="B5" i="7"/>
  <c r="D4" i="7"/>
  <c r="D5" i="11" s="1"/>
  <c r="J5" i="11" s="1"/>
  <c r="C4" i="7"/>
  <c r="B4" i="7"/>
  <c r="L35" i="11"/>
  <c r="K35" i="11"/>
  <c r="J35" i="11"/>
  <c r="I35" i="11"/>
  <c r="H35" i="11"/>
  <c r="G35" i="11"/>
  <c r="F35" i="11"/>
  <c r="L34" i="11"/>
  <c r="K34" i="11"/>
  <c r="J34" i="11"/>
  <c r="I34" i="11"/>
  <c r="H34" i="11"/>
  <c r="G34" i="11"/>
  <c r="F34" i="11"/>
  <c r="L33" i="11"/>
  <c r="K33" i="11"/>
  <c r="J33" i="11"/>
  <c r="I33" i="11"/>
  <c r="H33" i="11"/>
  <c r="G33" i="11"/>
  <c r="F33" i="11"/>
  <c r="L32" i="11"/>
  <c r="K32" i="11"/>
  <c r="J32" i="11"/>
  <c r="I32" i="11"/>
  <c r="H32" i="11"/>
  <c r="G32" i="11"/>
  <c r="F32" i="11"/>
  <c r="L31" i="11"/>
  <c r="K31" i="11"/>
  <c r="J31" i="11"/>
  <c r="I31" i="11"/>
  <c r="H31" i="11"/>
  <c r="G31" i="11"/>
  <c r="F31" i="11"/>
  <c r="L30" i="11"/>
  <c r="K30" i="11"/>
  <c r="J30" i="11"/>
  <c r="I30" i="11"/>
  <c r="H30" i="11"/>
  <c r="G30" i="11"/>
  <c r="F30" i="11"/>
  <c r="L29" i="11"/>
  <c r="K29" i="11"/>
  <c r="J29" i="11"/>
  <c r="I29" i="11"/>
  <c r="H29" i="11"/>
  <c r="G29" i="11"/>
  <c r="F29" i="11"/>
  <c r="L28" i="11"/>
  <c r="K28" i="11"/>
  <c r="J28" i="11"/>
  <c r="I28" i="11"/>
  <c r="H28" i="11"/>
  <c r="G28" i="11"/>
  <c r="F28" i="11"/>
  <c r="L24" i="11"/>
  <c r="K24" i="11"/>
  <c r="J24" i="11"/>
  <c r="I24" i="11"/>
  <c r="H24" i="11"/>
  <c r="G24" i="11"/>
  <c r="F24" i="11"/>
  <c r="D24" i="11"/>
  <c r="B11" i="11" s="1"/>
  <c r="H11" i="11" s="1"/>
  <c r="L23" i="11"/>
  <c r="K23" i="11"/>
  <c r="J23" i="11"/>
  <c r="I23" i="11"/>
  <c r="H23" i="11"/>
  <c r="G23" i="11"/>
  <c r="F23" i="11"/>
  <c r="D23" i="11"/>
  <c r="B10" i="11" s="1"/>
  <c r="H10" i="11" s="1"/>
  <c r="L22" i="11"/>
  <c r="K22" i="11"/>
  <c r="J22" i="11"/>
  <c r="I22" i="11"/>
  <c r="H22" i="11"/>
  <c r="G22" i="11"/>
  <c r="F22" i="11"/>
  <c r="D22" i="11"/>
  <c r="B9" i="11" s="1"/>
  <c r="H9" i="11" s="1"/>
  <c r="L21" i="11"/>
  <c r="K21" i="11"/>
  <c r="J21" i="11"/>
  <c r="I21" i="11"/>
  <c r="H21" i="11"/>
  <c r="G21" i="11"/>
  <c r="F21" i="11"/>
  <c r="D21" i="11"/>
  <c r="B8" i="11" s="1"/>
  <c r="H8" i="11" s="1"/>
  <c r="L20" i="11"/>
  <c r="K20" i="11"/>
  <c r="J20" i="11"/>
  <c r="I20" i="11"/>
  <c r="H20" i="11"/>
  <c r="G20" i="11"/>
  <c r="F20" i="11"/>
  <c r="D20" i="11"/>
  <c r="B7" i="11" s="1"/>
  <c r="H7" i="11" s="1"/>
  <c r="L19" i="11"/>
  <c r="K19" i="11"/>
  <c r="J19" i="11"/>
  <c r="I19" i="11"/>
  <c r="H19" i="11"/>
  <c r="G19" i="11"/>
  <c r="F19" i="11"/>
  <c r="D19" i="11"/>
  <c r="B6" i="11" s="1"/>
  <c r="H6" i="11" s="1"/>
  <c r="E4" i="7"/>
  <c r="F4" i="7"/>
  <c r="G4" i="7"/>
  <c r="H4" i="7"/>
  <c r="I4" i="7"/>
  <c r="J4" i="7"/>
  <c r="K4" i="7"/>
  <c r="L4" i="7"/>
  <c r="E5" i="7"/>
  <c r="F5" i="7"/>
  <c r="G5" i="7"/>
  <c r="H5" i="7"/>
  <c r="I5" i="7"/>
  <c r="J5" i="7"/>
  <c r="K5" i="7"/>
  <c r="L5" i="7"/>
  <c r="E6" i="7"/>
  <c r="F6" i="7"/>
  <c r="G6" i="7"/>
  <c r="H6" i="7"/>
  <c r="I6" i="7"/>
  <c r="J6" i="7"/>
  <c r="K6" i="7"/>
  <c r="L6" i="7"/>
  <c r="E7" i="7"/>
  <c r="F7" i="7"/>
  <c r="G7" i="7"/>
  <c r="H7" i="7"/>
  <c r="I7" i="7"/>
  <c r="J7" i="7"/>
  <c r="K7" i="7"/>
  <c r="L7" i="7"/>
  <c r="E8" i="7"/>
  <c r="F8" i="7"/>
  <c r="G8" i="7"/>
  <c r="H8" i="7"/>
  <c r="I8" i="7"/>
  <c r="J8" i="7"/>
  <c r="K8" i="7"/>
  <c r="L8" i="7"/>
  <c r="E9" i="7"/>
  <c r="F9" i="7"/>
  <c r="G9" i="7"/>
  <c r="H9" i="7"/>
  <c r="I9" i="7"/>
  <c r="J9" i="7"/>
  <c r="K9" i="7"/>
  <c r="L9" i="7"/>
  <c r="E4" i="10"/>
  <c r="E5" i="10"/>
  <c r="F4" i="10"/>
  <c r="F5" i="10"/>
  <c r="G4" i="10"/>
  <c r="G5" i="10"/>
  <c r="H4" i="10"/>
  <c r="H5" i="10"/>
  <c r="I4" i="10"/>
  <c r="I5" i="10"/>
  <c r="J4" i="10"/>
  <c r="J5" i="10"/>
  <c r="K4" i="10"/>
  <c r="K5" i="10"/>
  <c r="L4" i="10"/>
  <c r="L5" i="10"/>
  <c r="D4" i="10"/>
  <c r="D5" i="10"/>
  <c r="E7" i="9" l="1"/>
  <c r="I7" i="9"/>
  <c r="B7" i="9"/>
  <c r="F7" i="9"/>
  <c r="C7" i="9"/>
  <c r="J7" i="9"/>
  <c r="J10" i="7"/>
  <c r="F10" i="7"/>
  <c r="I10" i="7"/>
  <c r="E10" i="7"/>
  <c r="L10" i="7"/>
  <c r="H10" i="7"/>
  <c r="D10" i="7"/>
  <c r="D11" i="11" s="1"/>
  <c r="J11" i="11" s="1"/>
  <c r="K10" i="7"/>
  <c r="G10" i="7"/>
  <c r="L7" i="9"/>
  <c r="D7" i="10"/>
  <c r="E7" i="10"/>
  <c r="J7" i="10"/>
  <c r="K7" i="10"/>
  <c r="B4" i="10"/>
  <c r="L7" i="10"/>
  <c r="H7" i="10"/>
  <c r="B5" i="10"/>
  <c r="G7" i="10"/>
  <c r="F7" i="10"/>
  <c r="C6" i="10"/>
  <c r="C5" i="10"/>
  <c r="B6" i="10"/>
  <c r="C4" i="10"/>
  <c r="G7" i="9"/>
  <c r="D7" i="9"/>
  <c r="K7" i="9"/>
  <c r="H7" i="9"/>
  <c r="I7" i="10"/>
  <c r="C10" i="7" l="1"/>
  <c r="B10" i="7"/>
  <c r="B7" i="10"/>
  <c r="C7" i="10"/>
</calcChain>
</file>

<file path=xl/sharedStrings.xml><?xml version="1.0" encoding="utf-8"?>
<sst xmlns="http://schemas.openxmlformats.org/spreadsheetml/2006/main" count="799" uniqueCount="311">
  <si>
    <t>ldis2</t>
  </si>
  <si>
    <t>DROIT</t>
  </si>
  <si>
    <t>ECONOMIE AES</t>
  </si>
  <si>
    <t>LETTRES, SCIENCES HUMAINES</t>
  </si>
  <si>
    <t>SANTE</t>
  </si>
  <si>
    <t>SCIENCES</t>
  </si>
  <si>
    <t>STAPS</t>
  </si>
  <si>
    <t>SCIENCES ET STAPS</t>
  </si>
  <si>
    <t>Ensemble</t>
  </si>
  <si>
    <t>2006-07</t>
  </si>
  <si>
    <t>2007-08</t>
  </si>
  <si>
    <t>2008-09</t>
  </si>
  <si>
    <t>2009-10</t>
  </si>
  <si>
    <t>2010-11</t>
  </si>
  <si>
    <t>2011-12</t>
  </si>
  <si>
    <t>2012-13</t>
  </si>
  <si>
    <t>SCIENCES, STAPS et SANTE</t>
  </si>
  <si>
    <t>SCIENCES, SANTE ET STAPS</t>
  </si>
  <si>
    <t>2013-14</t>
  </si>
  <si>
    <t>2014-15</t>
  </si>
  <si>
    <t>2015-16</t>
  </si>
  <si>
    <t>2016-17</t>
  </si>
  <si>
    <t>1</t>
  </si>
  <si>
    <t>2</t>
  </si>
  <si>
    <t>Total général</t>
  </si>
  <si>
    <t>Hommes</t>
  </si>
  <si>
    <t>Femmes</t>
  </si>
  <si>
    <t>Total 1</t>
  </si>
  <si>
    <t>Total 2</t>
  </si>
  <si>
    <t xml:space="preserve">Total </t>
  </si>
  <si>
    <t>inscriptions totales</t>
  </si>
  <si>
    <t>Santé</t>
  </si>
  <si>
    <t>Droit</t>
  </si>
  <si>
    <t>Economie AES</t>
  </si>
  <si>
    <t>Lettres, Sc. Humaines</t>
  </si>
  <si>
    <t>Sciences, STAPS et Santé</t>
  </si>
  <si>
    <t>Ecart H-F (en pt)</t>
  </si>
  <si>
    <t>Economie, AES</t>
  </si>
  <si>
    <t>Sciences</t>
  </si>
  <si>
    <t>Intermédiaire de calcul</t>
  </si>
  <si>
    <t>Source : MESRI-SIES (SISE).</t>
  </si>
  <si>
    <t>en %</t>
  </si>
  <si>
    <t>Dea05</t>
  </si>
  <si>
    <t>Doct06</t>
  </si>
  <si>
    <t>Dea06</t>
  </si>
  <si>
    <t>Doct07</t>
  </si>
  <si>
    <t>Dea07</t>
  </si>
  <si>
    <t>Doct08</t>
  </si>
  <si>
    <t>Dea08</t>
  </si>
  <si>
    <t>Doct09</t>
  </si>
  <si>
    <t>Dea09</t>
  </si>
  <si>
    <t>Doct010</t>
  </si>
  <si>
    <t>Dea010</t>
  </si>
  <si>
    <t>Doct011</t>
  </si>
  <si>
    <t>Dea011</t>
  </si>
  <si>
    <t>Doct012</t>
  </si>
  <si>
    <t>Dea12</t>
  </si>
  <si>
    <t>Doct13</t>
  </si>
  <si>
    <t>Dea13</t>
  </si>
  <si>
    <t>Doct14</t>
  </si>
  <si>
    <t>Dea14</t>
  </si>
  <si>
    <t>Dont MEEF</t>
  </si>
  <si>
    <t>Dea14cor</t>
  </si>
  <si>
    <t>Dont MEEF cor</t>
  </si>
  <si>
    <t>Doct15</t>
  </si>
  <si>
    <t>Dea15</t>
  </si>
  <si>
    <t>Doct16</t>
  </si>
  <si>
    <t>Dea16</t>
  </si>
  <si>
    <t>Diplomésdea07</t>
  </si>
  <si>
    <t>Diplomésdea08</t>
  </si>
  <si>
    <t>Diplomés09</t>
  </si>
  <si>
    <t>Diplomés010</t>
  </si>
  <si>
    <t>Diplomés011</t>
  </si>
  <si>
    <t>Diplomésdea012</t>
  </si>
  <si>
    <t>Diplomésdea013</t>
  </si>
  <si>
    <t>Doct014</t>
  </si>
  <si>
    <t>Diplomésdea14</t>
  </si>
  <si>
    <t>Diplomésdea15</t>
  </si>
  <si>
    <t>Sexe</t>
  </si>
  <si>
    <t xml:space="preserve">Statut d'école </t>
  </si>
  <si>
    <t>Évolution depuis 2001</t>
  </si>
  <si>
    <t>Évolutions annuelles</t>
  </si>
  <si>
    <t>Public MESRI</t>
  </si>
  <si>
    <t>Public autres ministères</t>
  </si>
  <si>
    <t xml:space="preserve">Privé </t>
  </si>
  <si>
    <r>
      <t xml:space="preserve">Source : </t>
    </r>
    <r>
      <rPr>
        <i/>
        <sz val="8"/>
        <rFont val="Arial"/>
        <family val="2"/>
      </rPr>
      <t>MESRI-SIES.</t>
    </r>
  </si>
  <si>
    <t>Champ : Ecoles d'ingénieurs, hors formations d'ingénieurs en partenariat (France Métropolitaine + DOM)</t>
  </si>
  <si>
    <r>
      <rPr>
        <i/>
        <sz val="8"/>
        <color rgb="FF000000"/>
        <rFont val="Arial"/>
        <family val="2"/>
      </rPr>
      <t xml:space="preserve">Source : </t>
    </r>
    <r>
      <rPr>
        <i/>
        <sz val="8"/>
        <rFont val="Arial"/>
        <family val="2"/>
      </rPr>
      <t>MESRI-SIES.</t>
    </r>
  </si>
  <si>
    <t>L’état de l’emploi scientifique en France</t>
  </si>
  <si>
    <t>Contenu du classeur</t>
  </si>
  <si>
    <t>Feuille</t>
  </si>
  <si>
    <t>Titre des tableaux ou graphiques</t>
  </si>
  <si>
    <t>Inscrit_dip_INGE</t>
  </si>
  <si>
    <t>tx_pours_doct</t>
  </si>
  <si>
    <t>Définitions</t>
  </si>
  <si>
    <t>Signes conventionnels utilisés</t>
  </si>
  <si>
    <r>
      <rPr>
        <b/>
        <sz val="8"/>
        <rFont val="Arial"/>
        <family val="2"/>
      </rPr>
      <t>ε</t>
    </r>
    <r>
      <rPr>
        <sz val="8"/>
        <rFont val="Arial"/>
        <family val="2"/>
      </rPr>
      <t xml:space="preserve"> Résultat très petit mais non nul</t>
    </r>
  </si>
  <si>
    <r>
      <rPr>
        <b/>
        <sz val="8"/>
        <rFont val="Arial"/>
        <family val="2"/>
      </rPr>
      <t>n.s.</t>
    </r>
    <r>
      <rPr>
        <sz val="8"/>
        <rFont val="Arial"/>
        <family val="2"/>
      </rPr>
      <t xml:space="preserve"> Résultat non significatif</t>
    </r>
  </si>
  <si>
    <r>
      <rPr>
        <b/>
        <sz val="8"/>
        <rFont val="Arial"/>
        <family val="2"/>
      </rPr>
      <t xml:space="preserve">n.d. </t>
    </r>
    <r>
      <rPr>
        <sz val="8"/>
        <rFont val="Arial"/>
        <family val="2"/>
      </rPr>
      <t>Information non disponible</t>
    </r>
  </si>
  <si>
    <r>
      <rPr>
        <b/>
        <sz val="8"/>
        <rFont val="Arial"/>
        <family val="2"/>
      </rPr>
      <t>p</t>
    </r>
    <r>
      <rPr>
        <sz val="8"/>
        <rFont val="Arial"/>
        <family val="2"/>
      </rPr>
      <t xml:space="preserve"> Données provisoires</t>
    </r>
  </si>
  <si>
    <r>
      <rPr>
        <b/>
        <sz val="8"/>
        <rFont val="Arial"/>
        <family val="2"/>
      </rPr>
      <t>(r)</t>
    </r>
    <r>
      <rPr>
        <sz val="8"/>
        <rFont val="Arial"/>
        <family val="2"/>
      </rPr>
      <t xml:space="preserve"> Données révisées par rapport à l’édition précédente</t>
    </r>
  </si>
  <si>
    <t>Nous vous remercions d’adresser vos observations  
et suggestions éventuelles à : 
emploi.scientifique@recherche.gouv.fr</t>
  </si>
  <si>
    <t>Session</t>
  </si>
  <si>
    <t>2006-
07</t>
  </si>
  <si>
    <t>2007-
08</t>
  </si>
  <si>
    <t>2008-
09</t>
  </si>
  <si>
    <t>2009-
10</t>
  </si>
  <si>
    <t>2010-
11</t>
  </si>
  <si>
    <t>2011-
12</t>
  </si>
  <si>
    <t>2012-
13</t>
  </si>
  <si>
    <t>2013-
14</t>
  </si>
  <si>
    <t>2014-
15</t>
  </si>
  <si>
    <t>2015-
16</t>
  </si>
  <si>
    <t>2016-
17</t>
  </si>
  <si>
    <t>Insc M2 disc</t>
  </si>
  <si>
    <t>Pours doct HF</t>
  </si>
  <si>
    <t>Diplômésdea05</t>
  </si>
  <si>
    <t>Diplômésdea06</t>
  </si>
  <si>
    <t>Diplômésdea07</t>
  </si>
  <si>
    <t>Diplômésdea08</t>
  </si>
  <si>
    <t>Diplômésdea09</t>
  </si>
  <si>
    <t>Diplômésdea010</t>
  </si>
  <si>
    <t>Diplômésdea011</t>
  </si>
  <si>
    <t>Diplômésdea012</t>
  </si>
  <si>
    <t>Doct013</t>
  </si>
  <si>
    <t>Diplômésdea013</t>
  </si>
  <si>
    <t>Diplômésdea14</t>
  </si>
  <si>
    <t>Diplômésdea15</t>
  </si>
  <si>
    <t>Pours disc Tous</t>
  </si>
  <si>
    <t>Dea012</t>
  </si>
  <si>
    <t>Dea013</t>
  </si>
  <si>
    <t>Dea014</t>
  </si>
  <si>
    <t>Doct015</t>
  </si>
  <si>
    <t>Dea015</t>
  </si>
  <si>
    <t>Doct016</t>
  </si>
  <si>
    <t>Pours disc Tous HF</t>
  </si>
  <si>
    <t>II.1 Les étudiants de niveau master</t>
  </si>
  <si>
    <t>filière</t>
  </si>
  <si>
    <t>Répartition par groupe de disciplines (ou filière) des inscriptions en 2e année de master (recherche, professionnel ou indifférencié).</t>
  </si>
  <si>
    <t>Taux de poursuite en doctorat par filière suivie en master 2 l'année précédente, tous masters.</t>
  </si>
  <si>
    <t>Évolution du nombre de diplômés des écoles d'ingénieurs, par statut d'école d'ingénieur.</t>
  </si>
  <si>
    <t>Taux de poursuite en doctorat par filière de Master 2 suivie l'année précédente -  hommes</t>
  </si>
  <si>
    <t>Taux de poursuite en doctorat par filière de Master 2 suivie l'année précédente -  hommes/femmes.</t>
  </si>
  <si>
    <t>Répartition par filière des étudiants en 2e année de master (recherche, professionnel ou indifférencié).</t>
  </si>
  <si>
    <t>Taux de poursuite en doctorat des ingénieurs diplômés l'année universitaire n-1, par statut d'école.</t>
  </si>
  <si>
    <t>Les données sur les étudiants, les doctorants et les doctorats délivrés, sont issues du système d’information sur les étudiants (SISE) ou de l‘enquête sur les écoles doctorales, deux dispositifs gérés par le SIES au sein du MESRI.</t>
  </si>
  <si>
    <t xml:space="preserve">Taux de poursuite en doctorat des diplômés d'un master 2 l'année précédente, par sexe, tous masters </t>
  </si>
  <si>
    <t>Taux de poursuite en doctorat des ingénieurs diplômés l'année universitaire N-1, par statut d'école</t>
  </si>
  <si>
    <t>2017-
18</t>
  </si>
  <si>
    <t>2018-
19</t>
  </si>
  <si>
    <t xml:space="preserve">Répartition par groupe de disciplines (ou filière) des inscriptions en 2e année de master (recherche, professionnel ou indifférencié) de 2006-07 à 2018-19
</t>
  </si>
  <si>
    <t>2017-18</t>
  </si>
  <si>
    <t>2018-19</t>
  </si>
  <si>
    <t>Dea17</t>
  </si>
  <si>
    <t>Dea18</t>
  </si>
  <si>
    <t>Diplômésdea16</t>
  </si>
  <si>
    <t>Doct17</t>
  </si>
  <si>
    <t>Diplômésdea17</t>
  </si>
  <si>
    <t>Doct18</t>
  </si>
  <si>
    <t>Diplomésdea16</t>
  </si>
  <si>
    <t>2017-2018</t>
  </si>
  <si>
    <t>2018-2019</t>
  </si>
  <si>
    <t>Diplomésdea17</t>
  </si>
  <si>
    <t>Dea016</t>
  </si>
  <si>
    <t>Doct017</t>
  </si>
  <si>
    <t>Dea017</t>
  </si>
  <si>
    <t>Doct018</t>
  </si>
  <si>
    <t xml:space="preserve">Public MESRI
</t>
  </si>
  <si>
    <t xml:space="preserve">Public autres ministères </t>
  </si>
  <si>
    <t>(Formations d'ingénieurs uniquement)</t>
  </si>
  <si>
    <t>2015-2016</t>
  </si>
  <si>
    <t>2016-2017</t>
  </si>
  <si>
    <t>Total</t>
  </si>
  <si>
    <t>Part des femmes %</t>
  </si>
  <si>
    <t>Effectifs</t>
  </si>
  <si>
    <t>dea05</t>
  </si>
  <si>
    <t>doct06</t>
  </si>
  <si>
    <t>dea06</t>
  </si>
  <si>
    <t>doct07</t>
  </si>
  <si>
    <t>dea07</t>
  </si>
  <si>
    <t>doct08</t>
  </si>
  <si>
    <t>dea08</t>
  </si>
  <si>
    <t>doct09</t>
  </si>
  <si>
    <t>dea09</t>
  </si>
  <si>
    <t>doct010</t>
  </si>
  <si>
    <t>dea010</t>
  </si>
  <si>
    <t>doct011</t>
  </si>
  <si>
    <t>dea011</t>
  </si>
  <si>
    <t>doct012</t>
  </si>
  <si>
    <t>dea012</t>
  </si>
  <si>
    <t>doct013</t>
  </si>
  <si>
    <t>dea013</t>
  </si>
  <si>
    <t>doct014</t>
  </si>
  <si>
    <t>dea014</t>
  </si>
  <si>
    <t>doct015</t>
  </si>
  <si>
    <t>dea015</t>
  </si>
  <si>
    <t>doct016</t>
  </si>
  <si>
    <t>Filière</t>
  </si>
  <si>
    <t>Évolutions,
 en points</t>
  </si>
  <si>
    <t xml:space="preserve">Hommes </t>
  </si>
  <si>
    <t>Taux de poursuite en doctorat par sexe et par filière suivie l'année précédente, tous diplômés d'un master 2</t>
  </si>
  <si>
    <t>Taux 2008-09 (%)</t>
  </si>
  <si>
    <t>Taux 2018-19 (%)</t>
  </si>
  <si>
    <t>Par discipline suivie durant le doctorat</t>
  </si>
  <si>
    <t>Somme de effdea013</t>
  </si>
  <si>
    <t>Somme de effdoct014</t>
  </si>
  <si>
    <t>Somme de effdea014</t>
  </si>
  <si>
    <t>Somme de effdoct015</t>
  </si>
  <si>
    <t>Somme de effdea015</t>
  </si>
  <si>
    <t>Somme de effdoct016</t>
  </si>
  <si>
    <t>Somme de effdea016</t>
  </si>
  <si>
    <t>Somme de effdoct017</t>
  </si>
  <si>
    <t>Somme de effdea017</t>
  </si>
  <si>
    <t>Somme de effdoct018</t>
  </si>
  <si>
    <t>Somme de effdea05</t>
  </si>
  <si>
    <t>Somme de effdoct06</t>
  </si>
  <si>
    <t>Somme de effdea06</t>
  </si>
  <si>
    <t>Somme de effdoct07</t>
  </si>
  <si>
    <t>Somme de effdea07</t>
  </si>
  <si>
    <t>Somme de effdoct08</t>
  </si>
  <si>
    <t>Somme de effdea08</t>
  </si>
  <si>
    <t>Somme de effdoct09</t>
  </si>
  <si>
    <t>Somme de effdea09</t>
  </si>
  <si>
    <t>Somme de effdoct010</t>
  </si>
  <si>
    <t>Somme de effdea010</t>
  </si>
  <si>
    <t>Somme de effdoct011</t>
  </si>
  <si>
    <t>Somme de effdea011</t>
  </si>
  <si>
    <t>Somme de effdoct012</t>
  </si>
  <si>
    <t>Somme de effdea012</t>
  </si>
  <si>
    <t>Somme de effdoct013</t>
  </si>
  <si>
    <t>Total Hommes</t>
  </si>
  <si>
    <t>Total Femmes</t>
  </si>
  <si>
    <r>
      <t>Répartition des ingénieurs p</t>
    </r>
    <r>
      <rPr>
        <b/>
        <sz val="11.5"/>
        <color rgb="FF000000"/>
        <rFont val="Calibri"/>
        <family val="2"/>
        <scheme val="minor"/>
      </rPr>
      <t xml:space="preserve">oursuivant en doctorat </t>
    </r>
    <r>
      <rPr>
        <b/>
        <sz val="11.5"/>
        <color rgb="FF000000"/>
        <rFont val="Arial"/>
        <family val="2"/>
      </rPr>
      <t>par filière (en %)</t>
    </r>
  </si>
  <si>
    <t>dea016</t>
  </si>
  <si>
    <t>doct017</t>
  </si>
  <si>
    <t>dea017</t>
  </si>
  <si>
    <t>doct018</t>
  </si>
  <si>
    <t>Taux de poursuite en doctorat par filière suivie en master 2 l'année précédente, tous masters</t>
  </si>
  <si>
    <t>Taux de poursuite en doctorat par sexe, diplômés d'un master2, hors master MEEF et "professionnel"</t>
  </si>
  <si>
    <t>Taux de poursuite en doctorat par filière de Master 2 (hors master MEEF et "professionnel") suivie l'année précédente</t>
  </si>
  <si>
    <t>04 : Taux de poursuite en doctorat par sexe et par filière suivie l'année précédente, diplômés d'un master 2, hors master MEEF et "professionnel"</t>
  </si>
  <si>
    <t>Taux de poursuite en doctorat par filière de Master 2 suivie l'année précédente - hors master MEEF et "professionnels"</t>
  </si>
  <si>
    <t>Pours hors pro HF</t>
  </si>
  <si>
    <t>Provenance des diplômés poursuivant en doctorat</t>
  </si>
  <si>
    <t>pours_doc_10</t>
  </si>
  <si>
    <t>pours_doc_11</t>
  </si>
  <si>
    <t>pours_doc_12</t>
  </si>
  <si>
    <t>pours_doc_13</t>
  </si>
  <si>
    <t>pours_doc_14</t>
  </si>
  <si>
    <t>pours_doc_15</t>
  </si>
  <si>
    <t>pours_doc_16</t>
  </si>
  <si>
    <t>pours_doc_17</t>
  </si>
  <si>
    <t>pours_doc_18</t>
  </si>
  <si>
    <t>dipl_09-10</t>
  </si>
  <si>
    <t>dipl_10-11</t>
  </si>
  <si>
    <t>dipl_11-12</t>
  </si>
  <si>
    <t>dipl_12-13</t>
  </si>
  <si>
    <t>dipl_13-14</t>
  </si>
  <si>
    <t>dipl_14-15</t>
  </si>
  <si>
    <t>dipl_15-16</t>
  </si>
  <si>
    <t>dipl_16-17</t>
  </si>
  <si>
    <t>dipl_17-18</t>
  </si>
  <si>
    <t xml:space="preserve">Évolution du nombre de diplômes décernés par les écoles d'ingénieurs, par statut d'école
</t>
  </si>
  <si>
    <t>Répartition des diplômes, en %</t>
  </si>
  <si>
    <t>ensemble</t>
  </si>
  <si>
    <t>Chimie</t>
  </si>
  <si>
    <t>Electronique</t>
  </si>
  <si>
    <t>Informatique</t>
  </si>
  <si>
    <t>Physique</t>
  </si>
  <si>
    <t>Sciences de la vie, biologie</t>
  </si>
  <si>
    <t>Sciences technologies industrielles</t>
  </si>
  <si>
    <t>Année d'inscription en doctorat</t>
  </si>
  <si>
    <t>% Diplômes délivrés à des femmes</t>
  </si>
  <si>
    <t>% femmes parmi les ingénieurs poursuivant en doctorat</t>
  </si>
  <si>
    <t>Autres disciplines (hors sciences)</t>
  </si>
  <si>
    <t>Génie des procédés, génie civil</t>
  </si>
  <si>
    <t>Mathématiques</t>
  </si>
  <si>
    <t>Mécanique, génie mécanique</t>
  </si>
  <si>
    <t>Sciences économiques et sociales</t>
  </si>
  <si>
    <t>Évolution dernière année / 2015-2016</t>
  </si>
  <si>
    <t>MESRI-SIES, EES 2020</t>
  </si>
  <si>
    <r>
      <t xml:space="preserve">Publication biennale de l'Enseignement supérieur, de la Recherche et de l'Innovation [EES 2020]
</t>
    </r>
    <r>
      <rPr>
        <b/>
        <sz val="10"/>
        <rFont val="Arial"/>
        <family val="2"/>
      </rPr>
      <t>Pour plus d'information sur les notions et les sigles rencontrées, se reporter au rapport intégral.</t>
    </r>
  </si>
  <si>
    <t xml:space="preserve">Répartition par filière des étudiants en 2e année de master (recherche, professionnel ou indifférencié), de 2006-07 à 2018-19
</t>
  </si>
  <si>
    <t>dont 27 147 étudiants en M2 MEEF</t>
  </si>
  <si>
    <t xml:space="preserve">Lecture : 10% des diplômés en master recherche/indifférencié de sciences à la rentrée 2017 (2017-2018) poursuivent en doctorat à la rentrée 2018 (2018-2019)
</t>
  </si>
  <si>
    <t>Champ : hors Master MEEF : à la rentrée 2018, 27 147 étudiants sur 168 073</t>
  </si>
  <si>
    <t>Note de lecture : 3% des étudiants diplômés d'un master de droit en 2017-2018 se sont inscrits en doctorat en 2018-2019</t>
  </si>
  <si>
    <t>G01</t>
  </si>
  <si>
    <t>G02</t>
  </si>
  <si>
    <t>G03</t>
  </si>
  <si>
    <t>Taux de poursuite en doctorat des diplômés d'un master 2, par sexe</t>
  </si>
  <si>
    <t xml:space="preserve">Taux de poursuite en doctorat par filière de Master 2 suivie l'année précédente, diplômés d'un master </t>
  </si>
  <si>
    <t>Pours disc hors pro</t>
  </si>
  <si>
    <t>Taux de poursuite en doctorat par sexe et par filière suivie l'année précédente, diplômés d'un master 2, hors master MEEF et "professionnel"</t>
  </si>
  <si>
    <t>T04</t>
  </si>
  <si>
    <t>Pours disc hors pro HF</t>
  </si>
  <si>
    <t>G05</t>
  </si>
  <si>
    <t>G06, G07 et G08</t>
  </si>
  <si>
    <t>La présence des femmes dans les disciplines  de doctorat choisies par les ingénieurs diplômés en 2017 ou 2018</t>
  </si>
  <si>
    <t>G09</t>
  </si>
  <si>
    <t>Pours_Doc_Discipl</t>
  </si>
  <si>
    <t>Tableaux ou graphiques repris dans la publication papier</t>
  </si>
  <si>
    <t>sexe</t>
  </si>
  <si>
    <t>Discipline</t>
  </si>
  <si>
    <t>Etudiant M2</t>
  </si>
  <si>
    <t>Moyennes 2 années universitaires 2017 à 2019</t>
  </si>
  <si>
    <t>Intermédiaires de calcul</t>
  </si>
  <si>
    <t>Moyennes 2 années universitaires 2015 à 2016</t>
  </si>
  <si>
    <t>2017 et 2018</t>
  </si>
  <si>
    <t>2015 et 2016</t>
  </si>
  <si>
    <t>% femmes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</si>
</sst>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
    <numFmt numFmtId="167" formatCode="0.000%"/>
  </numFmts>
  <fonts count="55" x14ac:knownFonts="1">
    <font>
      <sz val="11"/>
      <color theme="1"/>
      <name val="Calibri"/>
      <family val="2"/>
      <scheme val="minor"/>
    </font>
    <font>
      <sz val="10"/>
      <name val="MS Sans Serif"/>
      <family val="2"/>
    </font>
    <font>
      <b/>
      <sz val="10"/>
      <name val="MS Sans Serif"/>
      <family val="2"/>
    </font>
    <font>
      <sz val="11"/>
      <color indexed="8"/>
      <name val="Calibri"/>
      <family val="2"/>
    </font>
    <font>
      <sz val="8"/>
      <name val="Calibri"/>
      <family val="2"/>
    </font>
    <font>
      <sz val="8.5"/>
      <name val="MS Sans Serif"/>
      <family val="2"/>
    </font>
    <font>
      <sz val="9"/>
      <name val="Arial"/>
      <family val="2"/>
    </font>
    <font>
      <b/>
      <sz val="9"/>
      <name val="Arial"/>
      <family val="2"/>
    </font>
    <font>
      <b/>
      <sz val="10"/>
      <name val="Arial"/>
      <family val="2"/>
    </font>
    <font>
      <i/>
      <sz val="8"/>
      <color theme="1"/>
      <name val="Arial"/>
      <family val="2"/>
    </font>
    <font>
      <sz val="9"/>
      <color theme="1"/>
      <name val="Arial"/>
      <family val="2"/>
    </font>
    <font>
      <b/>
      <sz val="9"/>
      <color theme="1"/>
      <name val="Arial"/>
      <family val="2"/>
    </font>
    <font>
      <i/>
      <sz val="8"/>
      <color rgb="FF000000"/>
      <name val="Arial"/>
      <family val="2"/>
    </font>
    <font>
      <b/>
      <sz val="10"/>
      <color rgb="FF000000"/>
      <name val="Arial"/>
      <family val="2"/>
    </font>
    <font>
      <i/>
      <sz val="10"/>
      <color rgb="FF000000"/>
      <name val="Arial"/>
      <family val="2"/>
    </font>
    <font>
      <sz val="8"/>
      <color theme="1"/>
      <name val="Arial"/>
      <family val="2"/>
    </font>
    <font>
      <sz val="8"/>
      <name val="Arial"/>
      <family val="2"/>
    </font>
    <font>
      <sz val="8"/>
      <name val="MS Sans Serif"/>
      <family val="2"/>
    </font>
    <font>
      <sz val="10"/>
      <name val="Arial"/>
      <family val="2"/>
    </font>
    <font>
      <sz val="9"/>
      <name val="Calibri"/>
      <family val="2"/>
      <scheme val="minor"/>
    </font>
    <font>
      <sz val="11"/>
      <name val="Arial"/>
      <family val="2"/>
    </font>
    <font>
      <i/>
      <sz val="8"/>
      <name val="Arial"/>
      <family val="2"/>
    </font>
    <font>
      <sz val="8"/>
      <color rgb="FF000000"/>
      <name val="Arial"/>
      <family val="2"/>
    </font>
    <font>
      <b/>
      <sz val="11"/>
      <name val="Calibri"/>
      <family val="2"/>
      <scheme val="minor"/>
    </font>
    <font>
      <sz val="11"/>
      <name val="Calibri"/>
      <family val="2"/>
      <scheme val="minor"/>
    </font>
    <font>
      <i/>
      <sz val="10"/>
      <name val="Arial"/>
      <family val="2"/>
    </font>
    <font>
      <sz val="8.5"/>
      <color rgb="FF000000"/>
      <name val="Arial"/>
      <family val="2"/>
    </font>
    <font>
      <b/>
      <sz val="11"/>
      <name val="Arial"/>
      <family val="2"/>
    </font>
    <font>
      <b/>
      <sz val="10"/>
      <color theme="0"/>
      <name val="Arial"/>
      <family val="2"/>
    </font>
    <font>
      <b/>
      <sz val="8"/>
      <name val="Arial"/>
      <family val="2"/>
    </font>
    <font>
      <u/>
      <sz val="11"/>
      <color theme="10"/>
      <name val="Calibri"/>
      <family val="2"/>
      <scheme val="minor"/>
    </font>
    <font>
      <u/>
      <sz val="8"/>
      <color theme="10"/>
      <name val="Arial"/>
      <family val="2"/>
    </font>
    <font>
      <b/>
      <sz val="14"/>
      <color rgb="FF000000"/>
      <name val="Arial"/>
      <family val="2"/>
    </font>
    <font>
      <b/>
      <sz val="8"/>
      <color theme="1"/>
      <name val="Arial"/>
      <family val="2"/>
    </font>
    <font>
      <b/>
      <sz val="9"/>
      <color rgb="FF000000"/>
      <name val="Arial"/>
      <family val="2"/>
    </font>
    <font>
      <sz val="11"/>
      <color theme="1"/>
      <name val="Calibri"/>
      <family val="2"/>
      <scheme val="minor"/>
    </font>
    <font>
      <b/>
      <sz val="10"/>
      <color theme="1"/>
      <name val="Arial"/>
      <family val="2"/>
    </font>
    <font>
      <b/>
      <sz val="13.5"/>
      <name val="MS Sans Serif"/>
      <family val="2"/>
    </font>
    <font>
      <b/>
      <sz val="16"/>
      <color rgb="FF000000"/>
      <name val="Arial"/>
      <family val="2"/>
    </font>
    <font>
      <b/>
      <sz val="10"/>
      <name val="MS Sans Serif"/>
      <family val="2"/>
    </font>
    <font>
      <b/>
      <sz val="10.5"/>
      <color rgb="FF000000"/>
      <name val="Arial"/>
      <family val="2"/>
    </font>
    <font>
      <b/>
      <sz val="11.5"/>
      <color rgb="FF000000"/>
      <name val="Calibri"/>
      <family val="2"/>
      <scheme val="minor"/>
    </font>
    <font>
      <b/>
      <sz val="11.5"/>
      <color rgb="FF000000"/>
      <name val="Arial"/>
      <family val="2"/>
    </font>
    <font>
      <b/>
      <sz val="20"/>
      <color rgb="FFFF0000"/>
      <name val="Calibri"/>
      <family val="2"/>
      <scheme val="minor"/>
    </font>
    <font>
      <b/>
      <sz val="12"/>
      <name val="Calibri"/>
      <family val="2"/>
      <scheme val="minor"/>
    </font>
    <font>
      <b/>
      <sz val="14"/>
      <name val="Calibri"/>
      <family val="2"/>
      <scheme val="minor"/>
    </font>
    <font>
      <sz val="10"/>
      <color theme="1"/>
      <name val="Arial"/>
      <family val="2"/>
    </font>
    <font>
      <b/>
      <sz val="12"/>
      <color rgb="FF000000"/>
      <name val="MS Sans Serif"/>
      <family val="2"/>
    </font>
    <font>
      <b/>
      <sz val="12"/>
      <color rgb="FF1F497D"/>
      <name val="Calibri"/>
      <family val="2"/>
      <scheme val="minor"/>
    </font>
    <font>
      <b/>
      <sz val="12"/>
      <name val="MS Sans Serif"/>
      <family val="2"/>
    </font>
    <font>
      <b/>
      <sz val="11"/>
      <color rgb="FF000000"/>
      <name val="Arial"/>
      <family val="2"/>
    </font>
    <font>
      <i/>
      <sz val="8"/>
      <color theme="1" tint="0.249977111117893"/>
      <name val="Arial"/>
      <family val="2"/>
    </font>
    <font>
      <i/>
      <sz val="9"/>
      <color theme="1" tint="0.249977111117893"/>
      <name val="Arial"/>
      <family val="2"/>
    </font>
    <font>
      <b/>
      <sz val="11"/>
      <color theme="1"/>
      <name val="Calibri"/>
      <family val="2"/>
      <scheme val="minor"/>
    </font>
    <font>
      <i/>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bgColor indexed="64"/>
      </patternFill>
    </fill>
    <fill>
      <patternFill patternType="solid">
        <fgColor theme="0" tint="-0.14999847407452621"/>
        <bgColor indexed="64"/>
      </patternFill>
    </fill>
  </fills>
  <borders count="77">
    <border>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style="thin">
        <color indexed="8"/>
      </top>
      <bottom/>
      <diagonal/>
    </border>
    <border>
      <left/>
      <right/>
      <top style="thin">
        <color indexed="8"/>
      </top>
      <bottom/>
      <diagonal/>
    </border>
    <border>
      <left style="thin">
        <color indexed="8"/>
      </left>
      <right/>
      <top/>
      <bottom/>
      <diagonal/>
    </border>
    <border>
      <left style="thin">
        <color indexed="64"/>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right style="thin">
        <color indexed="64"/>
      </right>
      <top/>
      <bottom/>
      <diagonal/>
    </border>
    <border>
      <left style="thin">
        <color indexed="64"/>
      </left>
      <right style="thin">
        <color indexed="64"/>
      </right>
      <top style="thin">
        <color indexed="8"/>
      </top>
      <bottom/>
      <diagonal/>
    </border>
    <border>
      <left style="thin">
        <color indexed="8"/>
      </left>
      <right/>
      <top/>
      <bottom style="thin">
        <color indexed="8"/>
      </bottom>
      <diagonal/>
    </border>
    <border>
      <left style="thin">
        <color indexed="8"/>
      </left>
      <right style="thin">
        <color indexed="64"/>
      </right>
      <top/>
      <bottom style="thin">
        <color indexed="8"/>
      </bottom>
      <diagonal/>
    </border>
    <border>
      <left style="thin">
        <color indexed="64"/>
      </left>
      <right style="thin">
        <color indexed="64"/>
      </right>
      <top/>
      <bottom style="thin">
        <color indexed="8"/>
      </bottom>
      <diagonal/>
    </border>
    <border>
      <left/>
      <right/>
      <top/>
      <bottom style="thin">
        <color indexed="8"/>
      </bottom>
      <diagonal/>
    </border>
    <border>
      <left style="thin">
        <color indexed="64"/>
      </left>
      <right/>
      <top/>
      <bottom style="thin">
        <color indexed="64"/>
      </bottom>
      <diagonal/>
    </border>
    <border>
      <left style="thin">
        <color indexed="8"/>
      </left>
      <right/>
      <top/>
      <bottom style="medium">
        <color indexed="64"/>
      </bottom>
      <diagonal/>
    </border>
    <border>
      <left style="thin">
        <color indexed="8"/>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right style="thin">
        <color rgb="FF999999"/>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medium">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thin">
        <color auto="1"/>
      </left>
      <right style="thin">
        <color auto="1"/>
      </right>
      <top style="medium">
        <color auto="1"/>
      </top>
      <bottom style="medium">
        <color auto="1"/>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8"/>
      </left>
      <right/>
      <top style="thin">
        <color indexed="64"/>
      </top>
      <bottom/>
      <diagonal/>
    </border>
    <border>
      <left style="thin">
        <color indexed="8"/>
      </left>
      <right style="double">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8"/>
      </left>
      <right style="double">
        <color indexed="64"/>
      </right>
      <top/>
      <bottom/>
      <diagonal/>
    </border>
    <border>
      <left style="thin">
        <color indexed="64"/>
      </left>
      <right style="double">
        <color indexed="64"/>
      </right>
      <top/>
      <bottom/>
      <diagonal/>
    </border>
    <border>
      <left style="thin">
        <color indexed="64"/>
      </left>
      <right/>
      <top/>
      <bottom/>
      <diagonal/>
    </border>
    <border>
      <left style="double">
        <color indexed="64"/>
      </left>
      <right style="thin">
        <color indexed="64"/>
      </right>
      <top/>
      <bottom/>
      <diagonal/>
    </border>
    <border>
      <left style="thin">
        <color indexed="64"/>
      </left>
      <right/>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s>
  <cellStyleXfs count="10">
    <xf numFmtId="0" fontId="0" fillId="0" borderId="0"/>
    <xf numFmtId="0" fontId="1" fillId="0" borderId="0"/>
    <xf numFmtId="9" fontId="3" fillId="0" borderId="0" applyFont="0" applyFill="0" applyBorder="0" applyAlignment="0" applyProtection="0"/>
    <xf numFmtId="9" fontId="1" fillId="0" borderId="0" applyFont="0" applyFill="0" applyBorder="0" applyAlignment="0" applyProtection="0"/>
    <xf numFmtId="0" fontId="18" fillId="0" borderId="0"/>
    <xf numFmtId="0" fontId="20" fillId="0" borderId="0"/>
    <xf numFmtId="9" fontId="18" fillId="0" borderId="0" applyFont="0" applyFill="0" applyBorder="0" applyAlignment="0" applyProtection="0"/>
    <xf numFmtId="0" fontId="1" fillId="0" borderId="0"/>
    <xf numFmtId="0" fontId="30" fillId="0" borderId="0" applyNumberFormat="0" applyFill="0" applyBorder="0" applyAlignment="0" applyProtection="0"/>
    <xf numFmtId="0" fontId="35" fillId="0" borderId="0"/>
  </cellStyleXfs>
  <cellXfs count="442">
    <xf numFmtId="0" fontId="0" fillId="0" borderId="0" xfId="0"/>
    <xf numFmtId="0" fontId="1" fillId="0" borderId="0" xfId="1"/>
    <xf numFmtId="9" fontId="1" fillId="0" borderId="0" xfId="1" applyNumberFormat="1"/>
    <xf numFmtId="0" fontId="2" fillId="0" borderId="0" xfId="1" applyFont="1"/>
    <xf numFmtId="0" fontId="1" fillId="0" borderId="0" xfId="1" applyFont="1"/>
    <xf numFmtId="164" fontId="1" fillId="0" borderId="0" xfId="1" applyNumberFormat="1"/>
    <xf numFmtId="49" fontId="1" fillId="0" borderId="0" xfId="1" applyNumberFormat="1"/>
    <xf numFmtId="9" fontId="0" fillId="0" borderId="0" xfId="0" applyNumberFormat="1"/>
    <xf numFmtId="0" fontId="0" fillId="0" borderId="0" xfId="0" applyBorder="1"/>
    <xf numFmtId="0" fontId="0" fillId="0" borderId="0" xfId="0" applyAlignment="1">
      <alignment horizontal="center" vertical="center" wrapText="1"/>
    </xf>
    <xf numFmtId="0" fontId="1" fillId="2" borderId="0" xfId="1" applyFill="1"/>
    <xf numFmtId="9" fontId="1" fillId="2" borderId="0" xfId="2" applyFont="1" applyFill="1"/>
    <xf numFmtId="9" fontId="1" fillId="2" borderId="0" xfId="1" applyNumberFormat="1" applyFill="1"/>
    <xf numFmtId="0" fontId="5" fillId="0" borderId="0" xfId="1" applyFont="1"/>
    <xf numFmtId="0" fontId="1" fillId="0" borderId="0" xfId="1" applyAlignment="1">
      <alignment horizontal="center" vertical="center" wrapText="1"/>
    </xf>
    <xf numFmtId="0" fontId="6" fillId="0" borderId="0" xfId="1" applyFont="1"/>
    <xf numFmtId="0" fontId="6" fillId="0" borderId="3" xfId="1" applyFont="1" applyBorder="1"/>
    <xf numFmtId="9" fontId="6" fillId="0" borderId="3" xfId="1" applyNumberFormat="1" applyFont="1" applyBorder="1"/>
    <xf numFmtId="0" fontId="7" fillId="0" borderId="3" xfId="1" applyFont="1" applyBorder="1"/>
    <xf numFmtId="0" fontId="7" fillId="3" borderId="3" xfId="1" applyFont="1" applyFill="1" applyBorder="1"/>
    <xf numFmtId="9" fontId="7" fillId="0" borderId="0" xfId="1" applyNumberFormat="1" applyFont="1" applyBorder="1"/>
    <xf numFmtId="0" fontId="9" fillId="0" borderId="0" xfId="0" applyFont="1"/>
    <xf numFmtId="0" fontId="10" fillId="0" borderId="6" xfId="0" applyFont="1" applyBorder="1"/>
    <xf numFmtId="0" fontId="10" fillId="0" borderId="7" xfId="0" applyNumberFormat="1" applyFont="1" applyBorder="1"/>
    <xf numFmtId="0" fontId="10" fillId="0" borderId="8" xfId="0" applyFont="1" applyBorder="1"/>
    <xf numFmtId="0" fontId="10" fillId="0" borderId="0" xfId="0" applyNumberFormat="1" applyFont="1"/>
    <xf numFmtId="0" fontId="10" fillId="0" borderId="0" xfId="0" applyNumberFormat="1" applyFont="1" applyBorder="1"/>
    <xf numFmtId="0" fontId="10" fillId="0" borderId="10" xfId="0" applyNumberFormat="1" applyFont="1" applyBorder="1"/>
    <xf numFmtId="0" fontId="10" fillId="0" borderId="11" xfId="0" applyNumberFormat="1" applyFont="1" applyBorder="1"/>
    <xf numFmtId="0" fontId="10" fillId="0" borderId="12" xfId="0" applyNumberFormat="1" applyFont="1" applyBorder="1"/>
    <xf numFmtId="0" fontId="10" fillId="0" borderId="13" xfId="0" applyNumberFormat="1" applyFont="1" applyBorder="1"/>
    <xf numFmtId="0" fontId="10" fillId="0" borderId="4" xfId="0" applyNumberFormat="1" applyFont="1" applyBorder="1"/>
    <xf numFmtId="0" fontId="10" fillId="0" borderId="1" xfId="0" applyNumberFormat="1" applyFont="1" applyBorder="1"/>
    <xf numFmtId="0" fontId="11" fillId="0" borderId="14" xfId="0" applyFont="1" applyBorder="1"/>
    <xf numFmtId="0" fontId="10" fillId="0" borderId="19" xfId="0" applyFont="1" applyBorder="1"/>
    <xf numFmtId="0" fontId="10" fillId="0" borderId="20" xfId="0" applyNumberFormat="1" applyFont="1" applyBorder="1"/>
    <xf numFmtId="0" fontId="10" fillId="0" borderId="21" xfId="0" applyNumberFormat="1" applyFont="1" applyBorder="1"/>
    <xf numFmtId="0" fontId="10" fillId="0" borderId="22" xfId="0" applyNumberFormat="1" applyFont="1" applyBorder="1"/>
    <xf numFmtId="0" fontId="7" fillId="0" borderId="5" xfId="1" applyFont="1" applyBorder="1"/>
    <xf numFmtId="9" fontId="7" fillId="0" borderId="5" xfId="1" applyNumberFormat="1" applyFont="1" applyBorder="1"/>
    <xf numFmtId="0" fontId="6" fillId="0" borderId="23" xfId="1" applyFont="1" applyBorder="1"/>
    <xf numFmtId="9" fontId="6" fillId="0" borderId="23" xfId="1" applyNumberFormat="1" applyFont="1" applyBorder="1"/>
    <xf numFmtId="0" fontId="6" fillId="0" borderId="3" xfId="1" applyFont="1" applyFill="1" applyBorder="1"/>
    <xf numFmtId="9" fontId="6" fillId="0" borderId="3" xfId="2" applyFont="1" applyFill="1" applyBorder="1"/>
    <xf numFmtId="9" fontId="6" fillId="0" borderId="3" xfId="1" applyNumberFormat="1" applyFont="1" applyFill="1" applyBorder="1"/>
    <xf numFmtId="0" fontId="7" fillId="3" borderId="3" xfId="1" applyFont="1" applyFill="1" applyBorder="1" applyAlignment="1">
      <alignment horizontal="left" vertical="center"/>
    </xf>
    <xf numFmtId="0" fontId="8" fillId="0" borderId="0" xfId="1" applyFont="1"/>
    <xf numFmtId="0" fontId="7" fillId="0" borderId="0" xfId="1" applyFont="1"/>
    <xf numFmtId="0" fontId="10" fillId="0" borderId="3" xfId="0" applyNumberFormat="1" applyFont="1" applyBorder="1"/>
    <xf numFmtId="9" fontId="7" fillId="0" borderId="3" xfId="1" applyNumberFormat="1" applyFont="1" applyFill="1" applyBorder="1"/>
    <xf numFmtId="0" fontId="12" fillId="0" borderId="0" xfId="0" applyFont="1" applyAlignment="1">
      <alignment horizontal="left" vertical="center" readingOrder="1"/>
    </xf>
    <xf numFmtId="0" fontId="11" fillId="0" borderId="3" xfId="0" applyNumberFormat="1" applyFont="1" applyBorder="1"/>
    <xf numFmtId="0" fontId="2" fillId="0" borderId="0" xfId="1" applyFont="1" applyFill="1" applyAlignment="1">
      <alignment horizontal="center" vertical="center"/>
    </xf>
    <xf numFmtId="0" fontId="7" fillId="0" borderId="5" xfId="1" applyFont="1" applyFill="1" applyBorder="1"/>
    <xf numFmtId="9" fontId="7" fillId="0" borderId="5" xfId="2" applyFont="1" applyFill="1" applyBorder="1"/>
    <xf numFmtId="9" fontId="7" fillId="0" borderId="5" xfId="1" applyNumberFormat="1" applyFont="1" applyFill="1" applyBorder="1"/>
    <xf numFmtId="0" fontId="6" fillId="0" borderId="23" xfId="1" applyFont="1" applyFill="1" applyBorder="1"/>
    <xf numFmtId="9" fontId="6" fillId="0" borderId="23" xfId="2" applyFont="1" applyFill="1" applyBorder="1"/>
    <xf numFmtId="9" fontId="6" fillId="0" borderId="23" xfId="1" applyNumberFormat="1" applyFont="1" applyFill="1" applyBorder="1"/>
    <xf numFmtId="0" fontId="1" fillId="0" borderId="0" xfId="1" applyBorder="1"/>
    <xf numFmtId="0" fontId="1" fillId="0" borderId="0" xfId="1" applyAlignment="1">
      <alignment horizontal="left"/>
    </xf>
    <xf numFmtId="0" fontId="10" fillId="0" borderId="3" xfId="0" applyFont="1" applyBorder="1"/>
    <xf numFmtId="0" fontId="11" fillId="0" borderId="3" xfId="0" applyFont="1" applyBorder="1"/>
    <xf numFmtId="9" fontId="10" fillId="0" borderId="3" xfId="0" applyNumberFormat="1" applyFont="1" applyBorder="1"/>
    <xf numFmtId="165" fontId="10" fillId="0" borderId="3" xfId="0" applyNumberFormat="1" applyFont="1" applyBorder="1"/>
    <xf numFmtId="9" fontId="10" fillId="0" borderId="3" xfId="0" applyNumberFormat="1" applyFont="1" applyFill="1" applyBorder="1"/>
    <xf numFmtId="0" fontId="11" fillId="3" borderId="3" xfId="0" applyFont="1" applyFill="1" applyBorder="1" applyAlignment="1">
      <alignment horizontal="center" vertical="center"/>
    </xf>
    <xf numFmtId="0" fontId="13" fillId="0" borderId="26" xfId="0" applyFont="1" applyBorder="1" applyAlignment="1">
      <alignment vertical="center" readingOrder="1"/>
    </xf>
    <xf numFmtId="0" fontId="13" fillId="0" borderId="0" xfId="0" applyFont="1" applyBorder="1" applyAlignment="1">
      <alignment vertical="center" readingOrder="1"/>
    </xf>
    <xf numFmtId="0" fontId="1" fillId="0" borderId="0" xfId="1" applyBorder="1" applyAlignment="1">
      <alignment horizontal="center" vertical="center" wrapText="1"/>
    </xf>
    <xf numFmtId="9" fontId="11" fillId="0" borderId="3" xfId="0" applyNumberFormat="1" applyFont="1" applyFill="1" applyBorder="1"/>
    <xf numFmtId="9" fontId="11" fillId="0" borderId="3" xfId="0" applyNumberFormat="1" applyFont="1" applyBorder="1"/>
    <xf numFmtId="0" fontId="10" fillId="0" borderId="11" xfId="0" applyFont="1" applyBorder="1"/>
    <xf numFmtId="0" fontId="6" fillId="2" borderId="3" xfId="1" applyFont="1" applyFill="1" applyBorder="1" applyAlignment="1">
      <alignment horizontal="center" vertical="center" wrapText="1"/>
    </xf>
    <xf numFmtId="0" fontId="1" fillId="2" borderId="0" xfId="1" applyFont="1" applyFill="1"/>
    <xf numFmtId="0" fontId="10" fillId="2" borderId="6" xfId="0" applyFont="1" applyFill="1" applyBorder="1" applyAlignment="1">
      <alignment horizontal="left" vertical="center"/>
    </xf>
    <xf numFmtId="0" fontId="6" fillId="2" borderId="3" xfId="1" applyFont="1" applyFill="1" applyBorder="1" applyAlignment="1">
      <alignment horizontal="left" vertical="center" wrapText="1"/>
    </xf>
    <xf numFmtId="0" fontId="6" fillId="2" borderId="3" xfId="1" applyFont="1" applyFill="1" applyBorder="1" applyAlignment="1">
      <alignment horizontal="center" vertical="center"/>
    </xf>
    <xf numFmtId="0" fontId="15" fillId="2" borderId="3" xfId="0" applyFont="1" applyFill="1" applyBorder="1" applyAlignment="1">
      <alignment horizontal="left" vertical="center" wrapText="1"/>
    </xf>
    <xf numFmtId="0" fontId="15" fillId="2" borderId="3" xfId="0" applyFont="1" applyFill="1" applyBorder="1" applyAlignment="1">
      <alignment horizontal="center" vertical="center" wrapText="1"/>
    </xf>
    <xf numFmtId="0" fontId="16" fillId="2" borderId="3" xfId="1" applyFont="1" applyFill="1" applyBorder="1" applyAlignment="1">
      <alignment horizontal="center" vertical="center" wrapText="1"/>
    </xf>
    <xf numFmtId="0" fontId="17" fillId="2" borderId="0" xfId="1" applyFont="1" applyFill="1"/>
    <xf numFmtId="0" fontId="10" fillId="2" borderId="3" xfId="0" applyFont="1" applyFill="1" applyBorder="1"/>
    <xf numFmtId="0" fontId="6" fillId="2" borderId="3" xfId="1" applyFont="1" applyFill="1" applyBorder="1"/>
    <xf numFmtId="0" fontId="10" fillId="2" borderId="3" xfId="0" applyNumberFormat="1" applyFont="1" applyFill="1" applyBorder="1"/>
    <xf numFmtId="0" fontId="12" fillId="2" borderId="0" xfId="0" applyFont="1" applyFill="1" applyAlignment="1">
      <alignment horizontal="left" vertical="center" readingOrder="1"/>
    </xf>
    <xf numFmtId="0" fontId="19" fillId="0" borderId="0" xfId="4" applyFont="1"/>
    <xf numFmtId="0" fontId="7" fillId="0" borderId="3" xfId="4" applyFont="1" applyBorder="1"/>
    <xf numFmtId="165" fontId="6" fillId="0" borderId="9" xfId="4" applyNumberFormat="1" applyFont="1" applyBorder="1"/>
    <xf numFmtId="164" fontId="6" fillId="0" borderId="9" xfId="6" applyNumberFormat="1" applyFont="1" applyBorder="1"/>
    <xf numFmtId="0" fontId="6" fillId="0" borderId="0" xfId="4" applyFont="1" applyBorder="1"/>
    <xf numFmtId="0" fontId="16" fillId="0" borderId="0" xfId="4" applyFont="1"/>
    <xf numFmtId="0" fontId="12" fillId="0" borderId="0" xfId="4" applyFont="1" applyAlignment="1">
      <alignment horizontal="left" vertical="center" readingOrder="1"/>
    </xf>
    <xf numFmtId="164" fontId="16" fillId="0" borderId="0" xfId="6" applyNumberFormat="1" applyFont="1" applyFill="1" applyBorder="1"/>
    <xf numFmtId="164" fontId="19" fillId="0" borderId="0" xfId="6" applyNumberFormat="1" applyFont="1" applyFill="1" applyBorder="1"/>
    <xf numFmtId="9" fontId="6" fillId="0" borderId="3" xfId="6" applyFont="1" applyBorder="1"/>
    <xf numFmtId="0" fontId="23" fillId="0" borderId="0" xfId="1" applyFont="1"/>
    <xf numFmtId="0" fontId="24" fillId="0" borderId="0" xfId="1" applyFont="1"/>
    <xf numFmtId="0" fontId="25" fillId="0" borderId="0" xfId="1" applyFont="1" applyAlignment="1">
      <alignment horizontal="right"/>
    </xf>
    <xf numFmtId="0" fontId="7" fillId="3" borderId="3" xfId="1" applyFont="1" applyFill="1" applyBorder="1" applyAlignment="1">
      <alignment horizontal="center" vertical="center" wrapText="1"/>
    </xf>
    <xf numFmtId="0" fontId="26" fillId="0" borderId="0" xfId="4" applyFont="1" applyAlignment="1">
      <alignment horizontal="left" vertical="center" readingOrder="1"/>
    </xf>
    <xf numFmtId="0" fontId="18" fillId="0" borderId="0" xfId="4"/>
    <xf numFmtId="49" fontId="18" fillId="0" borderId="0" xfId="7" applyNumberFormat="1" applyFont="1"/>
    <xf numFmtId="49" fontId="18" fillId="0" borderId="0" xfId="7" applyNumberFormat="1" applyFont="1" applyAlignment="1">
      <alignment wrapText="1"/>
    </xf>
    <xf numFmtId="0" fontId="7" fillId="0" borderId="3" xfId="4" applyFont="1" applyBorder="1" applyAlignment="1">
      <alignment horizontal="center"/>
    </xf>
    <xf numFmtId="0" fontId="16" fillId="0" borderId="3" xfId="4" applyFont="1" applyBorder="1"/>
    <xf numFmtId="0" fontId="16" fillId="0" borderId="3" xfId="4" applyFont="1" applyBorder="1" applyAlignment="1">
      <alignment horizontal="left"/>
    </xf>
    <xf numFmtId="49" fontId="16" fillId="0" borderId="0" xfId="7" applyNumberFormat="1" applyFont="1"/>
    <xf numFmtId="49" fontId="16" fillId="0" borderId="0" xfId="7" applyNumberFormat="1" applyFont="1" applyAlignment="1">
      <alignment horizontal="center" wrapText="1"/>
    </xf>
    <xf numFmtId="0" fontId="7" fillId="2" borderId="3" xfId="1" applyFont="1" applyFill="1" applyBorder="1"/>
    <xf numFmtId="49" fontId="7" fillId="3" borderId="3" xfId="1" applyNumberFormat="1" applyFont="1" applyFill="1" applyBorder="1" applyAlignment="1">
      <alignment horizontal="center" vertical="center" wrapText="1"/>
    </xf>
    <xf numFmtId="0" fontId="18" fillId="0" borderId="0" xfId="4" applyBorder="1"/>
    <xf numFmtId="0" fontId="14" fillId="0" borderId="26" xfId="0" applyFont="1" applyBorder="1" applyAlignment="1">
      <alignment horizontal="right" vertical="center" readingOrder="1"/>
    </xf>
    <xf numFmtId="2" fontId="10" fillId="0" borderId="0" xfId="0" applyNumberFormat="1" applyFont="1" applyBorder="1"/>
    <xf numFmtId="0" fontId="11" fillId="2" borderId="3" xfId="0" applyFont="1" applyFill="1" applyBorder="1"/>
    <xf numFmtId="0" fontId="11" fillId="2" borderId="3" xfId="0" applyNumberFormat="1" applyFont="1" applyFill="1" applyBorder="1"/>
    <xf numFmtId="0" fontId="10" fillId="0" borderId="3" xfId="0" applyFont="1" applyFill="1" applyBorder="1" applyAlignment="1">
      <alignment vertical="center"/>
    </xf>
    <xf numFmtId="9" fontId="7" fillId="3" borderId="3" xfId="1" applyNumberFormat="1" applyFont="1" applyFill="1" applyBorder="1" applyAlignment="1">
      <alignment horizontal="center" vertical="center" wrapText="1"/>
    </xf>
    <xf numFmtId="9" fontId="7" fillId="3" borderId="3" xfId="1" applyNumberFormat="1" applyFont="1" applyFill="1" applyBorder="1" applyAlignment="1">
      <alignment horizontal="left" vertical="center" wrapText="1"/>
    </xf>
    <xf numFmtId="0" fontId="13" fillId="0" borderId="26" xfId="0" applyFont="1" applyBorder="1" applyAlignment="1">
      <alignment horizontal="left" vertical="center" readingOrder="1"/>
    </xf>
    <xf numFmtId="0" fontId="6" fillId="0" borderId="3" xfId="1" applyFont="1" applyBorder="1" applyAlignment="1">
      <alignment horizontal="center" vertical="center"/>
    </xf>
    <xf numFmtId="0" fontId="10" fillId="0" borderId="0" xfId="0" applyFont="1" applyBorder="1"/>
    <xf numFmtId="0" fontId="10" fillId="0" borderId="27" xfId="0" applyNumberFormat="1" applyFont="1" applyBorder="1"/>
    <xf numFmtId="0" fontId="10" fillId="0" borderId="3" xfId="0" applyFont="1" applyBorder="1" applyAlignment="1">
      <alignment horizontal="center" vertical="center"/>
    </xf>
    <xf numFmtId="0" fontId="10" fillId="0" borderId="3" xfId="0" applyFont="1" applyBorder="1" applyAlignment="1">
      <alignment horizontal="left" vertical="center"/>
    </xf>
    <xf numFmtId="0" fontId="7" fillId="0" borderId="3" xfId="1" applyFont="1" applyFill="1" applyBorder="1"/>
    <xf numFmtId="0" fontId="7" fillId="3" borderId="3" xfId="1" applyFont="1" applyFill="1" applyBorder="1" applyAlignment="1">
      <alignment horizontal="center" vertical="center"/>
    </xf>
    <xf numFmtId="9" fontId="7" fillId="0" borderId="3" xfId="2" applyFont="1" applyFill="1" applyBorder="1"/>
    <xf numFmtId="9" fontId="7" fillId="0" borderId="0" xfId="1" applyNumberFormat="1" applyFont="1" applyFill="1" applyBorder="1"/>
    <xf numFmtId="9" fontId="7" fillId="0" borderId="0" xfId="2" applyFont="1" applyFill="1" applyBorder="1"/>
    <xf numFmtId="0" fontId="13" fillId="0" borderId="0" xfId="0" applyFont="1" applyBorder="1" applyAlignment="1">
      <alignment horizontal="left" vertical="center" readingOrder="1"/>
    </xf>
    <xf numFmtId="0" fontId="8" fillId="0" borderId="0" xfId="1" applyFont="1" applyAlignment="1">
      <alignment wrapText="1"/>
    </xf>
    <xf numFmtId="0" fontId="15" fillId="0" borderId="0" xfId="0" applyFont="1" applyBorder="1"/>
    <xf numFmtId="0" fontId="16" fillId="0" borderId="0" xfId="4" applyFont="1" applyBorder="1"/>
    <xf numFmtId="0" fontId="31" fillId="0" borderId="3" xfId="8" applyFont="1" applyBorder="1"/>
    <xf numFmtId="0" fontId="13" fillId="0" borderId="0" xfId="0" applyFont="1" applyAlignment="1">
      <alignment horizontal="left" vertical="center" readingOrder="1"/>
    </xf>
    <xf numFmtId="0" fontId="14" fillId="0" borderId="26" xfId="0" applyFont="1" applyBorder="1" applyAlignment="1">
      <alignment horizontal="right" vertical="center" readingOrder="1"/>
    </xf>
    <xf numFmtId="0" fontId="33" fillId="0" borderId="15" xfId="0" applyNumberFormat="1" applyFont="1" applyBorder="1"/>
    <xf numFmtId="0" fontId="33" fillId="0" borderId="16" xfId="0" applyNumberFormat="1" applyFont="1" applyBorder="1"/>
    <xf numFmtId="0" fontId="33" fillId="0" borderId="17" xfId="0" applyNumberFormat="1" applyFont="1" applyBorder="1"/>
    <xf numFmtId="0" fontId="33" fillId="0" borderId="5" xfId="0" applyNumberFormat="1" applyFont="1" applyBorder="1"/>
    <xf numFmtId="0" fontId="33" fillId="0" borderId="18" xfId="0" applyNumberFormat="1" applyFont="1" applyBorder="1"/>
    <xf numFmtId="0" fontId="15" fillId="2" borderId="10"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24" xfId="0" applyFont="1" applyFill="1" applyBorder="1" applyAlignment="1">
      <alignment horizontal="center" vertical="center"/>
    </xf>
    <xf numFmtId="0" fontId="15" fillId="2" borderId="25" xfId="0" applyFont="1" applyFill="1" applyBorder="1" applyAlignment="1">
      <alignment horizontal="center" vertical="center"/>
    </xf>
    <xf numFmtId="0" fontId="33" fillId="0" borderId="3" xfId="0" applyNumberFormat="1" applyFont="1" applyBorder="1"/>
    <xf numFmtId="0" fontId="16" fillId="0" borderId="3" xfId="1" applyFont="1" applyBorder="1"/>
    <xf numFmtId="0" fontId="16" fillId="0" borderId="3" xfId="1" applyFont="1" applyBorder="1" applyAlignment="1">
      <alignment horizontal="center" vertical="center" wrapText="1"/>
    </xf>
    <xf numFmtId="0" fontId="33" fillId="2" borderId="3" xfId="0" applyNumberFormat="1" applyFont="1" applyFill="1" applyBorder="1"/>
    <xf numFmtId="0" fontId="7" fillId="0" borderId="18" xfId="1" applyFont="1" applyFill="1" applyBorder="1" applyAlignment="1">
      <alignment horizontal="left"/>
    </xf>
    <xf numFmtId="0" fontId="6" fillId="0" borderId="0" xfId="4" applyFont="1"/>
    <xf numFmtId="0" fontId="1" fillId="0" borderId="3" xfId="1" applyBorder="1"/>
    <xf numFmtId="9" fontId="7" fillId="0" borderId="3" xfId="1" applyNumberFormat="1" applyFont="1" applyBorder="1"/>
    <xf numFmtId="9" fontId="0" fillId="0" borderId="3" xfId="0" applyNumberFormat="1" applyBorder="1"/>
    <xf numFmtId="0" fontId="0" fillId="0" borderId="0" xfId="0" applyNumberFormat="1"/>
    <xf numFmtId="0" fontId="0" fillId="0" borderId="29" xfId="0" applyNumberFormat="1" applyBorder="1"/>
    <xf numFmtId="0" fontId="0" fillId="0" borderId="3" xfId="0" applyBorder="1"/>
    <xf numFmtId="0" fontId="0" fillId="0" borderId="3" xfId="0" applyNumberFormat="1" applyBorder="1"/>
    <xf numFmtId="0" fontId="10" fillId="0" borderId="3" xfId="0" applyNumberFormat="1" applyFont="1" applyFill="1" applyBorder="1"/>
    <xf numFmtId="0" fontId="29" fillId="0" borderId="3" xfId="1" applyFont="1" applyBorder="1"/>
    <xf numFmtId="9" fontId="6" fillId="0" borderId="1" xfId="1" applyNumberFormat="1" applyFont="1" applyBorder="1"/>
    <xf numFmtId="9" fontId="0" fillId="0" borderId="1" xfId="0" applyNumberFormat="1" applyBorder="1"/>
    <xf numFmtId="9" fontId="7" fillId="0" borderId="30" xfId="1" applyNumberFormat="1" applyFont="1" applyBorder="1"/>
    <xf numFmtId="0" fontId="8" fillId="0" borderId="0" xfId="1" applyFont="1" applyAlignment="1">
      <alignment horizontal="left" wrapText="1"/>
    </xf>
    <xf numFmtId="0" fontId="13" fillId="0" borderId="0" xfId="0" applyFont="1" applyAlignment="1">
      <alignment horizontal="left" vertical="center" readingOrder="1"/>
    </xf>
    <xf numFmtId="0" fontId="19" fillId="0" borderId="0" xfId="5" applyFont="1" applyBorder="1" applyAlignment="1">
      <alignment horizontal="center" vertical="center"/>
    </xf>
    <xf numFmtId="0" fontId="19" fillId="0" borderId="0" xfId="5" applyFont="1" applyFill="1" applyBorder="1" applyAlignment="1">
      <alignment horizontal="center" vertical="center"/>
    </xf>
    <xf numFmtId="3" fontId="19" fillId="0" borderId="0" xfId="5" applyNumberFormat="1" applyFont="1" applyFill="1" applyBorder="1" applyAlignment="1">
      <alignment horizontal="center" vertical="center"/>
    </xf>
    <xf numFmtId="3" fontId="19" fillId="0" borderId="0" xfId="5" applyNumberFormat="1" applyFont="1" applyBorder="1" applyAlignment="1">
      <alignment horizontal="center" vertical="center"/>
    </xf>
    <xf numFmtId="3" fontId="6" fillId="0" borderId="3" xfId="5" applyNumberFormat="1" applyFont="1" applyBorder="1" applyAlignment="1">
      <alignment horizontal="right" vertical="center"/>
    </xf>
    <xf numFmtId="3" fontId="7" fillId="0" borderId="3" xfId="4" applyNumberFormat="1" applyFont="1" applyBorder="1"/>
    <xf numFmtId="3" fontId="6" fillId="0" borderId="3" xfId="5" applyNumberFormat="1" applyFont="1" applyFill="1" applyBorder="1" applyAlignment="1">
      <alignment horizontal="right" vertical="center"/>
    </xf>
    <xf numFmtId="3" fontId="6" fillId="0" borderId="2" xfId="5" applyNumberFormat="1" applyFont="1" applyFill="1" applyBorder="1" applyAlignment="1">
      <alignment horizontal="right" vertical="center"/>
    </xf>
    <xf numFmtId="3" fontId="6" fillId="0" borderId="34" xfId="5" applyNumberFormat="1" applyFont="1" applyBorder="1" applyAlignment="1">
      <alignment horizontal="right" vertical="center"/>
    </xf>
    <xf numFmtId="165" fontId="6" fillId="0" borderId="36" xfId="4" applyNumberFormat="1" applyFont="1" applyBorder="1"/>
    <xf numFmtId="164" fontId="6" fillId="0" borderId="36" xfId="6" applyNumberFormat="1" applyFont="1" applyBorder="1"/>
    <xf numFmtId="3" fontId="6" fillId="0" borderId="34" xfId="5" applyNumberFormat="1" applyFont="1" applyFill="1" applyBorder="1" applyAlignment="1">
      <alignment horizontal="right" vertical="center"/>
    </xf>
    <xf numFmtId="3" fontId="7" fillId="0" borderId="36" xfId="4" applyNumberFormat="1" applyFont="1" applyBorder="1"/>
    <xf numFmtId="0" fontId="19" fillId="0" borderId="40" xfId="5" applyFont="1" applyBorder="1" applyAlignment="1">
      <alignment horizontal="center" vertical="center"/>
    </xf>
    <xf numFmtId="0" fontId="19" fillId="0" borderId="40" xfId="5" applyFont="1" applyFill="1" applyBorder="1" applyAlignment="1">
      <alignment horizontal="center" vertical="center"/>
    </xf>
    <xf numFmtId="0" fontId="19" fillId="0" borderId="27" xfId="5" applyFont="1" applyBorder="1" applyAlignment="1">
      <alignment horizontal="center" vertical="center"/>
    </xf>
    <xf numFmtId="0" fontId="7" fillId="0" borderId="41" xfId="4" applyFont="1" applyBorder="1"/>
    <xf numFmtId="0" fontId="7" fillId="0" borderId="42" xfId="4" applyFont="1" applyBorder="1"/>
    <xf numFmtId="0" fontId="19" fillId="0" borderId="26" xfId="5" applyFont="1" applyFill="1" applyBorder="1" applyAlignment="1">
      <alignment horizontal="center" vertical="center"/>
    </xf>
    <xf numFmtId="0" fontId="7" fillId="0" borderId="43" xfId="4" applyFont="1" applyBorder="1"/>
    <xf numFmtId="3" fontId="19" fillId="0" borderId="27" xfId="5" applyNumberFormat="1" applyFont="1" applyBorder="1" applyAlignment="1">
      <alignment horizontal="center" vertical="center"/>
    </xf>
    <xf numFmtId="3" fontId="19" fillId="0" borderId="26" xfId="5" applyNumberFormat="1" applyFont="1" applyFill="1" applyBorder="1" applyAlignment="1">
      <alignment horizontal="center" vertical="center"/>
    </xf>
    <xf numFmtId="0" fontId="6" fillId="0" borderId="48" xfId="5" applyFont="1" applyBorder="1" applyAlignment="1">
      <alignment horizontal="center" vertical="center"/>
    </xf>
    <xf numFmtId="0" fontId="6" fillId="0" borderId="48" xfId="5" applyFont="1" applyFill="1" applyBorder="1" applyAlignment="1">
      <alignment horizontal="center" vertical="center"/>
    </xf>
    <xf numFmtId="3" fontId="24" fillId="0" borderId="0" xfId="1" applyNumberFormat="1" applyFont="1"/>
    <xf numFmtId="164" fontId="24" fillId="0" borderId="0" xfId="6" applyNumberFormat="1" applyFont="1"/>
    <xf numFmtId="0" fontId="24" fillId="0" borderId="0" xfId="1" applyFont="1" applyAlignment="1">
      <alignment textRotation="51"/>
    </xf>
    <xf numFmtId="0" fontId="24" fillId="0" borderId="0" xfId="1" applyFont="1" applyAlignment="1">
      <alignment horizontal="center" vertical="center" textRotation="51" wrapText="1"/>
    </xf>
    <xf numFmtId="0" fontId="24" fillId="0" borderId="0" xfId="1" applyNumberFormat="1" applyFont="1" applyBorder="1" applyAlignment="1">
      <alignment horizontal="center" vertical="center" textRotation="51" wrapText="1"/>
    </xf>
    <xf numFmtId="164" fontId="24" fillId="0" borderId="0" xfId="3" applyNumberFormat="1" applyFont="1"/>
    <xf numFmtId="0" fontId="24" fillId="0" borderId="0" xfId="1" applyFont="1" applyAlignment="1">
      <alignment horizontal="center" vertical="center" textRotation="78" wrapText="1"/>
    </xf>
    <xf numFmtId="0" fontId="24" fillId="0" borderId="0" xfId="1" applyNumberFormat="1" applyFont="1" applyBorder="1" applyAlignment="1">
      <alignment horizontal="center" vertical="center" textRotation="78" wrapText="1"/>
    </xf>
    <xf numFmtId="0" fontId="18" fillId="0" borderId="0" xfId="4" applyBorder="1" applyAlignment="1">
      <alignment horizontal="center" vertical="center" wrapText="1"/>
    </xf>
    <xf numFmtId="0" fontId="13" fillId="0" borderId="22" xfId="4" applyFont="1" applyBorder="1" applyAlignment="1">
      <alignment vertical="top" readingOrder="1"/>
    </xf>
    <xf numFmtId="166" fontId="7" fillId="0" borderId="36" xfId="4" applyNumberFormat="1" applyFont="1" applyBorder="1"/>
    <xf numFmtId="166" fontId="7" fillId="0" borderId="38" xfId="4" applyNumberFormat="1" applyFont="1" applyBorder="1"/>
    <xf numFmtId="3" fontId="6" fillId="0" borderId="3" xfId="1" applyNumberFormat="1" applyFont="1" applyFill="1" applyBorder="1"/>
    <xf numFmtId="3" fontId="6" fillId="0" borderId="3" xfId="1" applyNumberFormat="1" applyFont="1" applyBorder="1"/>
    <xf numFmtId="9" fontId="10" fillId="0" borderId="3" xfId="0" applyNumberFormat="1" applyFont="1" applyFill="1" applyBorder="1" applyAlignment="1">
      <alignment vertical="center"/>
    </xf>
    <xf numFmtId="9" fontId="6" fillId="0" borderId="0" xfId="1" applyNumberFormat="1" applyFont="1" applyFill="1" applyBorder="1"/>
    <xf numFmtId="0" fontId="34" fillId="0" borderId="0" xfId="1" applyFont="1" applyFill="1" applyBorder="1"/>
    <xf numFmtId="3" fontId="6" fillId="0" borderId="3" xfId="2" applyNumberFormat="1" applyFont="1" applyFill="1" applyBorder="1"/>
    <xf numFmtId="3" fontId="0" fillId="0" borderId="3" xfId="0" applyNumberFormat="1" applyBorder="1"/>
    <xf numFmtId="3" fontId="6" fillId="0" borderId="23" xfId="2" applyNumberFormat="1" applyFont="1" applyFill="1" applyBorder="1"/>
    <xf numFmtId="3" fontId="6" fillId="0" borderId="23" xfId="1" applyNumberFormat="1" applyFont="1" applyFill="1" applyBorder="1"/>
    <xf numFmtId="3" fontId="7" fillId="0" borderId="5" xfId="1" applyNumberFormat="1" applyFont="1" applyFill="1" applyBorder="1"/>
    <xf numFmtId="0" fontId="36" fillId="0" borderId="0" xfId="0" applyFont="1" applyAlignment="1">
      <alignment vertical="top"/>
    </xf>
    <xf numFmtId="0" fontId="1" fillId="0" borderId="0" xfId="1" applyAlignment="1">
      <alignment vertical="top"/>
    </xf>
    <xf numFmtId="0" fontId="36" fillId="0" borderId="0" xfId="0" applyFont="1"/>
    <xf numFmtId="0" fontId="18" fillId="0" borderId="0" xfId="1" applyFont="1" applyBorder="1" applyAlignment="1">
      <alignment horizontal="left" vertical="center" wrapText="1"/>
    </xf>
    <xf numFmtId="0" fontId="25" fillId="0" borderId="0" xfId="1" applyFont="1" applyBorder="1" applyAlignment="1">
      <alignment horizontal="left" vertical="center" wrapText="1"/>
    </xf>
    <xf numFmtId="0" fontId="10" fillId="3" borderId="3" xfId="0" applyFont="1" applyFill="1" applyBorder="1" applyAlignment="1">
      <alignment horizontal="center" vertical="center"/>
    </xf>
    <xf numFmtId="9" fontId="6" fillId="2" borderId="3" xfId="1" applyNumberFormat="1" applyFont="1" applyFill="1" applyBorder="1"/>
    <xf numFmtId="9" fontId="7" fillId="2" borderId="3" xfId="1" applyNumberFormat="1" applyFont="1" applyFill="1" applyBorder="1"/>
    <xf numFmtId="0" fontId="7" fillId="0" borderId="0" xfId="1" applyFont="1" applyFill="1" applyBorder="1" applyAlignment="1">
      <alignment horizontal="center" vertical="center"/>
    </xf>
    <xf numFmtId="0" fontId="10" fillId="0" borderId="3" xfId="0" applyFont="1" applyBorder="1" applyAlignment="1">
      <alignment vertical="center"/>
    </xf>
    <xf numFmtId="0" fontId="6" fillId="2" borderId="23" xfId="1" applyFont="1" applyFill="1" applyBorder="1"/>
    <xf numFmtId="0" fontId="37" fillId="0" borderId="0" xfId="1" applyFont="1"/>
    <xf numFmtId="9" fontId="6" fillId="0" borderId="3" xfId="2" applyFont="1" applyBorder="1"/>
    <xf numFmtId="9" fontId="10" fillId="0" borderId="3" xfId="2" applyFont="1" applyBorder="1"/>
    <xf numFmtId="9" fontId="6" fillId="0" borderId="23" xfId="2" applyFont="1" applyBorder="1"/>
    <xf numFmtId="9" fontId="10" fillId="0" borderId="23" xfId="2" applyFont="1" applyBorder="1"/>
    <xf numFmtId="9" fontId="7" fillId="0" borderId="5" xfId="2" applyFont="1" applyBorder="1"/>
    <xf numFmtId="9" fontId="11" fillId="0" borderId="5" xfId="2" applyFont="1" applyBorder="1"/>
    <xf numFmtId="0" fontId="18" fillId="0" borderId="0" xfId="1" applyFont="1"/>
    <xf numFmtId="164" fontId="18" fillId="0" borderId="52" xfId="3" applyNumberFormat="1" applyFont="1" applyBorder="1"/>
    <xf numFmtId="164" fontId="18" fillId="0" borderId="4" xfId="3" applyNumberFormat="1" applyFont="1" applyBorder="1"/>
    <xf numFmtId="164" fontId="18" fillId="0" borderId="35" xfId="3" applyNumberFormat="1" applyFont="1" applyBorder="1"/>
    <xf numFmtId="164" fontId="18" fillId="0" borderId="12" xfId="6" applyNumberFormat="1" applyFont="1" applyBorder="1"/>
    <xf numFmtId="164" fontId="18" fillId="2" borderId="54" xfId="6" applyNumberFormat="1" applyFont="1" applyFill="1" applyBorder="1"/>
    <xf numFmtId="164" fontId="18" fillId="2" borderId="21" xfId="6" applyNumberFormat="1" applyFont="1" applyFill="1" applyBorder="1"/>
    <xf numFmtId="164" fontId="18" fillId="2" borderId="53" xfId="6" applyNumberFormat="1" applyFont="1" applyFill="1" applyBorder="1"/>
    <xf numFmtId="0" fontId="18" fillId="2" borderId="48" xfId="1" applyFont="1" applyFill="1" applyBorder="1" applyAlignment="1">
      <alignment horizontal="center"/>
    </xf>
    <xf numFmtId="0" fontId="18" fillId="2" borderId="49" xfId="1" applyFont="1" applyFill="1" applyBorder="1" applyAlignment="1">
      <alignment horizontal="center"/>
    </xf>
    <xf numFmtId="0" fontId="38" fillId="0" borderId="0" xfId="0" applyFont="1"/>
    <xf numFmtId="9" fontId="24" fillId="0" borderId="0" xfId="2" applyFont="1"/>
    <xf numFmtId="0" fontId="23" fillId="0" borderId="0" xfId="1" applyFont="1" applyAlignment="1">
      <alignment horizontal="center" vertical="center" textRotation="78" wrapText="1"/>
    </xf>
    <xf numFmtId="9" fontId="1" fillId="0" borderId="3" xfId="1" applyNumberFormat="1" applyBorder="1"/>
    <xf numFmtId="9" fontId="1" fillId="0" borderId="1" xfId="1" applyNumberFormat="1" applyBorder="1"/>
    <xf numFmtId="9" fontId="39" fillId="0" borderId="30" xfId="1" applyNumberFormat="1" applyFont="1" applyBorder="1"/>
    <xf numFmtId="9" fontId="10" fillId="0" borderId="23" xfId="0" applyNumberFormat="1" applyFont="1" applyBorder="1"/>
    <xf numFmtId="9" fontId="11" fillId="0" borderId="5" xfId="0" applyNumberFormat="1" applyFont="1" applyBorder="1"/>
    <xf numFmtId="0" fontId="40" fillId="0" borderId="0" xfId="0" applyFont="1" applyAlignment="1">
      <alignment horizontal="left" vertical="center" readingOrder="1"/>
    </xf>
    <xf numFmtId="0" fontId="7" fillId="0" borderId="9" xfId="1" applyFont="1" applyFill="1" applyBorder="1" applyAlignment="1"/>
    <xf numFmtId="0" fontId="15" fillId="0" borderId="3" xfId="0" applyFont="1" applyBorder="1" applyAlignment="1">
      <alignment horizontal="left" vertical="center" wrapText="1"/>
    </xf>
    <xf numFmtId="0" fontId="17" fillId="0" borderId="3" xfId="1" applyFont="1" applyBorder="1"/>
    <xf numFmtId="0" fontId="8" fillId="0" borderId="0" xfId="1" applyFont="1" applyBorder="1" applyAlignment="1">
      <alignment vertical="center"/>
    </xf>
    <xf numFmtId="164" fontId="0" fillId="0" borderId="0" xfId="0" applyNumberFormat="1"/>
    <xf numFmtId="0" fontId="18" fillId="0" borderId="49" xfId="1" applyFont="1" applyFill="1" applyBorder="1" applyAlignment="1">
      <alignment horizontal="center" wrapText="1"/>
    </xf>
    <xf numFmtId="167" fontId="24" fillId="0" borderId="0" xfId="1" applyNumberFormat="1" applyFont="1"/>
    <xf numFmtId="0" fontId="24" fillId="0" borderId="0" xfId="1" applyFont="1" applyAlignment="1">
      <alignment horizontal="left" vertical="center" wrapText="1"/>
    </xf>
    <xf numFmtId="165" fontId="19" fillId="0" borderId="40" xfId="5" applyNumberFormat="1" applyFont="1" applyBorder="1" applyAlignment="1">
      <alignment horizontal="center" vertical="center"/>
    </xf>
    <xf numFmtId="165" fontId="19" fillId="0" borderId="0" xfId="5" applyNumberFormat="1" applyFont="1" applyBorder="1" applyAlignment="1">
      <alignment horizontal="center" vertical="center"/>
    </xf>
    <xf numFmtId="165" fontId="7" fillId="0" borderId="42" xfId="4" applyNumberFormat="1" applyFont="1" applyBorder="1"/>
    <xf numFmtId="165" fontId="19" fillId="0" borderId="40" xfId="5" applyNumberFormat="1" applyFont="1" applyFill="1" applyBorder="1" applyAlignment="1">
      <alignment horizontal="center" vertical="center"/>
    </xf>
    <xf numFmtId="165" fontId="19" fillId="0" borderId="0" xfId="5" applyNumberFormat="1" applyFont="1" applyFill="1" applyBorder="1" applyAlignment="1">
      <alignment horizontal="center" vertical="center"/>
    </xf>
    <xf numFmtId="0" fontId="43" fillId="0" borderId="0" xfId="4" applyFont="1"/>
    <xf numFmtId="0" fontId="7" fillId="5" borderId="34" xfId="5" applyFont="1" applyFill="1" applyBorder="1" applyAlignment="1">
      <alignment horizontal="center" vertical="center" wrapText="1"/>
    </xf>
    <xf numFmtId="0" fontId="7" fillId="5" borderId="3" xfId="5" applyFont="1" applyFill="1" applyBorder="1" applyAlignment="1">
      <alignment horizontal="center" vertical="center" wrapText="1"/>
    </xf>
    <xf numFmtId="0" fontId="7" fillId="5" borderId="3" xfId="5" applyFont="1" applyFill="1" applyBorder="1" applyAlignment="1">
      <alignment horizontal="center" vertical="center"/>
    </xf>
    <xf numFmtId="0" fontId="7" fillId="5" borderId="2" xfId="5" applyFont="1" applyFill="1" applyBorder="1" applyAlignment="1">
      <alignment horizontal="center" vertical="center" wrapText="1"/>
    </xf>
    <xf numFmtId="0" fontId="7" fillId="5" borderId="36" xfId="5" applyFont="1" applyFill="1" applyBorder="1" applyAlignment="1">
      <alignment horizontal="center" vertical="center"/>
    </xf>
    <xf numFmtId="9" fontId="6" fillId="0" borderId="34" xfId="6" applyFont="1" applyBorder="1"/>
    <xf numFmtId="9" fontId="7" fillId="0" borderId="36" xfId="6" applyNumberFormat="1" applyFont="1" applyFill="1" applyBorder="1"/>
    <xf numFmtId="9" fontId="6" fillId="0" borderId="37" xfId="6" applyFont="1" applyBorder="1"/>
    <xf numFmtId="9" fontId="6" fillId="0" borderId="23" xfId="6" applyFont="1" applyBorder="1"/>
    <xf numFmtId="9" fontId="7" fillId="0" borderId="38" xfId="6" applyNumberFormat="1" applyFont="1" applyFill="1" applyBorder="1"/>
    <xf numFmtId="0" fontId="8" fillId="5" borderId="57" xfId="5" applyFont="1" applyFill="1" applyBorder="1" applyAlignment="1">
      <alignment horizontal="center" vertical="center" wrapText="1"/>
    </xf>
    <xf numFmtId="0" fontId="8" fillId="5" borderId="5" xfId="5" applyFont="1" applyFill="1" applyBorder="1" applyAlignment="1">
      <alignment horizontal="center" vertical="center" wrapText="1"/>
    </xf>
    <xf numFmtId="0" fontId="8" fillId="5" borderId="5" xfId="5" applyFont="1" applyFill="1" applyBorder="1" applyAlignment="1">
      <alignment horizontal="center" vertical="center"/>
    </xf>
    <xf numFmtId="0" fontId="8" fillId="5" borderId="35" xfId="4" applyFont="1" applyFill="1" applyBorder="1" applyAlignment="1">
      <alignment vertical="center"/>
    </xf>
    <xf numFmtId="164" fontId="18" fillId="0" borderId="40" xfId="6" applyNumberFormat="1" applyFont="1" applyBorder="1"/>
    <xf numFmtId="2" fontId="24" fillId="0" borderId="0" xfId="1" applyNumberFormat="1" applyFont="1"/>
    <xf numFmtId="164" fontId="24" fillId="0" borderId="0" xfId="1" applyNumberFormat="1" applyFont="1"/>
    <xf numFmtId="0" fontId="24" fillId="0" borderId="1" xfId="1" applyFont="1" applyBorder="1" applyAlignment="1">
      <alignment horizontal="center" vertical="center" wrapText="1"/>
    </xf>
    <xf numFmtId="0" fontId="24" fillId="0" borderId="51" xfId="1" applyFont="1" applyBorder="1" applyAlignment="1">
      <alignment horizontal="center" vertical="center" wrapText="1"/>
    </xf>
    <xf numFmtId="0" fontId="24" fillId="0" borderId="4" xfId="1" applyFont="1" applyBorder="1" applyAlignment="1">
      <alignment horizontal="right" vertical="center"/>
    </xf>
    <xf numFmtId="0" fontId="24" fillId="0" borderId="0" xfId="1" applyFont="1" applyAlignment="1">
      <alignment horizontal="right"/>
    </xf>
    <xf numFmtId="3" fontId="7" fillId="0" borderId="36" xfId="4" applyNumberFormat="1" applyFont="1" applyFill="1" applyBorder="1"/>
    <xf numFmtId="166" fontId="6" fillId="0" borderId="34" xfId="5" applyNumberFormat="1" applyFont="1" applyFill="1" applyBorder="1" applyAlignment="1">
      <alignment horizontal="right" vertical="center"/>
    </xf>
    <xf numFmtId="166" fontId="6" fillId="0" borderId="3" xfId="5" applyNumberFormat="1" applyFont="1" applyFill="1" applyBorder="1" applyAlignment="1">
      <alignment horizontal="right" vertical="center"/>
    </xf>
    <xf numFmtId="166" fontId="6" fillId="0" borderId="37" xfId="5" applyNumberFormat="1" applyFont="1" applyFill="1" applyBorder="1" applyAlignment="1">
      <alignment horizontal="right" vertical="center"/>
    </xf>
    <xf numFmtId="166" fontId="6" fillId="0" borderId="23" xfId="5" applyNumberFormat="1" applyFont="1" applyFill="1" applyBorder="1" applyAlignment="1">
      <alignment horizontal="right" vertical="center"/>
    </xf>
    <xf numFmtId="0" fontId="8" fillId="5" borderId="34" xfId="5" applyFont="1" applyFill="1" applyBorder="1" applyAlignment="1">
      <alignment horizontal="center" vertical="center" wrapText="1"/>
    </xf>
    <xf numFmtId="0" fontId="8" fillId="5" borderId="3" xfId="5" applyFont="1" applyFill="1" applyBorder="1" applyAlignment="1">
      <alignment horizontal="center" vertical="center" wrapText="1"/>
    </xf>
    <xf numFmtId="0" fontId="8" fillId="5" borderId="3" xfId="5" applyFont="1" applyFill="1" applyBorder="1" applyAlignment="1">
      <alignment horizontal="center" vertical="center"/>
    </xf>
    <xf numFmtId="0" fontId="8" fillId="5" borderId="36" xfId="4" applyFont="1" applyFill="1" applyBorder="1" applyAlignment="1">
      <alignment vertical="center"/>
    </xf>
    <xf numFmtId="164" fontId="18" fillId="0" borderId="76" xfId="6" applyNumberFormat="1" applyFont="1" applyBorder="1"/>
    <xf numFmtId="164" fontId="18" fillId="0" borderId="63" xfId="3" applyNumberFormat="1" applyFont="1" applyBorder="1"/>
    <xf numFmtId="164" fontId="18" fillId="0" borderId="62" xfId="6" applyNumberFormat="1" applyFont="1" applyBorder="1"/>
    <xf numFmtId="164" fontId="18" fillId="2" borderId="54" xfId="6" applyNumberFormat="1" applyFont="1" applyFill="1" applyBorder="1" applyAlignment="1">
      <alignment vertical="center"/>
    </xf>
    <xf numFmtId="164" fontId="18" fillId="2" borderId="21" xfId="6" applyNumberFormat="1" applyFont="1" applyFill="1" applyBorder="1" applyAlignment="1">
      <alignment vertical="center"/>
    </xf>
    <xf numFmtId="164" fontId="18" fillId="2" borderId="53" xfId="6" applyNumberFormat="1" applyFont="1" applyFill="1" applyBorder="1" applyAlignment="1">
      <alignment vertical="center"/>
    </xf>
    <xf numFmtId="164" fontId="18" fillId="2" borderId="50" xfId="6" applyNumberFormat="1" applyFont="1" applyFill="1" applyBorder="1" applyAlignment="1">
      <alignment vertical="center"/>
    </xf>
    <xf numFmtId="0" fontId="44" fillId="0" borderId="0" xfId="1" applyFont="1"/>
    <xf numFmtId="0" fontId="45" fillId="0" borderId="0" xfId="1" applyFont="1"/>
    <xf numFmtId="0" fontId="24" fillId="0" borderId="63" xfId="1" applyFont="1" applyBorder="1" applyAlignment="1">
      <alignment vertical="center" wrapText="1"/>
    </xf>
    <xf numFmtId="0" fontId="18" fillId="0" borderId="4" xfId="4" applyBorder="1" applyAlignment="1">
      <alignment vertical="center" wrapText="1"/>
    </xf>
    <xf numFmtId="0" fontId="18" fillId="0" borderId="5" xfId="4" applyBorder="1" applyAlignment="1">
      <alignment vertical="center" wrapText="1"/>
    </xf>
    <xf numFmtId="0" fontId="22" fillId="0" borderId="0" xfId="0" applyFont="1" applyAlignment="1">
      <alignment horizontal="left" vertical="center" readingOrder="1"/>
    </xf>
    <xf numFmtId="0" fontId="46" fillId="0" borderId="0" xfId="0" applyFont="1"/>
    <xf numFmtId="9" fontId="47" fillId="0" borderId="0" xfId="1" applyNumberFormat="1" applyFont="1"/>
    <xf numFmtId="0" fontId="48" fillId="0" borderId="0" xfId="0" applyFont="1"/>
    <xf numFmtId="9" fontId="49" fillId="0" borderId="0" xfId="1" applyNumberFormat="1" applyFont="1"/>
    <xf numFmtId="0" fontId="50" fillId="0" borderId="0" xfId="0" applyFont="1"/>
    <xf numFmtId="0" fontId="51" fillId="0" borderId="3" xfId="8" applyFont="1" applyBorder="1" applyAlignment="1">
      <alignment horizontal="center" vertical="center"/>
    </xf>
    <xf numFmtId="0" fontId="51" fillId="0" borderId="3" xfId="8" applyFont="1" applyBorder="1" applyAlignment="1">
      <alignment horizontal="center"/>
    </xf>
    <xf numFmtId="0" fontId="52" fillId="0" borderId="3" xfId="8" quotePrefix="1" applyFont="1" applyBorder="1" applyAlignment="1">
      <alignment horizontal="center"/>
    </xf>
    <xf numFmtId="0" fontId="51" fillId="0" borderId="3" xfId="8" quotePrefix="1" applyFont="1" applyBorder="1" applyAlignment="1">
      <alignment horizontal="center"/>
    </xf>
    <xf numFmtId="0" fontId="7" fillId="0" borderId="3" xfId="4" applyFont="1" applyBorder="1" applyAlignment="1">
      <alignment horizontal="left"/>
    </xf>
    <xf numFmtId="0" fontId="16" fillId="0" borderId="3" xfId="1" applyFont="1" applyBorder="1" applyAlignment="1">
      <alignment horizontal="center"/>
    </xf>
    <xf numFmtId="0" fontId="0" fillId="0" borderId="0" xfId="0" applyNumberFormat="1" applyBorder="1"/>
    <xf numFmtId="0" fontId="0" fillId="0" borderId="0" xfId="0" applyBorder="1" applyAlignment="1">
      <alignment wrapText="1"/>
    </xf>
    <xf numFmtId="0" fontId="53" fillId="0" borderId="3" xfId="0" applyFont="1" applyBorder="1"/>
    <xf numFmtId="9" fontId="1" fillId="0" borderId="0" xfId="1" applyNumberFormat="1" applyBorder="1"/>
    <xf numFmtId="3" fontId="6" fillId="0" borderId="48" xfId="5" applyNumberFormat="1" applyFont="1" applyFill="1" applyBorder="1" applyAlignment="1">
      <alignment horizontal="right" vertical="center"/>
    </xf>
    <xf numFmtId="0" fontId="18" fillId="2" borderId="3" xfId="1" applyFont="1" applyFill="1" applyBorder="1" applyAlignment="1">
      <alignment horizontal="center"/>
    </xf>
    <xf numFmtId="165" fontId="24" fillId="0" borderId="3" xfId="1" applyNumberFormat="1" applyFont="1" applyBorder="1"/>
    <xf numFmtId="0" fontId="35" fillId="2" borderId="9" xfId="1" applyFont="1" applyFill="1" applyBorder="1"/>
    <xf numFmtId="0" fontId="35" fillId="2" borderId="60" xfId="1" applyNumberFormat="1" applyFont="1" applyFill="1" applyBorder="1"/>
    <xf numFmtId="0" fontId="35" fillId="2" borderId="8" xfId="1" applyNumberFormat="1" applyFont="1" applyFill="1" applyBorder="1"/>
    <xf numFmtId="0" fontId="35" fillId="2" borderId="61" xfId="1" applyNumberFormat="1" applyFont="1" applyFill="1" applyBorder="1"/>
    <xf numFmtId="0" fontId="35" fillId="2" borderId="62" xfId="1" applyFont="1" applyFill="1" applyBorder="1"/>
    <xf numFmtId="0" fontId="35" fillId="2" borderId="63" xfId="1" applyFont="1" applyFill="1" applyBorder="1"/>
    <xf numFmtId="0" fontId="35" fillId="2" borderId="64" xfId="1" applyFont="1" applyFill="1" applyBorder="1"/>
    <xf numFmtId="0" fontId="35" fillId="2" borderId="65" xfId="1" applyNumberFormat="1" applyFont="1" applyFill="1" applyBorder="1"/>
    <xf numFmtId="0" fontId="35" fillId="2" borderId="12" xfId="1" applyFont="1" applyFill="1" applyBorder="1"/>
    <xf numFmtId="0" fontId="35" fillId="2" borderId="4" xfId="1" applyFont="1" applyFill="1" applyBorder="1"/>
    <xf numFmtId="0" fontId="35" fillId="2" borderId="66" xfId="1" applyFont="1" applyFill="1" applyBorder="1"/>
    <xf numFmtId="0" fontId="35" fillId="2" borderId="67" xfId="1" applyFont="1" applyFill="1" applyBorder="1"/>
    <xf numFmtId="0" fontId="54" fillId="2" borderId="4" xfId="1" applyFont="1" applyFill="1" applyBorder="1"/>
    <xf numFmtId="0" fontId="35" fillId="2" borderId="68" xfId="1" applyFont="1" applyFill="1" applyBorder="1"/>
    <xf numFmtId="3" fontId="35" fillId="2" borderId="67" xfId="1" applyNumberFormat="1" applyFont="1" applyFill="1" applyBorder="1"/>
    <xf numFmtId="3" fontId="46" fillId="2" borderId="68" xfId="0" applyNumberFormat="1" applyFont="1" applyFill="1" applyBorder="1"/>
    <xf numFmtId="3" fontId="46" fillId="2" borderId="4" xfId="0" applyNumberFormat="1" applyFont="1" applyFill="1" applyBorder="1"/>
    <xf numFmtId="3" fontId="35" fillId="2" borderId="66" xfId="1" applyNumberFormat="1" applyFont="1" applyFill="1" applyBorder="1"/>
    <xf numFmtId="0" fontId="35" fillId="2" borderId="28" xfId="1" applyFont="1" applyFill="1" applyBorder="1"/>
    <xf numFmtId="0" fontId="35" fillId="2" borderId="69" xfId="1" applyFont="1" applyFill="1" applyBorder="1"/>
    <xf numFmtId="0" fontId="35" fillId="2" borderId="70" xfId="1" applyFont="1" applyFill="1" applyBorder="1"/>
    <xf numFmtId="0" fontId="35" fillId="2" borderId="71" xfId="1" applyFont="1" applyFill="1" applyBorder="1"/>
    <xf numFmtId="0" fontId="35" fillId="2" borderId="21" xfId="1" applyFont="1" applyFill="1" applyBorder="1"/>
    <xf numFmtId="0" fontId="35" fillId="2" borderId="50" xfId="1" applyFont="1" applyFill="1" applyBorder="1"/>
    <xf numFmtId="0" fontId="35" fillId="2" borderId="56" xfId="1" applyFont="1" applyFill="1" applyBorder="1"/>
    <xf numFmtId="0" fontId="35" fillId="2" borderId="32" xfId="1" applyFont="1" applyFill="1" applyBorder="1"/>
    <xf numFmtId="0" fontId="35" fillId="2" borderId="72" xfId="1" applyFont="1" applyFill="1" applyBorder="1"/>
    <xf numFmtId="0" fontId="35" fillId="2" borderId="44" xfId="1" applyFont="1" applyFill="1" applyBorder="1"/>
    <xf numFmtId="0" fontId="35" fillId="2" borderId="2" xfId="1" applyFont="1" applyFill="1" applyBorder="1"/>
    <xf numFmtId="0" fontId="35" fillId="2" borderId="55" xfId="1" applyFont="1" applyFill="1" applyBorder="1"/>
    <xf numFmtId="3" fontId="35" fillId="2" borderId="4" xfId="1" applyNumberFormat="1" applyFont="1" applyFill="1" applyBorder="1"/>
    <xf numFmtId="3" fontId="35" fillId="2" borderId="4" xfId="0" applyNumberFormat="1" applyFont="1" applyFill="1" applyBorder="1"/>
    <xf numFmtId="3" fontId="35" fillId="2" borderId="68" xfId="0" applyNumberFormat="1" applyFont="1" applyFill="1" applyBorder="1"/>
    <xf numFmtId="3" fontId="35" fillId="2" borderId="5" xfId="1" applyNumberFormat="1" applyFont="1" applyFill="1" applyBorder="1"/>
    <xf numFmtId="3" fontId="35" fillId="2" borderId="73" xfId="1" applyNumberFormat="1" applyFont="1" applyFill="1" applyBorder="1"/>
    <xf numFmtId="3" fontId="35" fillId="2" borderId="74" xfId="1" applyNumberFormat="1" applyFont="1" applyFill="1" applyBorder="1"/>
    <xf numFmtId="3" fontId="35" fillId="2" borderId="75" xfId="1" applyNumberFormat="1" applyFont="1" applyFill="1" applyBorder="1"/>
    <xf numFmtId="3" fontId="35" fillId="2" borderId="39" xfId="0" applyNumberFormat="1" applyFont="1" applyFill="1" applyBorder="1"/>
    <xf numFmtId="0" fontId="53" fillId="2" borderId="4" xfId="1" applyFont="1" applyFill="1" applyBorder="1"/>
    <xf numFmtId="0" fontId="35" fillId="2" borderId="4" xfId="0" applyFont="1" applyFill="1" applyBorder="1"/>
    <xf numFmtId="0" fontId="35" fillId="2" borderId="4" xfId="1" applyNumberFormat="1" applyFont="1" applyFill="1" applyBorder="1"/>
    <xf numFmtId="0" fontId="35" fillId="2" borderId="5" xfId="1" applyFont="1" applyFill="1" applyBorder="1"/>
    <xf numFmtId="0" fontId="35" fillId="2" borderId="5" xfId="1" applyNumberFormat="1" applyFont="1" applyFill="1" applyBorder="1"/>
    <xf numFmtId="164" fontId="35" fillId="2" borderId="4" xfId="1" applyNumberFormat="1" applyFont="1" applyFill="1" applyBorder="1"/>
    <xf numFmtId="164" fontId="35" fillId="2" borderId="5" xfId="1" applyNumberFormat="1" applyFont="1" applyFill="1" applyBorder="1"/>
    <xf numFmtId="9" fontId="53" fillId="0" borderId="3" xfId="0" applyNumberFormat="1" applyFont="1" applyBorder="1"/>
    <xf numFmtId="0" fontId="51" fillId="0" borderId="3" xfId="8" quotePrefix="1" applyFont="1" applyBorder="1" applyAlignment="1">
      <alignment horizontal="left"/>
    </xf>
    <xf numFmtId="0" fontId="10" fillId="0" borderId="48" xfId="5" applyFont="1" applyFill="1" applyBorder="1" applyAlignment="1">
      <alignment horizontal="center" vertical="center"/>
    </xf>
    <xf numFmtId="3" fontId="10" fillId="0" borderId="3" xfId="5" applyNumberFormat="1" applyFont="1" applyFill="1" applyBorder="1" applyAlignment="1">
      <alignment horizontal="right" vertical="center"/>
    </xf>
    <xf numFmtId="3" fontId="11" fillId="0" borderId="3" xfId="4" applyNumberFormat="1" applyFont="1" applyBorder="1"/>
    <xf numFmtId="164" fontId="10" fillId="0" borderId="9" xfId="6" applyNumberFormat="1" applyFont="1" applyBorder="1"/>
    <xf numFmtId="164" fontId="10" fillId="0" borderId="36" xfId="6" applyNumberFormat="1" applyFont="1" applyBorder="1"/>
    <xf numFmtId="3" fontId="11" fillId="0" borderId="36" xfId="4" applyNumberFormat="1" applyFont="1" applyBorder="1"/>
    <xf numFmtId="3" fontId="11" fillId="0" borderId="36" xfId="4" applyNumberFormat="1" applyFont="1" applyFill="1" applyBorder="1"/>
    <xf numFmtId="3" fontId="10" fillId="0" borderId="34" xfId="5" applyNumberFormat="1" applyFont="1" applyFill="1" applyBorder="1" applyAlignment="1">
      <alignment horizontal="right" vertical="center"/>
    </xf>
    <xf numFmtId="3" fontId="10" fillId="0" borderId="2" xfId="5" applyNumberFormat="1" applyFont="1" applyFill="1" applyBorder="1" applyAlignment="1">
      <alignment horizontal="right" vertical="center"/>
    </xf>
    <xf numFmtId="0" fontId="10" fillId="0" borderId="49" xfId="5" applyFont="1" applyFill="1" applyBorder="1" applyAlignment="1">
      <alignment horizontal="center" vertical="center"/>
    </xf>
    <xf numFmtId="3" fontId="10" fillId="0" borderId="37" xfId="5" applyNumberFormat="1" applyFont="1" applyFill="1" applyBorder="1" applyAlignment="1">
      <alignment horizontal="right" vertical="center"/>
    </xf>
    <xf numFmtId="3" fontId="10" fillId="0" borderId="23" xfId="5" applyNumberFormat="1" applyFont="1" applyFill="1" applyBorder="1" applyAlignment="1">
      <alignment horizontal="right" vertical="center"/>
    </xf>
    <xf numFmtId="3" fontId="11" fillId="0" borderId="23" xfId="4" applyNumberFormat="1" applyFont="1" applyBorder="1"/>
    <xf numFmtId="164" fontId="10" fillId="0" borderId="28" xfId="6" applyNumberFormat="1" applyFont="1" applyBorder="1"/>
    <xf numFmtId="164" fontId="10" fillId="0" borderId="38" xfId="6" applyNumberFormat="1" applyFont="1" applyBorder="1"/>
    <xf numFmtId="3" fontId="10" fillId="0" borderId="45" xfId="5" applyNumberFormat="1" applyFont="1" applyFill="1" applyBorder="1" applyAlignment="1">
      <alignment horizontal="right" vertical="center"/>
    </xf>
    <xf numFmtId="3" fontId="11" fillId="0" borderId="38" xfId="4" applyNumberFormat="1" applyFont="1" applyBorder="1"/>
    <xf numFmtId="0" fontId="53" fillId="2" borderId="63" xfId="1" applyFont="1" applyFill="1" applyBorder="1"/>
    <xf numFmtId="0" fontId="24" fillId="0" borderId="4" xfId="1" applyFont="1" applyBorder="1" applyAlignment="1">
      <alignment vertical="center" wrapText="1"/>
    </xf>
    <xf numFmtId="0" fontId="53" fillId="2" borderId="5" xfId="1" applyFont="1" applyFill="1" applyBorder="1"/>
    <xf numFmtId="164" fontId="35" fillId="2" borderId="63" xfId="1" applyNumberFormat="1" applyFont="1" applyFill="1" applyBorder="1"/>
    <xf numFmtId="9" fontId="24" fillId="0" borderId="0" xfId="1" applyNumberFormat="1" applyFont="1"/>
    <xf numFmtId="9" fontId="53" fillId="2" borderId="63" xfId="1" applyNumberFormat="1" applyFont="1" applyFill="1" applyBorder="1"/>
    <xf numFmtId="9" fontId="53" fillId="2" borderId="4" xfId="1" applyNumberFormat="1" applyFont="1" applyFill="1" applyBorder="1"/>
    <xf numFmtId="9" fontId="53" fillId="2" borderId="5" xfId="1" applyNumberFormat="1" applyFont="1" applyFill="1" applyBorder="1"/>
    <xf numFmtId="0" fontId="24" fillId="0" borderId="32" xfId="1" applyFont="1" applyBorder="1" applyAlignment="1">
      <alignment horizontal="center" vertical="center" wrapText="1"/>
    </xf>
    <xf numFmtId="0" fontId="24" fillId="0" borderId="3" xfId="1" applyFont="1" applyBorder="1" applyAlignment="1">
      <alignment horizontal="right"/>
    </xf>
    <xf numFmtId="49" fontId="28" fillId="4" borderId="0" xfId="7" applyNumberFormat="1" applyFont="1" applyFill="1" applyAlignment="1">
      <alignment horizontal="left"/>
    </xf>
    <xf numFmtId="49" fontId="22" fillId="0" borderId="0" xfId="7" applyNumberFormat="1" applyFont="1" applyAlignment="1">
      <alignment horizontal="left" vertical="center" wrapText="1"/>
    </xf>
    <xf numFmtId="49" fontId="25" fillId="0" borderId="0" xfId="7" applyNumberFormat="1" applyFont="1" applyAlignment="1">
      <alignment horizontal="center"/>
    </xf>
    <xf numFmtId="0" fontId="27" fillId="0" borderId="0" xfId="7" applyFont="1" applyAlignment="1">
      <alignment horizontal="center"/>
    </xf>
    <xf numFmtId="49" fontId="18" fillId="0" borderId="0" xfId="7" applyNumberFormat="1" applyFont="1" applyAlignment="1">
      <alignment horizontal="center" wrapText="1"/>
    </xf>
    <xf numFmtId="49" fontId="32" fillId="0" borderId="0" xfId="7" applyNumberFormat="1" applyFont="1" applyAlignment="1">
      <alignment horizontal="center" vertical="top"/>
    </xf>
    <xf numFmtId="49" fontId="18" fillId="0" borderId="0" xfId="7" applyNumberFormat="1" applyFont="1" applyAlignment="1">
      <alignment horizontal="center" vertical="center"/>
    </xf>
    <xf numFmtId="49" fontId="28" fillId="4" borderId="26" xfId="7" applyNumberFormat="1" applyFont="1" applyFill="1" applyBorder="1" applyAlignment="1">
      <alignment horizontal="left"/>
    </xf>
    <xf numFmtId="0" fontId="8" fillId="0" borderId="26" xfId="1" applyFont="1" applyBorder="1" applyAlignment="1">
      <alignment horizontal="left" vertical="top" wrapText="1"/>
    </xf>
    <xf numFmtId="0" fontId="8" fillId="0" borderId="0" xfId="1" applyFont="1" applyAlignment="1">
      <alignment horizontal="left" wrapText="1"/>
    </xf>
    <xf numFmtId="20" fontId="36" fillId="0" borderId="0" xfId="0" applyNumberFormat="1" applyFont="1" applyAlignment="1">
      <alignment horizontal="left" vertical="top" wrapText="1"/>
    </xf>
    <xf numFmtId="9" fontId="7" fillId="3" borderId="1" xfId="1" applyNumberFormat="1" applyFont="1" applyFill="1" applyBorder="1" applyAlignment="1">
      <alignment horizontal="left" vertical="center" wrapText="1"/>
    </xf>
    <xf numFmtId="9" fontId="7" fillId="3" borderId="5" xfId="1" applyNumberFormat="1" applyFont="1" applyFill="1" applyBorder="1" applyAlignment="1">
      <alignment horizontal="left" vertical="center" wrapText="1"/>
    </xf>
    <xf numFmtId="0" fontId="7" fillId="3" borderId="9" xfId="1" applyFont="1" applyFill="1" applyBorder="1" applyAlignment="1">
      <alignment horizontal="center" vertical="center"/>
    </xf>
    <xf numFmtId="0" fontId="7" fillId="3" borderId="55" xfId="1" applyFont="1" applyFill="1" applyBorder="1" applyAlignment="1">
      <alignment horizontal="center" vertical="center"/>
    </xf>
    <xf numFmtId="0" fontId="7" fillId="3" borderId="2" xfId="1" applyFont="1" applyFill="1" applyBorder="1" applyAlignment="1">
      <alignment horizontal="center" vertical="center"/>
    </xf>
    <xf numFmtId="0" fontId="11" fillId="0" borderId="9" xfId="0" applyFont="1" applyBorder="1" applyAlignment="1">
      <alignment horizontal="left"/>
    </xf>
    <xf numFmtId="0" fontId="11" fillId="0" borderId="2" xfId="0" applyFont="1" applyBorder="1" applyAlignment="1">
      <alignment horizontal="left"/>
    </xf>
    <xf numFmtId="0" fontId="13" fillId="5" borderId="58" xfId="4" applyFont="1" applyFill="1" applyBorder="1" applyAlignment="1">
      <alignment horizontal="center" vertical="center" wrapText="1" readingOrder="1"/>
    </xf>
    <xf numFmtId="0" fontId="13" fillId="5" borderId="56" xfId="4" applyFont="1" applyFill="1" applyBorder="1" applyAlignment="1">
      <alignment horizontal="center" vertical="center" wrapText="1" readingOrder="1"/>
    </xf>
    <xf numFmtId="0" fontId="13" fillId="5" borderId="59" xfId="4" applyFont="1" applyFill="1" applyBorder="1" applyAlignment="1">
      <alignment horizontal="center" vertical="center" wrapText="1" readingOrder="1"/>
    </xf>
    <xf numFmtId="0" fontId="7" fillId="5" borderId="33" xfId="4" applyFont="1" applyFill="1" applyBorder="1" applyAlignment="1">
      <alignment horizontal="center" vertical="center" wrapText="1"/>
    </xf>
    <xf numFmtId="0" fontId="7" fillId="5" borderId="35" xfId="4" applyFont="1" applyFill="1" applyBorder="1" applyAlignment="1">
      <alignment horizontal="center" vertical="center" wrapText="1"/>
    </xf>
    <xf numFmtId="0" fontId="7" fillId="5" borderId="44" xfId="5" applyFont="1" applyFill="1" applyBorder="1" applyAlignment="1">
      <alignment horizontal="center" vertical="center"/>
    </xf>
    <xf numFmtId="0" fontId="7" fillId="5" borderId="32" xfId="5" applyFont="1" applyFill="1" applyBorder="1" applyAlignment="1">
      <alignment horizontal="center" vertical="center"/>
    </xf>
    <xf numFmtId="0" fontId="7" fillId="5" borderId="46" xfId="4" applyFont="1" applyFill="1" applyBorder="1" applyAlignment="1">
      <alignment horizontal="center" vertical="center" wrapText="1"/>
    </xf>
    <xf numFmtId="0" fontId="7" fillId="5" borderId="47" xfId="4" applyFont="1" applyFill="1" applyBorder="1" applyAlignment="1">
      <alignment horizontal="center" vertical="center" wrapText="1"/>
    </xf>
    <xf numFmtId="0" fontId="7" fillId="5" borderId="31" xfId="5" applyFont="1" applyFill="1" applyBorder="1" applyAlignment="1">
      <alignment horizontal="center" vertical="center"/>
    </xf>
    <xf numFmtId="0" fontId="7" fillId="5" borderId="32" xfId="4" applyFont="1" applyFill="1" applyBorder="1" applyAlignment="1">
      <alignment horizontal="center" vertical="center"/>
    </xf>
    <xf numFmtId="0" fontId="7" fillId="5" borderId="5" xfId="4" applyFont="1" applyFill="1" applyBorder="1" applyAlignment="1">
      <alignment horizontal="center" vertical="center"/>
    </xf>
    <xf numFmtId="0" fontId="7" fillId="5" borderId="32" xfId="4" applyFont="1" applyFill="1" applyBorder="1" applyAlignment="1">
      <alignment horizontal="center" vertical="center" wrapText="1"/>
    </xf>
    <xf numFmtId="0" fontId="7" fillId="5" borderId="5" xfId="4" applyFont="1" applyFill="1" applyBorder="1" applyAlignment="1">
      <alignment horizontal="center" vertical="center" wrapText="1"/>
    </xf>
    <xf numFmtId="0" fontId="7" fillId="5" borderId="33" xfId="4" applyFont="1" applyFill="1" applyBorder="1" applyAlignment="1">
      <alignment horizontal="center" vertical="center"/>
    </xf>
    <xf numFmtId="0" fontId="7" fillId="5" borderId="39" xfId="4" applyFont="1" applyFill="1" applyBorder="1" applyAlignment="1">
      <alignment horizontal="center" vertical="center"/>
    </xf>
    <xf numFmtId="0" fontId="34" fillId="0" borderId="47" xfId="4" applyFont="1" applyBorder="1" applyAlignment="1">
      <alignment horizontal="center"/>
    </xf>
    <xf numFmtId="0" fontId="34" fillId="0" borderId="26" xfId="4" applyFont="1" applyBorder="1" applyAlignment="1">
      <alignment horizontal="center"/>
    </xf>
    <xf numFmtId="0" fontId="34" fillId="0" borderId="43" xfId="4" applyFont="1" applyBorder="1" applyAlignment="1">
      <alignment horizontal="center"/>
    </xf>
    <xf numFmtId="0" fontId="34" fillId="0" borderId="47" xfId="4" applyFont="1" applyBorder="1" applyAlignment="1">
      <alignment horizontal="left" wrapText="1"/>
    </xf>
    <xf numFmtId="0" fontId="34" fillId="0" borderId="26" xfId="4" applyFont="1" applyBorder="1" applyAlignment="1">
      <alignment horizontal="left" wrapText="1"/>
    </xf>
    <xf numFmtId="0" fontId="8" fillId="5" borderId="58" xfId="5" applyFont="1" applyFill="1" applyBorder="1" applyAlignment="1">
      <alignment horizontal="center" vertical="center"/>
    </xf>
    <xf numFmtId="0" fontId="8" fillId="5" borderId="56" xfId="5" applyFont="1" applyFill="1" applyBorder="1" applyAlignment="1">
      <alignment horizontal="center" vertical="center"/>
    </xf>
    <xf numFmtId="0" fontId="8" fillId="5" borderId="59" xfId="5" applyFont="1" applyFill="1" applyBorder="1" applyAlignment="1">
      <alignment horizontal="center" vertical="center"/>
    </xf>
  </cellXfs>
  <cellStyles count="10">
    <cellStyle name="Lien hypertexte" xfId="8" builtinId="8"/>
    <cellStyle name="Normal" xfId="0" builtinId="0"/>
    <cellStyle name="Normal 19" xfId="7"/>
    <cellStyle name="Normal 2" xfId="1"/>
    <cellStyle name="Normal 2 2 18" xfId="9"/>
    <cellStyle name="Normal 3" xfId="4"/>
    <cellStyle name="Normal_Ev. eff. et diplômes" xfId="5"/>
    <cellStyle name="Pourcentage" xfId="2" builtinId="5"/>
    <cellStyle name="Pourcentage 2" xfId="3"/>
    <cellStyle name="Pourcentage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9.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latin typeface="Arial" panose="020B0604020202020204" pitchFamily="34" charset="0"/>
                <a:cs typeface="Arial" panose="020B0604020202020204" pitchFamily="34" charset="0"/>
              </a:rPr>
              <a:t> 01 : Répartition par groupe de disciplines (ou filière) des inscriptions en 2e année de master (recherche, professionnel ou indifférencié) de 2006-07 à 2018-19</a:t>
            </a:r>
            <a:endParaRPr lang="fr-FR" sz="1000">
              <a:effectLst/>
              <a:latin typeface="Arial" panose="020B0604020202020204" pitchFamily="34" charset="0"/>
              <a:cs typeface="Arial" panose="020B0604020202020204" pitchFamily="34" charset="0"/>
            </a:endParaRPr>
          </a:p>
        </c:rich>
      </c:tx>
      <c:layout>
        <c:manualLayout>
          <c:xMode val="edge"/>
          <c:yMode val="edge"/>
          <c:x val="0.13816583119133743"/>
          <c:y val="0"/>
        </c:manualLayout>
      </c:layout>
      <c:overlay val="0"/>
      <c:spPr>
        <a:noFill/>
        <a:ln w="25400">
          <a:noFill/>
        </a:ln>
      </c:spPr>
    </c:title>
    <c:autoTitleDeleted val="0"/>
    <c:plotArea>
      <c:layout>
        <c:manualLayout>
          <c:layoutTarget val="inner"/>
          <c:xMode val="edge"/>
          <c:yMode val="edge"/>
          <c:x val="5.3668298848168351E-2"/>
          <c:y val="0.10277992321023564"/>
          <c:w val="0.90199374265809096"/>
          <c:h val="0.78666911858947552"/>
        </c:manualLayout>
      </c:layout>
      <c:lineChart>
        <c:grouping val="standard"/>
        <c:varyColors val="0"/>
        <c:ser>
          <c:idx val="1"/>
          <c:order val="0"/>
          <c:tx>
            <c:strRef>
              <c:f>'Inscrip M2 disc'!$A$5</c:f>
              <c:strCache>
                <c:ptCount val="1"/>
                <c:pt idx="0">
                  <c:v>Lettres, Sc. Humaines</c:v>
                </c:pt>
              </c:strCache>
            </c:strRef>
          </c:tx>
          <c:dLbls>
            <c:dLbl>
              <c:idx val="12"/>
              <c:layout>
                <c:manualLayout>
                  <c:x val="-2.0689655172413793E-2"/>
                  <c:y val="3.113941967445149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0-7B4E-4014-9625-B8353B946649}"/>
                </c:ext>
              </c:extLst>
            </c:dLbl>
            <c:spPr>
              <a:noFill/>
              <a:ln>
                <a:noFill/>
              </a:ln>
              <a:effectLst/>
            </c:spPr>
            <c:txPr>
              <a:bodyPr wrap="square" lIns="38100" tIns="19050" rIns="38100" bIns="19050" anchor="ctr">
                <a:spAutoFit/>
              </a:bodyPr>
              <a:lstStyle/>
              <a:p>
                <a:pPr>
                  <a:defRPr sz="1100" b="1">
                    <a:solidFill>
                      <a:schemeClr val="tx1">
                        <a:lumMod val="85000"/>
                        <a:lumOff val="15000"/>
                      </a:schemeClr>
                    </a:solidFill>
                  </a:defRPr>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ext>
            </c:extLst>
          </c:dLbls>
          <c:cat>
            <c:strRef>
              <c:f>'Inscrip M2 disc'!$B$2:$N$2</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'Inscrip M2 disc'!$B$5:$N$5</c:f>
              <c:numCache>
                <c:formatCode>0%</c:formatCode>
                <c:ptCount val="13"/>
                <c:pt idx="0">
                  <c:v>0.32730773175947042</c:v>
                </c:pt>
                <c:pt idx="1">
                  <c:v>0.31652144119731196</c:v>
                </c:pt>
                <c:pt idx="2">
                  <c:v>0.31843558187594462</c:v>
                </c:pt>
                <c:pt idx="3">
                  <c:v>0.32452068470490503</c:v>
                </c:pt>
                <c:pt idx="4">
                  <c:v>0.39671764961374989</c:v>
                </c:pt>
                <c:pt idx="5">
                  <c:v>0.37915735716565591</c:v>
                </c:pt>
                <c:pt idx="6">
                  <c:v>0.37282512198757117</c:v>
                </c:pt>
                <c:pt idx="7">
                  <c:v>0.36377582261755131</c:v>
                </c:pt>
                <c:pt idx="8">
                  <c:v>0.39534062830921285</c:v>
                </c:pt>
                <c:pt idx="9">
                  <c:v>0.40509980950747576</c:v>
                </c:pt>
                <c:pt idx="10">
                  <c:v>0.41431886580369121</c:v>
                </c:pt>
                <c:pt idx="11">
                  <c:v>0.42537322295989266</c:v>
                </c:pt>
                <c:pt idx="12">
                  <c:v>0.42553932007621564</c:v>
                </c:pt>
              </c:numCache>
            </c:numRef>
          </c:val>
          <c:smooth val="0"/>
          <c:extLst xmlns:c16r2="http://schemas.microsoft.com/office/drawing/2015/06/chart">
            <c:ext xmlns:c16="http://schemas.microsoft.com/office/drawing/2014/chart" uri="{C3380CC4-5D6E-409C-BE32-E72D297353CC}">
              <c16:uniqueId val="{00000002-0A38-45D5-98F8-B2F7CC3BAC93}"/>
            </c:ext>
          </c:extLst>
        </c:ser>
        <c:ser>
          <c:idx val="0"/>
          <c:order val="1"/>
          <c:tx>
            <c:strRef>
              <c:f>'Inscrip M2 disc'!$A$6</c:f>
              <c:strCache>
                <c:ptCount val="1"/>
                <c:pt idx="0">
                  <c:v>Sciences, STAPS et Santé</c:v>
                </c:pt>
              </c:strCache>
            </c:strRef>
          </c:tx>
          <c:dLbls>
            <c:dLbl>
              <c:idx val="12"/>
              <c:layout>
                <c:manualLayout>
                  <c:x val="-1.8390804597701319E-2"/>
                  <c:y val="-4.8124557678697805E-2"/>
                </c:manualLayout>
              </c:layout>
              <c:spPr>
                <a:noFill/>
                <a:ln>
                  <a:noFill/>
                </a:ln>
                <a:effectLst/>
              </c:spPr>
              <c:txPr>
                <a:bodyPr wrap="square" lIns="38100" tIns="19050" rIns="38100" bIns="19050" anchor="ctr">
                  <a:spAutoFit/>
                </a:bodyPr>
                <a:lstStyle/>
                <a:p>
                  <a:pPr>
                    <a:defRPr sz="1100" b="1"/>
                  </a:pPr>
                  <a:endParaRPr lang="fr-FR"/>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1-7B4E-4014-9625-B8353B946649}"/>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Ref>
              <c:f>'Inscrip M2 disc'!$B$2:$N$2</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'Inscrip M2 disc'!$B$6:$N$6</c:f>
              <c:numCache>
                <c:formatCode>0%</c:formatCode>
                <c:ptCount val="13"/>
                <c:pt idx="0">
                  <c:v>0.26016869580311985</c:v>
                </c:pt>
                <c:pt idx="1">
                  <c:v>0.26003535247350512</c:v>
                </c:pt>
                <c:pt idx="2">
                  <c:v>0.25471145245365656</c:v>
                </c:pt>
                <c:pt idx="3">
                  <c:v>0.25557652648531265</c:v>
                </c:pt>
                <c:pt idx="4">
                  <c:v>0.24527037508143829</c:v>
                </c:pt>
                <c:pt idx="5">
                  <c:v>0.25062240663900415</c:v>
                </c:pt>
                <c:pt idx="6">
                  <c:v>0.2534166240061172</c:v>
                </c:pt>
                <c:pt idx="7">
                  <c:v>0.25735279899448904</c:v>
                </c:pt>
                <c:pt idx="8">
                  <c:v>0.24746564611316502</c:v>
                </c:pt>
                <c:pt idx="9">
                  <c:v>0.24403868652035698</c:v>
                </c:pt>
                <c:pt idx="10">
                  <c:v>0.2375176764929838</c:v>
                </c:pt>
                <c:pt idx="11">
                  <c:v>0.23951590874000878</c:v>
                </c:pt>
                <c:pt idx="12">
                  <c:v>0.23770196851090439</c:v>
                </c:pt>
              </c:numCache>
            </c:numRef>
          </c:val>
          <c:smooth val="0"/>
          <c:extLst xmlns:c16r2="http://schemas.microsoft.com/office/drawing/2015/06/chart">
            <c:ext xmlns:c16="http://schemas.microsoft.com/office/drawing/2014/chart" uri="{C3380CC4-5D6E-409C-BE32-E72D297353CC}">
              <c16:uniqueId val="{00000003-0A38-45D5-98F8-B2F7CC3BAC93}"/>
            </c:ext>
          </c:extLst>
        </c:ser>
        <c:ser>
          <c:idx val="3"/>
          <c:order val="2"/>
          <c:tx>
            <c:strRef>
              <c:f>'Inscrip M2 disc'!$A$4</c:f>
              <c:strCache>
                <c:ptCount val="1"/>
                <c:pt idx="0">
                  <c:v>Economie, AES</c:v>
                </c:pt>
              </c:strCache>
            </c:strRef>
          </c:tx>
          <c:dLbls>
            <c:dLbl>
              <c:idx val="12"/>
              <c:layout>
                <c:manualLayout>
                  <c:x val="-2.2988505747126436E-2"/>
                  <c:y val="4.52937013446567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2-7B4E-4014-9625-B8353B946649}"/>
                </c:ext>
              </c:extLst>
            </c:dLbl>
            <c:spPr>
              <a:noFill/>
              <a:ln>
                <a:noFill/>
              </a:ln>
              <a:effectLst/>
            </c:spPr>
            <c:txPr>
              <a:bodyPr wrap="square" lIns="38100" tIns="19050" rIns="38100" bIns="19050" anchor="ctr">
                <a:spAutoFit/>
              </a:bodyPr>
              <a:lstStyle/>
              <a:p>
                <a:pPr>
                  <a:defRPr sz="1100"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Ref>
              <c:f>'Inscrip M2 disc'!$B$2:$N$2</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'Inscrip M2 disc'!$B$4:$N$4</c:f>
              <c:numCache>
                <c:formatCode>0%</c:formatCode>
                <c:ptCount val="13"/>
                <c:pt idx="0">
                  <c:v>0.25172601529150918</c:v>
                </c:pt>
                <c:pt idx="1">
                  <c:v>0.26189641881000769</c:v>
                </c:pt>
                <c:pt idx="2">
                  <c:v>0.27086610530211902</c:v>
                </c:pt>
                <c:pt idx="3">
                  <c:v>0.26598264189991766</c:v>
                </c:pt>
                <c:pt idx="4">
                  <c:v>0.22400645301399189</c:v>
                </c:pt>
                <c:pt idx="5">
                  <c:v>0.2317331631024577</c:v>
                </c:pt>
                <c:pt idx="6">
                  <c:v>0.22836462133632282</c:v>
                </c:pt>
                <c:pt idx="7">
                  <c:v>0.23240839214927972</c:v>
                </c:pt>
                <c:pt idx="8">
                  <c:v>0.21788941113815247</c:v>
                </c:pt>
                <c:pt idx="9">
                  <c:v>0.21537905562259205</c:v>
                </c:pt>
                <c:pt idx="10">
                  <c:v>0.21529666291985447</c:v>
                </c:pt>
                <c:pt idx="11">
                  <c:v>0.20765092221997886</c:v>
                </c:pt>
                <c:pt idx="12">
                  <c:v>0.20824214394846596</c:v>
                </c:pt>
              </c:numCache>
            </c:numRef>
          </c:val>
          <c:smooth val="0"/>
          <c:extLst xmlns:c16r2="http://schemas.microsoft.com/office/drawing/2015/06/chart">
            <c:ext xmlns:c16="http://schemas.microsoft.com/office/drawing/2014/chart" uri="{C3380CC4-5D6E-409C-BE32-E72D297353CC}">
              <c16:uniqueId val="{00000001-0A38-45D5-98F8-B2F7CC3BAC93}"/>
            </c:ext>
          </c:extLst>
        </c:ser>
        <c:ser>
          <c:idx val="2"/>
          <c:order val="3"/>
          <c:tx>
            <c:strRef>
              <c:f>'Inscrip M2 disc'!$A$3</c:f>
              <c:strCache>
                <c:ptCount val="1"/>
                <c:pt idx="0">
                  <c:v>Droit</c:v>
                </c:pt>
              </c:strCache>
            </c:strRef>
          </c:tx>
          <c:dLbls>
            <c:dLbl>
              <c:idx val="12"/>
              <c:layout>
                <c:manualLayout>
                  <c:x val="-1.8390804597701319E-2"/>
                  <c:y val="4.246284501061570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3-7B4E-4014-9625-B8353B946649}"/>
                </c:ext>
              </c:extLst>
            </c:dLbl>
            <c:spPr>
              <a:noFill/>
              <a:ln>
                <a:noFill/>
              </a:ln>
              <a:effectLst/>
            </c:spPr>
            <c:txPr>
              <a:bodyPr wrap="square" lIns="38100" tIns="19050" rIns="38100" bIns="19050" anchor="ctr">
                <a:spAutoFit/>
              </a:bodyPr>
              <a:lstStyle/>
              <a:p>
                <a:pPr>
                  <a:defRPr sz="1100"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Ref>
              <c:f>'Inscrip M2 disc'!$B$2:$N$2</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'Inscrip M2 disc'!$B$3:$N$3</c:f>
              <c:numCache>
                <c:formatCode>0%</c:formatCode>
                <c:ptCount val="13"/>
                <c:pt idx="0">
                  <c:v>0.16079755714590058</c:v>
                </c:pt>
                <c:pt idx="1">
                  <c:v>0.1615467875191752</c:v>
                </c:pt>
                <c:pt idx="2">
                  <c:v>0.15598686036827983</c:v>
                </c:pt>
                <c:pt idx="3">
                  <c:v>0.15392014690986466</c:v>
                </c:pt>
                <c:pt idx="4">
                  <c:v>0.13400552229081997</c:v>
                </c:pt>
                <c:pt idx="5">
                  <c:v>0.13848707309288222</c:v>
                </c:pt>
                <c:pt idx="6">
                  <c:v>0.14539363266998878</c:v>
                </c:pt>
                <c:pt idx="7">
                  <c:v>0.14646298623867995</c:v>
                </c:pt>
                <c:pt idx="8">
                  <c:v>0.13930431443946967</c:v>
                </c:pt>
                <c:pt idx="9">
                  <c:v>0.13548244834957521</c:v>
                </c:pt>
                <c:pt idx="10">
                  <c:v>0.13286679478347052</c:v>
                </c:pt>
                <c:pt idx="11">
                  <c:v>0.12745994608011971</c:v>
                </c:pt>
                <c:pt idx="12">
                  <c:v>0.12851656746441401</c:v>
                </c:pt>
              </c:numCache>
            </c:numRef>
          </c:val>
          <c:smooth val="0"/>
          <c:extLst xmlns:c16r2="http://schemas.microsoft.com/office/drawing/2015/06/chart">
            <c:ext xmlns:c16="http://schemas.microsoft.com/office/drawing/2014/chart" uri="{C3380CC4-5D6E-409C-BE32-E72D297353CC}">
              <c16:uniqueId val="{00000000-0A38-45D5-98F8-B2F7CC3BAC93}"/>
            </c:ext>
          </c:extLst>
        </c:ser>
        <c:dLbls>
          <c:showLegendKey val="0"/>
          <c:showVal val="0"/>
          <c:showCatName val="0"/>
          <c:showSerName val="0"/>
          <c:showPercent val="0"/>
          <c:showBubbleSize val="0"/>
        </c:dLbls>
        <c:marker val="1"/>
        <c:smooth val="0"/>
        <c:axId val="145070720"/>
        <c:axId val="145076992"/>
      </c:lineChart>
      <c:catAx>
        <c:axId val="145070720"/>
        <c:scaling>
          <c:orientation val="minMax"/>
        </c:scaling>
        <c:delete val="0"/>
        <c:axPos val="b"/>
        <c:title>
          <c:tx>
            <c:rich>
              <a:bodyPr/>
              <a:lstStyle/>
              <a:p>
                <a:pPr algn="r">
                  <a:defRPr/>
                </a:pPr>
                <a:r>
                  <a:rPr lang="fr-FR" sz="800" b="0" i="1">
                    <a:latin typeface="Arial" panose="020B0604020202020204" pitchFamily="34" charset="0"/>
                    <a:cs typeface="Arial" panose="020B0604020202020204" pitchFamily="34" charset="0"/>
                  </a:rPr>
                  <a:t>Source : MESRI-SIES</a:t>
                </a:r>
                <a:r>
                  <a:rPr lang="fr-FR" sz="800" b="0" i="1" baseline="0">
                    <a:latin typeface="Arial" panose="020B0604020202020204" pitchFamily="34" charset="0"/>
                    <a:cs typeface="Arial" panose="020B0604020202020204" pitchFamily="34" charset="0"/>
                  </a:rPr>
                  <a:t> </a:t>
                </a:r>
                <a:r>
                  <a:rPr lang="fr-FR" sz="800" b="0" i="1">
                    <a:latin typeface="Arial" panose="020B0604020202020204" pitchFamily="34" charset="0"/>
                    <a:cs typeface="Arial" panose="020B0604020202020204" pitchFamily="34" charset="0"/>
                  </a:rPr>
                  <a:t>(SISE).</a:t>
                </a:r>
              </a:p>
            </c:rich>
          </c:tx>
          <c:layout>
            <c:manualLayout>
              <c:xMode val="edge"/>
              <c:yMode val="edge"/>
              <c:x val="0.78178314859830111"/>
              <c:y val="0.96177474630957749"/>
            </c:manualLayout>
          </c:layout>
          <c:overlay val="0"/>
          <c:spPr>
            <a:noFill/>
            <a:ln w="25400">
              <a:noFill/>
            </a:ln>
          </c:spPr>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45076992"/>
        <c:crosses val="autoZero"/>
        <c:auto val="1"/>
        <c:lblAlgn val="ctr"/>
        <c:lblOffset val="100"/>
        <c:noMultiLvlLbl val="0"/>
      </c:catAx>
      <c:valAx>
        <c:axId val="145076992"/>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145070720"/>
        <c:crosses val="autoZero"/>
        <c:crossBetween val="midCat"/>
      </c:valAx>
    </c:plotArea>
    <c:legend>
      <c:legendPos val="r"/>
      <c:layout>
        <c:manualLayout>
          <c:xMode val="edge"/>
          <c:yMode val="edge"/>
          <c:x val="7.3540840951927991E-2"/>
          <c:y val="0.65037765183810625"/>
          <c:w val="0.31336225512431332"/>
          <c:h val="0.2169579439512736"/>
        </c:manualLayout>
      </c:layout>
      <c:overlay val="0"/>
      <c:spPr>
        <a:noFill/>
        <a:ln w="25400">
          <a:noFill/>
        </a:ln>
      </c:spPr>
      <c:txPr>
        <a:bodyPr/>
        <a:lstStyle/>
        <a:p>
          <a:pPr>
            <a:defRPr sz="800">
              <a:latin typeface="Arial" panose="020B0604020202020204" pitchFamily="34" charset="0"/>
              <a:cs typeface="Arial" panose="020B0604020202020204" pitchFamily="34" charset="0"/>
            </a:defRPr>
          </a:pPr>
          <a:endParaRPr lang="fr-FR"/>
        </a:p>
      </c:txPr>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fr-FR" sz="1000" b="1" i="0" baseline="0">
                <a:effectLst/>
                <a:latin typeface="Arial" panose="020B0604020202020204" pitchFamily="34" charset="0"/>
                <a:cs typeface="Arial" panose="020B0604020202020204" pitchFamily="34" charset="0"/>
              </a:rPr>
              <a:t>Taux de poursuite en </a:t>
            </a:r>
            <a:r>
              <a:rPr lang="fr-FR" sz="1000" b="1" i="0" u="none" strike="noStrike" kern="1200" baseline="0">
                <a:solidFill>
                  <a:sysClr val="windowText" lastClr="000000"/>
                </a:solidFill>
                <a:effectLst/>
                <a:latin typeface="Arial" panose="020B0604020202020204" pitchFamily="34" charset="0"/>
                <a:ea typeface="+mn-ea"/>
                <a:cs typeface="Arial" panose="020B0604020202020204" pitchFamily="34" charset="0"/>
              </a:rPr>
              <a:t>doctorat par filière de Master 2 suivie l'année précédente - </a:t>
            </a:r>
            <a:r>
              <a:rPr lang="fr-FR" sz="1000" b="1" i="0" baseline="0">
                <a:effectLst/>
                <a:latin typeface="Arial" panose="020B0604020202020204" pitchFamily="34" charset="0"/>
                <a:cs typeface="Arial" panose="020B0604020202020204" pitchFamily="34" charset="0"/>
              </a:rPr>
              <a:t>femmes</a:t>
            </a:r>
            <a:endParaRPr lang="fr-FR" sz="1000">
              <a:effectLst/>
              <a:latin typeface="Arial" panose="020B0604020202020204" pitchFamily="34" charset="0"/>
              <a:cs typeface="Arial" panose="020B0604020202020204" pitchFamily="34" charset="0"/>
            </a:endParaRPr>
          </a:p>
        </c:rich>
      </c:tx>
      <c:overlay val="0"/>
      <c:spPr>
        <a:noFill/>
        <a:ln w="25400">
          <a:noFill/>
        </a:ln>
      </c:spPr>
    </c:title>
    <c:autoTitleDeleted val="0"/>
    <c:plotArea>
      <c:layout>
        <c:manualLayout>
          <c:layoutTarget val="inner"/>
          <c:xMode val="edge"/>
          <c:yMode val="edge"/>
          <c:x val="7.0848118805433388E-2"/>
          <c:y val="0.11257354690171756"/>
          <c:w val="0.71134623354266946"/>
          <c:h val="0.79010208322658149"/>
        </c:manualLayout>
      </c:layout>
      <c:lineChart>
        <c:grouping val="standard"/>
        <c:varyColors val="0"/>
        <c:ser>
          <c:idx val="4"/>
          <c:order val="0"/>
          <c:tx>
            <c:strRef>
              <c:f>'Pours disc Tous HF'!$A$28</c:f>
              <c:strCache>
                <c:ptCount val="1"/>
                <c:pt idx="0">
                  <c:v>Droit</c:v>
                </c:pt>
              </c:strCache>
            </c:strRef>
          </c:tx>
          <c:cat>
            <c:strRef>
              <c:f>'Pours disc Tous HF'!$B$27:$N$27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HF'!$B$28:$N$28</c:f>
              <c:numCache>
                <c:formatCode>0%</c:formatCode>
                <c:ptCount val="13"/>
                <c:pt idx="0">
                  <c:v>6.0248674346315596E-2</c:v>
                </c:pt>
                <c:pt idx="1">
                  <c:v>5.1849851471779639E-2</c:v>
                </c:pt>
                <c:pt idx="2">
                  <c:v>4.7060928692851389E-2</c:v>
                </c:pt>
                <c:pt idx="3">
                  <c:v>4.4644387317909172E-2</c:v>
                </c:pt>
                <c:pt idx="4">
                  <c:v>3.852732752301051E-2</c:v>
                </c:pt>
                <c:pt idx="5">
                  <c:v>4.0552767952619889E-2</c:v>
                </c:pt>
                <c:pt idx="6">
                  <c:v>3.3851635892452221E-2</c:v>
                </c:pt>
                <c:pt idx="7">
                  <c:v>3.0918867626126837E-2</c:v>
                </c:pt>
                <c:pt idx="8">
                  <c:v>2.6369327073552426E-2</c:v>
                </c:pt>
                <c:pt idx="9">
                  <c:v>2.6348612410352353E-2</c:v>
                </c:pt>
                <c:pt idx="10">
                  <c:v>2.7620841180163214E-2</c:v>
                </c:pt>
                <c:pt idx="11">
                  <c:v>2.6076923076923077E-2</c:v>
                </c:pt>
                <c:pt idx="12">
                  <c:v>2.4655604257983719E-2</c:v>
                </c:pt>
              </c:numCache>
            </c:numRef>
          </c:val>
          <c:smooth val="0"/>
          <c:extLst xmlns:c16r2="http://schemas.microsoft.com/office/drawing/2015/06/chart">
            <c:ext xmlns:c16="http://schemas.microsoft.com/office/drawing/2014/chart" uri="{C3380CC4-5D6E-409C-BE32-E72D297353CC}">
              <c16:uniqueId val="{00000000-872F-4AB3-8526-1ED30EA5BBEF}"/>
            </c:ext>
          </c:extLst>
        </c:ser>
        <c:ser>
          <c:idx val="3"/>
          <c:order val="1"/>
          <c:tx>
            <c:strRef>
              <c:f>'Pours disc Tous HF'!$A$29</c:f>
              <c:strCache>
                <c:ptCount val="1"/>
                <c:pt idx="0">
                  <c:v>Economie, AES</c:v>
                </c:pt>
              </c:strCache>
            </c:strRef>
          </c:tx>
          <c:cat>
            <c:strRef>
              <c:f>'Pours disc Tous HF'!$B$27:$N$27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HF'!$B$29:$N$29</c:f>
              <c:numCache>
                <c:formatCode>0%</c:formatCode>
                <c:ptCount val="13"/>
                <c:pt idx="0">
                  <c:v>2.8711928934010152E-2</c:v>
                </c:pt>
                <c:pt idx="1">
                  <c:v>1.8041418041418043E-2</c:v>
                </c:pt>
                <c:pt idx="2">
                  <c:v>1.5944055944055943E-2</c:v>
                </c:pt>
                <c:pt idx="3">
                  <c:v>1.4746782226246685E-2</c:v>
                </c:pt>
                <c:pt idx="4">
                  <c:v>1.319710515112814E-2</c:v>
                </c:pt>
                <c:pt idx="5">
                  <c:v>1.1816033448463915E-2</c:v>
                </c:pt>
                <c:pt idx="6">
                  <c:v>1.1605186807981527E-2</c:v>
                </c:pt>
                <c:pt idx="7">
                  <c:v>1.0884434663653126E-2</c:v>
                </c:pt>
                <c:pt idx="8">
                  <c:v>8.5816448152562577E-3</c:v>
                </c:pt>
                <c:pt idx="9">
                  <c:v>8.8901972328525175E-3</c:v>
                </c:pt>
                <c:pt idx="10">
                  <c:v>8.6748429554292551E-3</c:v>
                </c:pt>
                <c:pt idx="11">
                  <c:v>9.4956864107463377E-3</c:v>
                </c:pt>
                <c:pt idx="12">
                  <c:v>7.979033197437391E-3</c:v>
                </c:pt>
              </c:numCache>
            </c:numRef>
          </c:val>
          <c:smooth val="0"/>
          <c:extLst xmlns:c16r2="http://schemas.microsoft.com/office/drawing/2015/06/chart">
            <c:ext xmlns:c16="http://schemas.microsoft.com/office/drawing/2014/chart" uri="{C3380CC4-5D6E-409C-BE32-E72D297353CC}">
              <c16:uniqueId val="{00000001-872F-4AB3-8526-1ED30EA5BBEF}"/>
            </c:ext>
          </c:extLst>
        </c:ser>
        <c:ser>
          <c:idx val="6"/>
          <c:order val="2"/>
          <c:tx>
            <c:strRef>
              <c:f>'Pours disc Tous HF'!$A$30</c:f>
              <c:strCache>
                <c:ptCount val="1"/>
                <c:pt idx="0">
                  <c:v>Lettres, Sc. Humaines</c:v>
                </c:pt>
              </c:strCache>
            </c:strRef>
          </c:tx>
          <c:cat>
            <c:strRef>
              <c:f>'Pours disc Tous HF'!$B$27:$N$27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HF'!$B$30:$N$30</c:f>
              <c:numCache>
                <c:formatCode>0%</c:formatCode>
                <c:ptCount val="13"/>
                <c:pt idx="0">
                  <c:v>0.1114015572858732</c:v>
                </c:pt>
                <c:pt idx="1">
                  <c:v>8.7795798989630414E-2</c:v>
                </c:pt>
                <c:pt idx="2">
                  <c:v>8.4821906086212429E-2</c:v>
                </c:pt>
                <c:pt idx="3">
                  <c:v>7.7378412969283272E-2</c:v>
                </c:pt>
                <c:pt idx="4">
                  <c:v>6.2123777276147478E-2</c:v>
                </c:pt>
                <c:pt idx="5">
                  <c:v>3.7503225621469738E-2</c:v>
                </c:pt>
                <c:pt idx="6">
                  <c:v>3.6946122860020143E-2</c:v>
                </c:pt>
                <c:pt idx="7">
                  <c:v>3.3726207189265077E-2</c:v>
                </c:pt>
                <c:pt idx="8">
                  <c:v>3.0422797170281311E-2</c:v>
                </c:pt>
                <c:pt idx="9">
                  <c:v>2.5835024912345451E-2</c:v>
                </c:pt>
                <c:pt idx="10">
                  <c:v>2.4131648896454916E-2</c:v>
                </c:pt>
                <c:pt idx="11">
                  <c:v>2.2799621440247785E-2</c:v>
                </c:pt>
                <c:pt idx="12">
                  <c:v>1.8381072318533802E-2</c:v>
                </c:pt>
              </c:numCache>
            </c:numRef>
          </c:val>
          <c:smooth val="0"/>
          <c:extLst xmlns:c16r2="http://schemas.microsoft.com/office/drawing/2015/06/chart">
            <c:ext xmlns:c16="http://schemas.microsoft.com/office/drawing/2014/chart" uri="{C3380CC4-5D6E-409C-BE32-E72D297353CC}">
              <c16:uniqueId val="{00000002-872F-4AB3-8526-1ED30EA5BBEF}"/>
            </c:ext>
          </c:extLst>
        </c:ser>
        <c:ser>
          <c:idx val="2"/>
          <c:order val="3"/>
          <c:tx>
            <c:strRef>
              <c:f>'Pours disc Tous HF'!$A$31</c:f>
              <c:strCache>
                <c:ptCount val="1"/>
                <c:pt idx="0">
                  <c:v>Santé</c:v>
                </c:pt>
              </c:strCache>
            </c:strRef>
          </c:tx>
          <c:cat>
            <c:strRef>
              <c:f>'Pours disc Tous HF'!$B$27:$N$27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HF'!$B$31:$N$31</c:f>
              <c:numCache>
                <c:formatCode>0%</c:formatCode>
                <c:ptCount val="13"/>
                <c:pt idx="0">
                  <c:v>0.12317327766179541</c:v>
                </c:pt>
                <c:pt idx="1">
                  <c:v>0.11525795828759605</c:v>
                </c:pt>
                <c:pt idx="2">
                  <c:v>0.11576626240352811</c:v>
                </c:pt>
                <c:pt idx="3">
                  <c:v>0.11160220994475138</c:v>
                </c:pt>
                <c:pt idx="4">
                  <c:v>0.12143611404435058</c:v>
                </c:pt>
                <c:pt idx="5">
                  <c:v>9.6209912536443148E-2</c:v>
                </c:pt>
                <c:pt idx="6">
                  <c:v>8.4564860426929386E-2</c:v>
                </c:pt>
                <c:pt idx="7">
                  <c:v>7.6555023923444973E-2</c:v>
                </c:pt>
                <c:pt idx="8">
                  <c:v>7.5959279561472207E-2</c:v>
                </c:pt>
                <c:pt idx="9">
                  <c:v>6.2631949331456716E-2</c:v>
                </c:pt>
                <c:pt idx="10">
                  <c:v>8.1949058693244745E-2</c:v>
                </c:pt>
                <c:pt idx="11">
                  <c:v>9.9567099567099568E-2</c:v>
                </c:pt>
                <c:pt idx="12">
                  <c:v>9.579100145137881E-2</c:v>
                </c:pt>
              </c:numCache>
            </c:numRef>
          </c:val>
          <c:smooth val="0"/>
          <c:extLst xmlns:c16r2="http://schemas.microsoft.com/office/drawing/2015/06/chart">
            <c:ext xmlns:c16="http://schemas.microsoft.com/office/drawing/2014/chart" uri="{C3380CC4-5D6E-409C-BE32-E72D297353CC}">
              <c16:uniqueId val="{00000003-872F-4AB3-8526-1ED30EA5BBEF}"/>
            </c:ext>
          </c:extLst>
        </c:ser>
        <c:ser>
          <c:idx val="0"/>
          <c:order val="4"/>
          <c:tx>
            <c:strRef>
              <c:f>'Pours disc Tous HF'!$A$32</c:f>
              <c:strCache>
                <c:ptCount val="1"/>
                <c:pt idx="0">
                  <c:v>Sciences</c:v>
                </c:pt>
              </c:strCache>
            </c:strRef>
          </c:tx>
          <c:cat>
            <c:strRef>
              <c:f>'Pours disc Tous HF'!$B$27:$N$27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HF'!$B$32:$N$32</c:f>
              <c:numCache>
                <c:formatCode>0%</c:formatCode>
                <c:ptCount val="13"/>
                <c:pt idx="0">
                  <c:v>0.19575008661508259</c:v>
                </c:pt>
                <c:pt idx="1">
                  <c:v>0.18189148715585762</c:v>
                </c:pt>
                <c:pt idx="2">
                  <c:v>0.17308328736900166</c:v>
                </c:pt>
                <c:pt idx="3">
                  <c:v>0.16731045138505685</c:v>
                </c:pt>
                <c:pt idx="4">
                  <c:v>0.14249697458652683</c:v>
                </c:pt>
                <c:pt idx="5">
                  <c:v>0.11775162956065352</c:v>
                </c:pt>
                <c:pt idx="6">
                  <c:v>0.12083333333333333</c:v>
                </c:pt>
                <c:pt idx="7">
                  <c:v>0.11344718098343774</c:v>
                </c:pt>
                <c:pt idx="8">
                  <c:v>0.10848614072494669</c:v>
                </c:pt>
                <c:pt idx="9">
                  <c:v>0.10677105738621698</c:v>
                </c:pt>
                <c:pt idx="10">
                  <c:v>0.10888345558272208</c:v>
                </c:pt>
                <c:pt idx="11">
                  <c:v>0.10473321176563863</c:v>
                </c:pt>
                <c:pt idx="12">
                  <c:v>0.10117939168218498</c:v>
                </c:pt>
              </c:numCache>
            </c:numRef>
          </c:val>
          <c:smooth val="0"/>
          <c:extLst xmlns:c16r2="http://schemas.microsoft.com/office/drawing/2015/06/chart">
            <c:ext xmlns:c16="http://schemas.microsoft.com/office/drawing/2014/chart" uri="{C3380CC4-5D6E-409C-BE32-E72D297353CC}">
              <c16:uniqueId val="{00000004-872F-4AB3-8526-1ED30EA5BBEF}"/>
            </c:ext>
          </c:extLst>
        </c:ser>
        <c:ser>
          <c:idx val="5"/>
          <c:order val="5"/>
          <c:tx>
            <c:strRef>
              <c:f>'Pours disc Tous HF'!$A$33</c:f>
              <c:strCache>
                <c:ptCount val="1"/>
                <c:pt idx="0">
                  <c:v>STAPS</c:v>
                </c:pt>
              </c:strCache>
            </c:strRef>
          </c:tx>
          <c:cat>
            <c:strRef>
              <c:f>'Pours disc Tous HF'!$B$27:$N$27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HF'!$B$33:$N$33</c:f>
              <c:numCache>
                <c:formatCode>0%</c:formatCode>
                <c:ptCount val="13"/>
                <c:pt idx="0">
                  <c:v>8.2446808510638292E-2</c:v>
                </c:pt>
                <c:pt idx="1">
                  <c:v>5.8510638297872342E-2</c:v>
                </c:pt>
                <c:pt idx="2">
                  <c:v>6.4732142857142863E-2</c:v>
                </c:pt>
                <c:pt idx="3">
                  <c:v>5.8232931726907633E-2</c:v>
                </c:pt>
                <c:pt idx="4">
                  <c:v>1.9819819819819819E-2</c:v>
                </c:pt>
                <c:pt idx="5">
                  <c:v>2.0958083832335328E-2</c:v>
                </c:pt>
                <c:pt idx="6">
                  <c:v>2.3030303030303029E-2</c:v>
                </c:pt>
                <c:pt idx="7">
                  <c:v>2.2781774580335732E-2</c:v>
                </c:pt>
                <c:pt idx="8">
                  <c:v>2.3030303030303029E-2</c:v>
                </c:pt>
                <c:pt idx="9">
                  <c:v>3.094059405940594E-2</c:v>
                </c:pt>
                <c:pt idx="10">
                  <c:v>2.454780361757106E-2</c:v>
                </c:pt>
                <c:pt idx="11">
                  <c:v>2.3192360163710776E-2</c:v>
                </c:pt>
                <c:pt idx="12">
                  <c:v>2.6246719160104987E-2</c:v>
                </c:pt>
              </c:numCache>
            </c:numRef>
          </c:val>
          <c:smooth val="0"/>
          <c:extLst xmlns:c16r2="http://schemas.microsoft.com/office/drawing/2015/06/chart">
            <c:ext xmlns:c16="http://schemas.microsoft.com/office/drawing/2014/chart" uri="{C3380CC4-5D6E-409C-BE32-E72D297353CC}">
              <c16:uniqueId val="{00000005-872F-4AB3-8526-1ED30EA5BBEF}"/>
            </c:ext>
          </c:extLst>
        </c:ser>
        <c:ser>
          <c:idx val="1"/>
          <c:order val="6"/>
          <c:tx>
            <c:strRef>
              <c:f>'Pours disc Tous HF'!$A$34</c:f>
              <c:strCache>
                <c:ptCount val="1"/>
                <c:pt idx="0">
                  <c:v>Total </c:v>
                </c:pt>
              </c:strCache>
            </c:strRef>
          </c:tx>
          <c:cat>
            <c:strRef>
              <c:f>'Pours disc Tous HF'!$B$27:$N$27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HF'!$B$34:$N$34</c:f>
              <c:numCache>
                <c:formatCode>0%</c:formatCode>
                <c:ptCount val="13"/>
                <c:pt idx="0">
                  <c:v>9.4489411673363222E-2</c:v>
                </c:pt>
                <c:pt idx="1">
                  <c:v>7.7410534483714225E-2</c:v>
                </c:pt>
                <c:pt idx="2">
                  <c:v>7.4054400586134259E-2</c:v>
                </c:pt>
                <c:pt idx="3">
                  <c:v>6.8255630290876182E-2</c:v>
                </c:pt>
                <c:pt idx="4">
                  <c:v>5.7815706328784078E-2</c:v>
                </c:pt>
                <c:pt idx="5">
                  <c:v>4.5321202879259767E-2</c:v>
                </c:pt>
                <c:pt idx="6">
                  <c:v>4.4276979189015235E-2</c:v>
                </c:pt>
                <c:pt idx="7">
                  <c:v>4.1230410814178713E-2</c:v>
                </c:pt>
                <c:pt idx="8">
                  <c:v>3.7893218678567542E-2</c:v>
                </c:pt>
                <c:pt idx="9">
                  <c:v>3.5232806941545569E-2</c:v>
                </c:pt>
                <c:pt idx="10">
                  <c:v>3.5557752084173291E-2</c:v>
                </c:pt>
                <c:pt idx="11">
                  <c:v>3.4163098801449882E-2</c:v>
                </c:pt>
                <c:pt idx="12">
                  <c:v>3.097811435433669E-2</c:v>
                </c:pt>
              </c:numCache>
            </c:numRef>
          </c:val>
          <c:smooth val="0"/>
          <c:extLst xmlns:c16r2="http://schemas.microsoft.com/office/drawing/2015/06/chart">
            <c:ext xmlns:c16="http://schemas.microsoft.com/office/drawing/2014/chart" uri="{C3380CC4-5D6E-409C-BE32-E72D297353CC}">
              <c16:uniqueId val="{00000006-872F-4AB3-8526-1ED30EA5BBEF}"/>
            </c:ext>
          </c:extLst>
        </c:ser>
        <c:dLbls>
          <c:showLegendKey val="0"/>
          <c:showVal val="0"/>
          <c:showCatName val="0"/>
          <c:showSerName val="0"/>
          <c:showPercent val="0"/>
          <c:showBubbleSize val="0"/>
        </c:dLbls>
        <c:marker val="1"/>
        <c:smooth val="0"/>
        <c:axId val="282378624"/>
        <c:axId val="282380544"/>
      </c:lineChart>
      <c:catAx>
        <c:axId val="282378624"/>
        <c:scaling>
          <c:orientation val="minMax"/>
        </c:scaling>
        <c:delete val="0"/>
        <c:axPos val="b"/>
        <c:title>
          <c:tx>
            <c:rich>
              <a:bodyPr/>
              <a:lstStyle/>
              <a:p>
                <a:pPr>
                  <a:defRPr sz="800">
                    <a:latin typeface="Arial" panose="020B0604020202020204" pitchFamily="34" charset="0"/>
                    <a:cs typeface="Arial" panose="020B0604020202020204" pitchFamily="34" charset="0"/>
                  </a:defRPr>
                </a:pPr>
                <a:r>
                  <a:rPr lang="fr-FR" sz="800" b="0" i="1">
                    <a:latin typeface="Arial" panose="020B0604020202020204" pitchFamily="34" charset="0"/>
                    <a:cs typeface="Arial" panose="020B0604020202020204" pitchFamily="34" charset="0"/>
                  </a:rPr>
                  <a:t>Source : MESRI-SIES</a:t>
                </a:r>
                <a:r>
                  <a:rPr lang="fr-FR" sz="800" b="0" i="1" baseline="0">
                    <a:latin typeface="Arial" panose="020B0604020202020204" pitchFamily="34" charset="0"/>
                    <a:cs typeface="Arial" panose="020B0604020202020204" pitchFamily="34" charset="0"/>
                  </a:rPr>
                  <a:t> </a:t>
                </a:r>
                <a:r>
                  <a:rPr lang="fr-FR" sz="800" b="0" i="1">
                    <a:latin typeface="Arial" panose="020B0604020202020204" pitchFamily="34" charset="0"/>
                    <a:cs typeface="Arial" panose="020B0604020202020204" pitchFamily="34" charset="0"/>
                  </a:rPr>
                  <a:t>(SISE).</a:t>
                </a:r>
              </a:p>
            </c:rich>
          </c:tx>
          <c:layout>
            <c:manualLayout>
              <c:xMode val="edge"/>
              <c:yMode val="edge"/>
              <c:x val="0.757158602763079"/>
              <c:y val="0.95741628201647211"/>
            </c:manualLayout>
          </c:layout>
          <c:overlay val="0"/>
          <c:spPr>
            <a:noFill/>
            <a:ln w="25400">
              <a:noFill/>
            </a:ln>
          </c:spPr>
        </c:title>
        <c:numFmt formatCode="General" sourceLinked="1"/>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fr-FR"/>
          </a:p>
        </c:txPr>
        <c:crossAx val="282380544"/>
        <c:crosses val="autoZero"/>
        <c:auto val="1"/>
        <c:lblAlgn val="ctr"/>
        <c:lblOffset val="100"/>
        <c:noMultiLvlLbl val="0"/>
      </c:catAx>
      <c:valAx>
        <c:axId val="282380544"/>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282378624"/>
        <c:crosses val="autoZero"/>
        <c:crossBetween val="midCat"/>
      </c:valAx>
    </c:plotArea>
    <c:legend>
      <c:legendPos val="t"/>
      <c:layout>
        <c:manualLayout>
          <c:xMode val="edge"/>
          <c:yMode val="edge"/>
          <c:x val="0.80247144208188548"/>
          <c:y val="0.21546316408724769"/>
          <c:w val="0.19431200654574049"/>
          <c:h val="0.6228363536987378"/>
        </c:manualLayout>
      </c:layout>
      <c:overlay val="0"/>
      <c:spPr>
        <a:noFill/>
        <a:ln w="25400">
          <a:noFill/>
        </a:ln>
      </c:spPr>
      <c:txPr>
        <a:bodyPr/>
        <a:lstStyle/>
        <a:p>
          <a:pPr>
            <a:defRPr sz="800">
              <a:latin typeface="Arial" panose="020B0604020202020204" pitchFamily="34" charset="0"/>
              <a:cs typeface="Arial" panose="020B0604020202020204" pitchFamily="34" charset="0"/>
            </a:defRPr>
          </a:pPr>
          <a:endParaRPr lang="fr-FR"/>
        </a:p>
      </c:txPr>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166823974954597E-2"/>
          <c:y val="0.15187812851852353"/>
          <c:w val="0.87791317618843967"/>
          <c:h val="0.68766311079481723"/>
        </c:manualLayout>
      </c:layout>
      <c:lineChart>
        <c:grouping val="standard"/>
        <c:varyColors val="0"/>
        <c:ser>
          <c:idx val="0"/>
          <c:order val="0"/>
          <c:tx>
            <c:strRef>
              <c:f>Inscrit_dip_INGE!$B$3</c:f>
              <c:strCache>
                <c:ptCount val="1"/>
                <c:pt idx="0">
                  <c:v>Public MESRI</c:v>
                </c:pt>
              </c:strCache>
            </c:strRef>
          </c:tx>
          <c:spPr>
            <a:ln w="28575">
              <a:solidFill>
                <a:srgbClr val="FF9900"/>
              </a:solidFill>
              <a:prstDash val="solid"/>
            </a:ln>
          </c:spPr>
          <c:marker>
            <c:symbol val="none"/>
          </c:marker>
          <c:dLbls>
            <c:dLbl>
              <c:idx val="14"/>
              <c:layout>
                <c:manualLayout>
                  <c:x val="-4.8124557678697805E-2"/>
                  <c:y val="-3.796466545880572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0-E261-47C6-9428-F3C638989856}"/>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ext>
            </c:extLst>
          </c:dLbls>
          <c:cat>
            <c:numRef>
              <c:f>Inscrit_dip_INGE!$A$7:$A$21</c:f>
              <c:numCache>
                <c:formatCode>General</c:formatCode>
                <c:ptCount val="15"/>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numCache>
            </c:numRef>
          </c:cat>
          <c:val>
            <c:numRef>
              <c:f>Inscrit_dip_INGE!$B$7:$B$21</c:f>
              <c:numCache>
                <c:formatCode>#,##0</c:formatCode>
                <c:ptCount val="15"/>
                <c:pt idx="0">
                  <c:v>15649</c:v>
                </c:pt>
                <c:pt idx="1">
                  <c:v>15689</c:v>
                </c:pt>
                <c:pt idx="2">
                  <c:v>16045</c:v>
                </c:pt>
                <c:pt idx="3">
                  <c:v>15513</c:v>
                </c:pt>
                <c:pt idx="4">
                  <c:v>16080</c:v>
                </c:pt>
                <c:pt idx="5">
                  <c:v>16212</c:v>
                </c:pt>
                <c:pt idx="6">
                  <c:v>16238</c:v>
                </c:pt>
                <c:pt idx="7">
                  <c:v>17203</c:v>
                </c:pt>
                <c:pt idx="8">
                  <c:v>17585</c:v>
                </c:pt>
                <c:pt idx="9">
                  <c:v>17583</c:v>
                </c:pt>
                <c:pt idx="10">
                  <c:v>18300</c:v>
                </c:pt>
                <c:pt idx="11">
                  <c:v>19007</c:v>
                </c:pt>
                <c:pt idx="12">
                  <c:v>18808</c:v>
                </c:pt>
                <c:pt idx="13">
                  <c:v>19613</c:v>
                </c:pt>
                <c:pt idx="14">
                  <c:v>20611</c:v>
                </c:pt>
              </c:numCache>
            </c:numRef>
          </c:val>
          <c:smooth val="0"/>
          <c:extLst xmlns:c16r2="http://schemas.microsoft.com/office/drawing/2015/06/chart">
            <c:ext xmlns:c16="http://schemas.microsoft.com/office/drawing/2014/chart" uri="{C3380CC4-5D6E-409C-BE32-E72D297353CC}">
              <c16:uniqueId val="{00000000-FAE2-4F46-B104-B886A98DE8DD}"/>
            </c:ext>
          </c:extLst>
        </c:ser>
        <c:ser>
          <c:idx val="2"/>
          <c:order val="1"/>
          <c:tx>
            <c:strRef>
              <c:f>Inscrit_dip_INGE!$D$3</c:f>
              <c:strCache>
                <c:ptCount val="1"/>
                <c:pt idx="0">
                  <c:v>Privé </c:v>
                </c:pt>
              </c:strCache>
            </c:strRef>
          </c:tx>
          <c:spPr>
            <a:ln w="28575">
              <a:solidFill>
                <a:srgbClr val="B70B9B"/>
              </a:solidFill>
              <a:prstDash val="solid"/>
            </a:ln>
          </c:spPr>
          <c:marker>
            <c:symbol val="none"/>
          </c:marker>
          <c:dLbls>
            <c:dLbl>
              <c:idx val="14"/>
              <c:layout>
                <c:manualLayout>
                  <c:x val="-3.9631988676574664E-2"/>
                  <c:y val="-3.4800943337238634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1-E261-47C6-9428-F3C638989856}"/>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ext>
            </c:extLst>
          </c:dLbls>
          <c:cat>
            <c:numRef>
              <c:f>Inscrit_dip_INGE!$A$7:$A$21</c:f>
              <c:numCache>
                <c:formatCode>General</c:formatCode>
                <c:ptCount val="15"/>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numCache>
            </c:numRef>
          </c:cat>
          <c:val>
            <c:numRef>
              <c:f>Inscrit_dip_INGE!$D$7:$D$21</c:f>
              <c:numCache>
                <c:formatCode>#,##0</c:formatCode>
                <c:ptCount val="15"/>
                <c:pt idx="0">
                  <c:v>6353</c:v>
                </c:pt>
                <c:pt idx="1">
                  <c:v>6842</c:v>
                </c:pt>
                <c:pt idx="2">
                  <c:v>6470</c:v>
                </c:pt>
                <c:pt idx="3">
                  <c:v>7264</c:v>
                </c:pt>
                <c:pt idx="4">
                  <c:v>7412</c:v>
                </c:pt>
                <c:pt idx="5">
                  <c:v>6677</c:v>
                </c:pt>
                <c:pt idx="6">
                  <c:v>7357</c:v>
                </c:pt>
                <c:pt idx="7">
                  <c:v>7825</c:v>
                </c:pt>
                <c:pt idx="8">
                  <c:v>8207</c:v>
                </c:pt>
                <c:pt idx="9">
                  <c:v>8430</c:v>
                </c:pt>
                <c:pt idx="10">
                  <c:v>8705</c:v>
                </c:pt>
                <c:pt idx="11">
                  <c:v>9436</c:v>
                </c:pt>
                <c:pt idx="12">
                  <c:v>9081</c:v>
                </c:pt>
                <c:pt idx="13">
                  <c:v>9506</c:v>
                </c:pt>
                <c:pt idx="14">
                  <c:v>10327</c:v>
                </c:pt>
              </c:numCache>
            </c:numRef>
          </c:val>
          <c:smooth val="0"/>
          <c:extLst xmlns:c16r2="http://schemas.microsoft.com/office/drawing/2015/06/chart">
            <c:ext xmlns:c16="http://schemas.microsoft.com/office/drawing/2014/chart" uri="{C3380CC4-5D6E-409C-BE32-E72D297353CC}">
              <c16:uniqueId val="{00000001-FAE2-4F46-B104-B886A98DE8DD}"/>
            </c:ext>
          </c:extLst>
        </c:ser>
        <c:ser>
          <c:idx val="1"/>
          <c:order val="2"/>
          <c:tx>
            <c:strRef>
              <c:f>Inscrit_dip_INGE!$C$3</c:f>
              <c:strCache>
                <c:ptCount val="1"/>
                <c:pt idx="0">
                  <c:v>Public autres ministères</c:v>
                </c:pt>
              </c:strCache>
            </c:strRef>
          </c:tx>
          <c:spPr>
            <a:ln w="28575">
              <a:solidFill>
                <a:srgbClr val="FF0000"/>
              </a:solidFill>
              <a:prstDash val="solid"/>
            </a:ln>
          </c:spPr>
          <c:marker>
            <c:symbol val="none"/>
          </c:marker>
          <c:dLbls>
            <c:dLbl>
              <c:idx val="14"/>
              <c:layout>
                <c:manualLayout>
                  <c:x val="-2.264685067232838E-2"/>
                  <c:y val="6.6438164552910017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2-E261-47C6-9428-F3C638989856}"/>
                </c:ext>
              </c:extLst>
            </c:dLbl>
            <c:spPr>
              <a:noFill/>
              <a:ln>
                <a:noFill/>
              </a:ln>
              <a:effectLst/>
            </c:sp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numRef>
              <c:f>Inscrit_dip_INGE!$A$7:$A$21</c:f>
              <c:numCache>
                <c:formatCode>General</c:formatCode>
                <c:ptCount val="15"/>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numCache>
            </c:numRef>
          </c:cat>
          <c:val>
            <c:numRef>
              <c:f>Inscrit_dip_INGE!$C$7:$C$21</c:f>
              <c:numCache>
                <c:formatCode>#,##0</c:formatCode>
                <c:ptCount val="15"/>
                <c:pt idx="0">
                  <c:v>4815</c:v>
                </c:pt>
                <c:pt idx="1">
                  <c:v>5107</c:v>
                </c:pt>
                <c:pt idx="2">
                  <c:v>5161</c:v>
                </c:pt>
                <c:pt idx="3">
                  <c:v>4743</c:v>
                </c:pt>
                <c:pt idx="4">
                  <c:v>5127</c:v>
                </c:pt>
                <c:pt idx="5">
                  <c:v>4935</c:v>
                </c:pt>
                <c:pt idx="6">
                  <c:v>5333</c:v>
                </c:pt>
                <c:pt idx="7">
                  <c:v>5363</c:v>
                </c:pt>
                <c:pt idx="8">
                  <c:v>5556</c:v>
                </c:pt>
                <c:pt idx="9">
                  <c:v>5619</c:v>
                </c:pt>
                <c:pt idx="10">
                  <c:v>5840</c:v>
                </c:pt>
                <c:pt idx="11">
                  <c:v>5429</c:v>
                </c:pt>
                <c:pt idx="12">
                  <c:v>5593</c:v>
                </c:pt>
                <c:pt idx="13">
                  <c:v>6054</c:v>
                </c:pt>
                <c:pt idx="14">
                  <c:v>6935</c:v>
                </c:pt>
              </c:numCache>
            </c:numRef>
          </c:val>
          <c:smooth val="0"/>
          <c:extLst xmlns:c16r2="http://schemas.microsoft.com/office/drawing/2015/06/chart">
            <c:ext xmlns:c16="http://schemas.microsoft.com/office/drawing/2014/chart" uri="{C3380CC4-5D6E-409C-BE32-E72D297353CC}">
              <c16:uniqueId val="{00000002-FAE2-4F46-B104-B886A98DE8DD}"/>
            </c:ext>
          </c:extLst>
        </c:ser>
        <c:dLbls>
          <c:showLegendKey val="0"/>
          <c:showVal val="0"/>
          <c:showCatName val="0"/>
          <c:showSerName val="0"/>
          <c:showPercent val="0"/>
          <c:showBubbleSize val="0"/>
        </c:dLbls>
        <c:marker val="1"/>
        <c:smooth val="0"/>
        <c:axId val="282534656"/>
        <c:axId val="282536192"/>
      </c:lineChart>
      <c:catAx>
        <c:axId val="282534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fr-FR"/>
          </a:p>
        </c:txPr>
        <c:crossAx val="282536192"/>
        <c:crosses val="autoZero"/>
        <c:auto val="1"/>
        <c:lblAlgn val="ctr"/>
        <c:lblOffset val="100"/>
        <c:noMultiLvlLbl val="0"/>
      </c:catAx>
      <c:valAx>
        <c:axId val="282536192"/>
        <c:scaling>
          <c:orientation val="minMax"/>
          <c:max val="2500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chemeClr val="bg1">
                <a:lumMod val="75000"/>
                <a:alpha val="15000"/>
              </a:schemeClr>
            </a:solidFill>
            <a:prstDash val="solid"/>
          </a:ln>
        </c:spPr>
        <c:txPr>
          <a:bodyPr rot="0" vert="horz"/>
          <a:lstStyle/>
          <a:p>
            <a:pPr>
              <a:defRPr sz="900" b="0" i="0" u="none" strike="noStrike" baseline="0">
                <a:solidFill>
                  <a:srgbClr val="000000"/>
                </a:solidFill>
                <a:latin typeface="Arial"/>
                <a:ea typeface="Arial"/>
                <a:cs typeface="Arial"/>
              </a:defRPr>
            </a:pPr>
            <a:endParaRPr lang="fr-FR"/>
          </a:p>
        </c:txPr>
        <c:crossAx val="282534656"/>
        <c:crosses val="autoZero"/>
        <c:crossBetween val="midCat"/>
        <c:majorUnit val="5000"/>
      </c:valAx>
      <c:spPr>
        <a:solidFill>
          <a:srgbClr val="FFFFFF"/>
        </a:solidFill>
        <a:ln w="12700">
          <a:solidFill>
            <a:srgbClr val="808080"/>
          </a:solidFill>
          <a:prstDash val="solid"/>
        </a:ln>
      </c:spPr>
    </c:plotArea>
    <c:legend>
      <c:legendPos val="r"/>
      <c:layout>
        <c:manualLayout>
          <c:xMode val="edge"/>
          <c:yMode val="edge"/>
          <c:x val="0.13217054263565894"/>
          <c:y val="0.13201969903612673"/>
          <c:w val="0.38531920048455476"/>
          <c:h val="0.23141436950666844"/>
        </c:manualLayout>
      </c:layout>
      <c:overlay val="1"/>
      <c:spPr>
        <a:noFill/>
        <a:ln w="25400">
          <a:noFill/>
        </a:ln>
      </c:spPr>
      <c:txPr>
        <a:bodyPr/>
        <a:lstStyle/>
        <a:p>
          <a:pPr>
            <a:defRPr sz="850" b="0" i="0" u="none" strike="noStrike"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3175">
      <a:solidFill>
        <a:schemeClr val="bg1">
          <a:lumMod val="50000"/>
        </a:schemeClr>
      </a:solidFill>
      <a:prstDash val="solid"/>
    </a:ln>
    <a:effectLst>
      <a:glow>
        <a:schemeClr val="tx1"/>
      </a:glow>
      <a:outerShdw blurRad="50800" dist="50800" dir="5400000" algn="ctr" rotWithShape="0">
        <a:schemeClr val="bg1"/>
      </a:outerShdw>
    </a:effectLst>
  </c:spPr>
  <c:txPr>
    <a:bodyPr/>
    <a:lstStyle/>
    <a:p>
      <a:pPr>
        <a:defRPr sz="1200" b="0" i="0" u="none" strike="noStrike" baseline="0">
          <a:solidFill>
            <a:srgbClr val="000000"/>
          </a:solidFill>
          <a:latin typeface="Arial"/>
          <a:ea typeface="Arial"/>
          <a:cs typeface="Arial"/>
        </a:defRPr>
      </a:pPr>
      <a:endParaRPr lang="fr-FR"/>
    </a:p>
  </c:txPr>
  <c:printSettings>
    <c:headerFooter alignWithMargins="0"/>
    <c:pageMargins b="0.984251969" l="0.78740157499999996" r="0.78740157499999996" t="0.984251969" header="0.4921259845" footer="0.4921259845"/>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a:latin typeface="Arial" panose="020B0604020202020204" pitchFamily="34" charset="0"/>
                <a:cs typeface="Arial" panose="020B0604020202020204" pitchFamily="34" charset="0"/>
              </a:rPr>
              <a:t>07 : Evolution du taux de poursuite en doctorat (en %), par statut d'école
</a:t>
            </a:r>
          </a:p>
        </c:rich>
      </c:tx>
      <c:layout>
        <c:manualLayout>
          <c:xMode val="edge"/>
          <c:yMode val="edge"/>
          <c:x val="0.13246813099255397"/>
          <c:y val="0"/>
        </c:manualLayout>
      </c:layout>
      <c:overlay val="1"/>
    </c:title>
    <c:autoTitleDeleted val="0"/>
    <c:plotArea>
      <c:layout>
        <c:manualLayout>
          <c:layoutTarget val="inner"/>
          <c:xMode val="edge"/>
          <c:yMode val="edge"/>
          <c:x val="5.5297655100804706E-2"/>
          <c:y val="6.541612915517965E-2"/>
          <c:w val="0.91500497533962111"/>
          <c:h val="0.75703702974256382"/>
        </c:manualLayout>
      </c:layout>
      <c:lineChart>
        <c:grouping val="standard"/>
        <c:varyColors val="0"/>
        <c:ser>
          <c:idx val="0"/>
          <c:order val="0"/>
          <c:tx>
            <c:strRef>
              <c:f>tx_pours_doct!$B$3</c:f>
              <c:strCache>
                <c:ptCount val="1"/>
                <c:pt idx="0">
                  <c:v>Public MESRI</c:v>
                </c:pt>
              </c:strCache>
            </c:strRef>
          </c:tx>
          <c:spPr>
            <a:ln>
              <a:solidFill>
                <a:srgbClr val="FF9933"/>
              </a:solidFill>
            </a:ln>
          </c:spPr>
          <c:marker>
            <c:symbol val="square"/>
            <c:size val="5"/>
            <c:spPr>
              <a:solidFill>
                <a:srgbClr val="FF0000"/>
              </a:solidFill>
              <a:ln>
                <a:solidFill>
                  <a:srgbClr val="FF0000"/>
                </a:solidFill>
              </a:ln>
            </c:spPr>
          </c:marker>
          <c:dLbls>
            <c:dLbl>
              <c:idx val="3"/>
              <c:layout>
                <c:manualLayout>
                  <c:x val="-5.8359581916466841E-2"/>
                  <c:y val="-3.784892536867436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0-BAD3-466D-AB96-97F65A3215A1}"/>
                </c:ext>
              </c:extLst>
            </c:dLbl>
            <c:spPr>
              <a:noFill/>
              <a:ln>
                <a:noFill/>
              </a:ln>
              <a:effectLst/>
            </c:spPr>
            <c:txPr>
              <a:bodyPr wrap="square" lIns="38100" tIns="19050" rIns="38100" bIns="19050" anchor="ctr">
                <a:spAutoFit/>
              </a:bodyPr>
              <a:lstStyle/>
              <a:p>
                <a:pPr>
                  <a:defRPr sz="1100"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Ref>
              <c:f>tx_pours_doct!$A$4:$A$7</c:f>
              <c:strCache>
                <c:ptCount val="4"/>
                <c:pt idx="0">
                  <c:v>2015-2016</c:v>
                </c:pt>
                <c:pt idx="1">
                  <c:v>2016-2017</c:v>
                </c:pt>
                <c:pt idx="2">
                  <c:v>2017-2018</c:v>
                </c:pt>
                <c:pt idx="3">
                  <c:v>2018-2019</c:v>
                </c:pt>
              </c:strCache>
            </c:strRef>
          </c:cat>
          <c:val>
            <c:numRef>
              <c:f>tx_pours_doct!$B$4:$B$7</c:f>
              <c:numCache>
                <c:formatCode>0.0%</c:formatCode>
                <c:ptCount val="4"/>
                <c:pt idx="0">
                  <c:v>4.5835308993203733E-2</c:v>
                </c:pt>
                <c:pt idx="1">
                  <c:v>4.2371979133397214E-2</c:v>
                </c:pt>
                <c:pt idx="2">
                  <c:v>4.1860227678799329E-2</c:v>
                </c:pt>
                <c:pt idx="3">
                  <c:v>4.0631834750911297E-2</c:v>
                </c:pt>
              </c:numCache>
            </c:numRef>
          </c:val>
          <c:smooth val="0"/>
          <c:extLst xmlns:c16r2="http://schemas.microsoft.com/office/drawing/2015/06/chart">
            <c:ext xmlns:c16="http://schemas.microsoft.com/office/drawing/2014/chart" uri="{C3380CC4-5D6E-409C-BE32-E72D297353CC}">
              <c16:uniqueId val="{00000000-4311-4B16-AB09-6E8980EE5B65}"/>
            </c:ext>
          </c:extLst>
        </c:ser>
        <c:ser>
          <c:idx val="1"/>
          <c:order val="1"/>
          <c:tx>
            <c:strRef>
              <c:f>tx_pours_doct!$C$3</c:f>
              <c:strCache>
                <c:ptCount val="1"/>
                <c:pt idx="0">
                  <c:v>Public autres ministères</c:v>
                </c:pt>
              </c:strCache>
            </c:strRef>
          </c:tx>
          <c:spPr>
            <a:ln>
              <a:solidFill>
                <a:srgbClr val="FF0000"/>
              </a:solidFill>
            </a:ln>
          </c:spPr>
          <c:marker>
            <c:symbol val="circle"/>
            <c:size val="6"/>
            <c:spPr>
              <a:solidFill>
                <a:srgbClr val="FF9933"/>
              </a:solidFill>
              <a:ln>
                <a:solidFill>
                  <a:srgbClr val="FF9933"/>
                </a:solidFill>
              </a:ln>
            </c:spPr>
          </c:marker>
          <c:dLbls>
            <c:dLbl>
              <c:idx val="3"/>
              <c:layout>
                <c:manualLayout>
                  <c:x val="-4.7748748840745599E-2"/>
                  <c:y val="-3.280240198618449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1-BAD3-466D-AB96-97F65A3215A1}"/>
                </c:ext>
              </c:extLst>
            </c:dLbl>
            <c:spPr>
              <a:noFill/>
              <a:ln>
                <a:noFill/>
              </a:ln>
              <a:effectLst/>
            </c:spPr>
            <c:txPr>
              <a:bodyPr wrap="square" lIns="38100" tIns="19050" rIns="38100" bIns="19050" anchor="ctr">
                <a:spAutoFit/>
              </a:bodyPr>
              <a:lstStyle/>
              <a:p>
                <a:pPr>
                  <a:defRPr sz="1100"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Ref>
              <c:f>tx_pours_doct!$A$4:$A$7</c:f>
              <c:strCache>
                <c:ptCount val="4"/>
                <c:pt idx="0">
                  <c:v>2015-2016</c:v>
                </c:pt>
                <c:pt idx="1">
                  <c:v>2016-2017</c:v>
                </c:pt>
                <c:pt idx="2">
                  <c:v>2017-2018</c:v>
                </c:pt>
                <c:pt idx="3">
                  <c:v>2018-2019</c:v>
                </c:pt>
              </c:strCache>
            </c:strRef>
          </c:cat>
          <c:val>
            <c:numRef>
              <c:f>tx_pours_doct!$C$4:$C$7</c:f>
              <c:numCache>
                <c:formatCode>0.0%</c:formatCode>
                <c:ptCount val="4"/>
                <c:pt idx="0">
                  <c:v>3.2993512511584798E-2</c:v>
                </c:pt>
                <c:pt idx="1">
                  <c:v>3.0433999639834324E-2</c:v>
                </c:pt>
                <c:pt idx="2">
                  <c:v>3.5518672199170126E-2</c:v>
                </c:pt>
                <c:pt idx="3">
                  <c:v>3.603871928518243E-2</c:v>
                </c:pt>
              </c:numCache>
            </c:numRef>
          </c:val>
          <c:smooth val="0"/>
          <c:extLst xmlns:c16r2="http://schemas.microsoft.com/office/drawing/2015/06/chart">
            <c:ext xmlns:c16="http://schemas.microsoft.com/office/drawing/2014/chart" uri="{C3380CC4-5D6E-409C-BE32-E72D297353CC}">
              <c16:uniqueId val="{00000001-4311-4B16-AB09-6E8980EE5B65}"/>
            </c:ext>
          </c:extLst>
        </c:ser>
        <c:ser>
          <c:idx val="2"/>
          <c:order val="2"/>
          <c:tx>
            <c:strRef>
              <c:f>tx_pours_doct!$D$3</c:f>
              <c:strCache>
                <c:ptCount val="1"/>
                <c:pt idx="0">
                  <c:v>Privé </c:v>
                </c:pt>
              </c:strCache>
            </c:strRef>
          </c:tx>
          <c:spPr>
            <a:ln>
              <a:solidFill>
                <a:srgbClr val="B70B9B"/>
              </a:solidFill>
            </a:ln>
          </c:spPr>
          <c:marker>
            <c:symbol val="triangle"/>
            <c:size val="6"/>
            <c:spPr>
              <a:solidFill>
                <a:srgbClr val="FF0000"/>
              </a:solidFill>
              <a:ln>
                <a:solidFill>
                  <a:srgbClr val="B70B9B"/>
                </a:solidFill>
              </a:ln>
            </c:spPr>
          </c:marker>
          <c:dLbls>
            <c:dLbl>
              <c:idx val="3"/>
              <c:layout>
                <c:manualLayout>
                  <c:x val="-4.7748748840745599E-2"/>
                  <c:y val="-4.5418710442409235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3-BAD3-466D-AB96-97F65A3215A1}"/>
                </c:ext>
              </c:extLst>
            </c:dLbl>
            <c:spPr>
              <a:noFill/>
              <a:ln>
                <a:noFill/>
              </a:ln>
              <a:effectLst/>
            </c:spPr>
            <c:txPr>
              <a:bodyPr wrap="square" lIns="38100" tIns="19050" rIns="38100" bIns="19050" anchor="ctr">
                <a:spAutoFit/>
              </a:bodyPr>
              <a:lstStyle/>
              <a:p>
                <a:pPr>
                  <a:defRPr sz="1100"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Ref>
              <c:f>tx_pours_doct!$A$4:$A$7</c:f>
              <c:strCache>
                <c:ptCount val="4"/>
                <c:pt idx="0">
                  <c:v>2015-2016</c:v>
                </c:pt>
                <c:pt idx="1">
                  <c:v>2016-2017</c:v>
                </c:pt>
                <c:pt idx="2">
                  <c:v>2017-2018</c:v>
                </c:pt>
                <c:pt idx="3">
                  <c:v>2018-2019</c:v>
                </c:pt>
              </c:strCache>
            </c:strRef>
          </c:cat>
          <c:val>
            <c:numRef>
              <c:f>tx_pours_doct!$D$4:$D$7</c:f>
              <c:numCache>
                <c:formatCode>0.0%</c:formatCode>
                <c:ptCount val="4"/>
                <c:pt idx="0">
                  <c:v>1.1695906432748537E-2</c:v>
                </c:pt>
                <c:pt idx="1">
                  <c:v>1.0953750829829608E-2</c:v>
                </c:pt>
                <c:pt idx="2">
                  <c:v>9.59106239460371E-3</c:v>
                </c:pt>
                <c:pt idx="3">
                  <c:v>9.3176744637484231E-3</c:v>
                </c:pt>
              </c:numCache>
            </c:numRef>
          </c:val>
          <c:smooth val="0"/>
          <c:extLst xmlns:c16r2="http://schemas.microsoft.com/office/drawing/2015/06/chart">
            <c:ext xmlns:c16="http://schemas.microsoft.com/office/drawing/2014/chart" uri="{C3380CC4-5D6E-409C-BE32-E72D297353CC}">
              <c16:uniqueId val="{00000002-4311-4B16-AB09-6E8980EE5B65}"/>
            </c:ext>
          </c:extLst>
        </c:ser>
        <c:ser>
          <c:idx val="3"/>
          <c:order val="3"/>
          <c:tx>
            <c:strRef>
              <c:f>tx_pours_doct!$E$3</c:f>
              <c:strCache>
                <c:ptCount val="1"/>
                <c:pt idx="0">
                  <c:v>Ensemble</c:v>
                </c:pt>
              </c:strCache>
            </c:strRef>
          </c:tx>
          <c:dLbls>
            <c:dLbl>
              <c:idx val="3"/>
              <c:layout>
                <c:manualLayout>
                  <c:x val="-5.0401457109675911E-2"/>
                  <c:y val="4.5418710442409187E-2"/>
                </c:manualLayout>
              </c:layout>
              <c:showLegendKey val="0"/>
              <c:showVal val="1"/>
              <c:showCatName val="0"/>
              <c:showSerName val="0"/>
              <c:showPercent val="0"/>
              <c:showBubbleSize val="0"/>
              <c:extLst xmlns:c16r2="http://schemas.microsoft.com/office/drawing/2015/06/chart">
                <c:ext xmlns:c15="http://schemas.microsoft.com/office/drawing/2012/chart" uri="{CE6537A1-D6FC-4f65-9D91-7224C49458BB}">
                  <c15:layout/>
                </c:ext>
                <c:ext xmlns:c16="http://schemas.microsoft.com/office/drawing/2014/chart" uri="{C3380CC4-5D6E-409C-BE32-E72D297353CC}">
                  <c16:uniqueId val="{00000002-BAD3-466D-AB96-97F65A3215A1}"/>
                </c:ext>
              </c:extLst>
            </c:dLbl>
            <c:spPr>
              <a:noFill/>
              <a:ln>
                <a:noFill/>
              </a:ln>
              <a:effectLst/>
            </c:spPr>
            <c:txPr>
              <a:bodyPr wrap="square" lIns="38100" tIns="19050" rIns="38100" bIns="19050" anchor="ctr">
                <a:spAutoFit/>
              </a:bodyPr>
              <a:lstStyle/>
              <a:p>
                <a:pPr>
                  <a:defRPr sz="1100" b="1"/>
                </a:pPr>
                <a:endParaRPr lang="fr-FR"/>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0"/>
              </c:ext>
            </c:extLst>
          </c:dLbls>
          <c:cat>
            <c:strRef>
              <c:f>tx_pours_doct!$A$4:$A$7</c:f>
              <c:strCache>
                <c:ptCount val="4"/>
                <c:pt idx="0">
                  <c:v>2015-2016</c:v>
                </c:pt>
                <c:pt idx="1">
                  <c:v>2016-2017</c:v>
                </c:pt>
                <c:pt idx="2">
                  <c:v>2017-2018</c:v>
                </c:pt>
                <c:pt idx="3">
                  <c:v>2018-2019</c:v>
                </c:pt>
              </c:strCache>
            </c:strRef>
          </c:cat>
          <c:val>
            <c:numRef>
              <c:f>tx_pours_doct!$E$4:$E$7</c:f>
              <c:numCache>
                <c:formatCode>0.0%</c:formatCode>
                <c:ptCount val="4"/>
                <c:pt idx="0">
                  <c:v>3.4279624641070428E-2</c:v>
                </c:pt>
                <c:pt idx="1">
                  <c:v>3.1878239506246818E-2</c:v>
                </c:pt>
                <c:pt idx="2">
                  <c:v>3.2049455871460318E-2</c:v>
                </c:pt>
                <c:pt idx="3">
                  <c:v>3.1229218205516985E-2</c:v>
                </c:pt>
              </c:numCache>
            </c:numRef>
          </c:val>
          <c:smooth val="0"/>
          <c:extLst xmlns:c16r2="http://schemas.microsoft.com/office/drawing/2015/06/chart">
            <c:ext xmlns:c16="http://schemas.microsoft.com/office/drawing/2014/chart" uri="{C3380CC4-5D6E-409C-BE32-E72D297353CC}">
              <c16:uniqueId val="{00000000-FB17-4237-9FEA-EFCFC27C4068}"/>
            </c:ext>
          </c:extLst>
        </c:ser>
        <c:dLbls>
          <c:showLegendKey val="0"/>
          <c:showVal val="0"/>
          <c:showCatName val="0"/>
          <c:showSerName val="0"/>
          <c:showPercent val="0"/>
          <c:showBubbleSize val="0"/>
        </c:dLbls>
        <c:marker val="1"/>
        <c:smooth val="0"/>
        <c:axId val="282586496"/>
        <c:axId val="282670208"/>
      </c:lineChart>
      <c:catAx>
        <c:axId val="282586496"/>
        <c:scaling>
          <c:orientation val="minMax"/>
        </c:scaling>
        <c:delete val="0"/>
        <c:axPos val="b"/>
        <c:numFmt formatCode="General" sourceLinked="1"/>
        <c:majorTickMark val="out"/>
        <c:minorTickMark val="none"/>
        <c:tickLblPos val="nextTo"/>
        <c:txPr>
          <a:bodyPr rot="0" vert="horz"/>
          <a:lstStyle/>
          <a:p>
            <a:pPr>
              <a:defRPr/>
            </a:pPr>
            <a:endParaRPr lang="fr-FR"/>
          </a:p>
        </c:txPr>
        <c:crossAx val="282670208"/>
        <c:crosses val="autoZero"/>
        <c:auto val="1"/>
        <c:lblAlgn val="ctr"/>
        <c:lblOffset val="100"/>
        <c:noMultiLvlLbl val="0"/>
      </c:catAx>
      <c:valAx>
        <c:axId val="282670208"/>
        <c:scaling>
          <c:orientation val="minMax"/>
        </c:scaling>
        <c:delete val="0"/>
        <c:axPos val="l"/>
        <c:majorGridlines>
          <c:spPr>
            <a:ln>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c:spPr>
        </c:majorGridlines>
        <c:numFmt formatCode="0%" sourceLinked="0"/>
        <c:majorTickMark val="out"/>
        <c:minorTickMark val="none"/>
        <c:tickLblPos val="nextTo"/>
        <c:spPr>
          <a:ln>
            <a:solidFill>
              <a:schemeClr val="tx1">
                <a:lumMod val="50000"/>
                <a:lumOff val="50000"/>
              </a:schemeClr>
            </a:solidFill>
          </a:ln>
        </c:spPr>
        <c:txPr>
          <a:bodyPr rot="0" vert="horz"/>
          <a:lstStyle/>
          <a:p>
            <a:pPr>
              <a:defRPr/>
            </a:pPr>
            <a:endParaRPr lang="fr-FR"/>
          </a:p>
        </c:txPr>
        <c:crossAx val="282586496"/>
        <c:crosses val="autoZero"/>
        <c:crossBetween val="midCat"/>
        <c:majorUnit val="1.0000000000000002E-2"/>
      </c:valAx>
      <c:spPr>
        <a:noFill/>
        <a:ln w="25400">
          <a:noFill/>
        </a:ln>
      </c:spPr>
    </c:plotArea>
    <c:legend>
      <c:legendPos val="b"/>
      <c:layout>
        <c:manualLayout>
          <c:xMode val="edge"/>
          <c:yMode val="edge"/>
          <c:x val="6.4588179642943791E-2"/>
          <c:y val="0.65228202470386354"/>
          <c:w val="0.48352062428460424"/>
          <c:h val="0.16643924188920484"/>
        </c:manualLayout>
      </c:layout>
      <c:overlay val="0"/>
    </c:legend>
    <c:plotVisOnly val="1"/>
    <c:dispBlanksAs val="gap"/>
    <c:showDLblsOverMax val="0"/>
  </c:chart>
  <c:txPr>
    <a:bodyPr/>
    <a:lstStyle/>
    <a:p>
      <a:pPr>
        <a:defRPr sz="105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fr-FR"/>
              <a:t>Evolution du taux de poursuite en doctorat (en %) des femmes diplômées, par statut d'école
</a:t>
            </a:r>
          </a:p>
        </c:rich>
      </c:tx>
      <c:overlay val="1"/>
    </c:title>
    <c:autoTitleDeleted val="0"/>
    <c:plotArea>
      <c:layout>
        <c:manualLayout>
          <c:layoutTarget val="inner"/>
          <c:xMode val="edge"/>
          <c:yMode val="edge"/>
          <c:x val="5.5297655100804706E-2"/>
          <c:y val="0.16329212447292457"/>
          <c:w val="0.67161058180252553"/>
          <c:h val="0.65916108031714515"/>
        </c:manualLayout>
      </c:layout>
      <c:lineChart>
        <c:grouping val="standard"/>
        <c:varyColors val="0"/>
        <c:ser>
          <c:idx val="0"/>
          <c:order val="0"/>
          <c:tx>
            <c:strRef>
              <c:f>tx_pours_doct!$F$3</c:f>
              <c:strCache>
                <c:ptCount val="1"/>
                <c:pt idx="0">
                  <c:v>Public MESRI</c:v>
                </c:pt>
              </c:strCache>
            </c:strRef>
          </c:tx>
          <c:spPr>
            <a:ln>
              <a:solidFill>
                <a:srgbClr val="FF9933"/>
              </a:solidFill>
            </a:ln>
          </c:spPr>
          <c:marker>
            <c:symbol val="square"/>
            <c:size val="5"/>
            <c:spPr>
              <a:solidFill>
                <a:srgbClr val="FF0000"/>
              </a:solidFill>
              <a:ln>
                <a:solidFill>
                  <a:srgbClr val="FF0000"/>
                </a:solidFill>
              </a:ln>
            </c:spPr>
          </c:marker>
          <c:cat>
            <c:strRef>
              <c:f>tx_pours_doct!$A$4:$A$7</c:f>
              <c:strCache>
                <c:ptCount val="4"/>
                <c:pt idx="0">
                  <c:v>2015-2016</c:v>
                </c:pt>
                <c:pt idx="1">
                  <c:v>2016-2017</c:v>
                </c:pt>
                <c:pt idx="2">
                  <c:v>2017-2018</c:v>
                </c:pt>
                <c:pt idx="3">
                  <c:v>2018-2019</c:v>
                </c:pt>
              </c:strCache>
            </c:strRef>
          </c:cat>
          <c:val>
            <c:numRef>
              <c:f>tx_pours_doct!$F$4:$F$7</c:f>
              <c:numCache>
                <c:formatCode>0.0%</c:formatCode>
                <c:ptCount val="4"/>
                <c:pt idx="0">
                  <c:v>5.1281267757740209E-2</c:v>
                </c:pt>
                <c:pt idx="1">
                  <c:v>5.1191362620997764E-2</c:v>
                </c:pt>
                <c:pt idx="2">
                  <c:v>4.9148195637185504E-2</c:v>
                </c:pt>
                <c:pt idx="3">
                  <c:v>4.3547686524852573E-2</c:v>
                </c:pt>
              </c:numCache>
            </c:numRef>
          </c:val>
          <c:smooth val="0"/>
          <c:extLst xmlns:c16r2="http://schemas.microsoft.com/office/drawing/2015/06/chart">
            <c:ext xmlns:c16="http://schemas.microsoft.com/office/drawing/2014/chart" uri="{C3380CC4-5D6E-409C-BE32-E72D297353CC}">
              <c16:uniqueId val="{00000000-8453-4BC3-9062-F5CDF827AB51}"/>
            </c:ext>
          </c:extLst>
        </c:ser>
        <c:ser>
          <c:idx val="1"/>
          <c:order val="1"/>
          <c:tx>
            <c:strRef>
              <c:f>tx_pours_doct!$G$3</c:f>
              <c:strCache>
                <c:ptCount val="1"/>
                <c:pt idx="0">
                  <c:v>Public autres ministères </c:v>
                </c:pt>
              </c:strCache>
            </c:strRef>
          </c:tx>
          <c:spPr>
            <a:ln>
              <a:solidFill>
                <a:srgbClr val="FF0000"/>
              </a:solidFill>
            </a:ln>
          </c:spPr>
          <c:marker>
            <c:symbol val="circle"/>
            <c:size val="6"/>
            <c:spPr>
              <a:solidFill>
                <a:srgbClr val="FF9933"/>
              </a:solidFill>
              <a:ln>
                <a:solidFill>
                  <a:srgbClr val="FF9933"/>
                </a:solidFill>
              </a:ln>
            </c:spPr>
          </c:marker>
          <c:cat>
            <c:strRef>
              <c:f>tx_pours_doct!$A$4:$A$7</c:f>
              <c:strCache>
                <c:ptCount val="4"/>
                <c:pt idx="0">
                  <c:v>2015-2016</c:v>
                </c:pt>
                <c:pt idx="1">
                  <c:v>2016-2017</c:v>
                </c:pt>
                <c:pt idx="2">
                  <c:v>2017-2018</c:v>
                </c:pt>
                <c:pt idx="3">
                  <c:v>2018-2019</c:v>
                </c:pt>
              </c:strCache>
            </c:strRef>
          </c:cat>
          <c:val>
            <c:numRef>
              <c:f>tx_pours_doct!$G$4:$G$7</c:f>
              <c:numCache>
                <c:formatCode>0.0%</c:formatCode>
                <c:ptCount val="4"/>
                <c:pt idx="0">
                  <c:v>3.1933646650857794E-2</c:v>
                </c:pt>
                <c:pt idx="1">
                  <c:v>3.3997902994768459E-2</c:v>
                </c:pt>
                <c:pt idx="2">
                  <c:v>3.5995293726926808E-2</c:v>
                </c:pt>
                <c:pt idx="3">
                  <c:v>2.9342148034173222E-2</c:v>
                </c:pt>
              </c:numCache>
            </c:numRef>
          </c:val>
          <c:smooth val="0"/>
          <c:extLst xmlns:c16r2="http://schemas.microsoft.com/office/drawing/2015/06/chart">
            <c:ext xmlns:c16="http://schemas.microsoft.com/office/drawing/2014/chart" uri="{C3380CC4-5D6E-409C-BE32-E72D297353CC}">
              <c16:uniqueId val="{00000001-8453-4BC3-9062-F5CDF827AB51}"/>
            </c:ext>
          </c:extLst>
        </c:ser>
        <c:ser>
          <c:idx val="3"/>
          <c:order val="2"/>
          <c:tx>
            <c:strRef>
              <c:f>tx_pours_doct!$I$3</c:f>
              <c:strCache>
                <c:ptCount val="1"/>
                <c:pt idx="0">
                  <c:v>Ensemble</c:v>
                </c:pt>
              </c:strCache>
            </c:strRef>
          </c:tx>
          <c:cat>
            <c:strRef>
              <c:f>tx_pours_doct!$A$4:$A$7</c:f>
              <c:strCache>
                <c:ptCount val="4"/>
                <c:pt idx="0">
                  <c:v>2015-2016</c:v>
                </c:pt>
                <c:pt idx="1">
                  <c:v>2016-2017</c:v>
                </c:pt>
                <c:pt idx="2">
                  <c:v>2017-2018</c:v>
                </c:pt>
                <c:pt idx="3">
                  <c:v>2018-2019</c:v>
                </c:pt>
              </c:strCache>
            </c:strRef>
          </c:cat>
          <c:val>
            <c:numRef>
              <c:f>tx_pours_doct!$I$4:$I$7</c:f>
              <c:numCache>
                <c:formatCode>0.0%</c:formatCode>
                <c:ptCount val="4"/>
                <c:pt idx="0">
                  <c:v>3.7737996915765688E-2</c:v>
                </c:pt>
                <c:pt idx="1">
                  <c:v>3.7976413394653998E-2</c:v>
                </c:pt>
                <c:pt idx="2">
                  <c:v>3.7127151726142095E-2</c:v>
                </c:pt>
                <c:pt idx="3">
                  <c:v>3.2727667908763435E-2</c:v>
                </c:pt>
              </c:numCache>
            </c:numRef>
          </c:val>
          <c:smooth val="0"/>
          <c:extLst xmlns:c16r2="http://schemas.microsoft.com/office/drawing/2015/06/chart">
            <c:ext xmlns:c16="http://schemas.microsoft.com/office/drawing/2014/chart" uri="{C3380CC4-5D6E-409C-BE32-E72D297353CC}">
              <c16:uniqueId val="{00000000-6D84-4062-9D51-6A07AEF33296}"/>
            </c:ext>
          </c:extLst>
        </c:ser>
        <c:ser>
          <c:idx val="2"/>
          <c:order val="3"/>
          <c:tx>
            <c:strRef>
              <c:f>tx_pours_doct!$H$3</c:f>
              <c:strCache>
                <c:ptCount val="1"/>
                <c:pt idx="0">
                  <c:v>Privé </c:v>
                </c:pt>
              </c:strCache>
            </c:strRef>
          </c:tx>
          <c:spPr>
            <a:ln>
              <a:solidFill>
                <a:srgbClr val="B70B9B"/>
              </a:solidFill>
            </a:ln>
          </c:spPr>
          <c:marker>
            <c:symbol val="triangle"/>
            <c:size val="6"/>
            <c:spPr>
              <a:solidFill>
                <a:srgbClr val="FF0000"/>
              </a:solidFill>
              <a:ln>
                <a:solidFill>
                  <a:srgbClr val="B70B9B"/>
                </a:solidFill>
              </a:ln>
            </c:spPr>
          </c:marker>
          <c:cat>
            <c:strRef>
              <c:f>tx_pours_doct!$A$4:$A$7</c:f>
              <c:strCache>
                <c:ptCount val="4"/>
                <c:pt idx="0">
                  <c:v>2015-2016</c:v>
                </c:pt>
                <c:pt idx="1">
                  <c:v>2016-2017</c:v>
                </c:pt>
                <c:pt idx="2">
                  <c:v>2017-2018</c:v>
                </c:pt>
                <c:pt idx="3">
                  <c:v>2018-2019</c:v>
                </c:pt>
              </c:strCache>
            </c:strRef>
          </c:cat>
          <c:val>
            <c:numRef>
              <c:f>tx_pours_doct!$H$4:$H$7</c:f>
              <c:numCache>
                <c:formatCode>0.0%</c:formatCode>
                <c:ptCount val="4"/>
                <c:pt idx="0">
                  <c:v>1.4118799939695462E-2</c:v>
                </c:pt>
                <c:pt idx="1">
                  <c:v>1.303419829862946E-2</c:v>
                </c:pt>
                <c:pt idx="2">
                  <c:v>1.3334819931845819E-2</c:v>
                </c:pt>
                <c:pt idx="3">
                  <c:v>1.207302306795332E-2</c:v>
                </c:pt>
              </c:numCache>
            </c:numRef>
          </c:val>
          <c:smooth val="0"/>
          <c:extLst xmlns:c16r2="http://schemas.microsoft.com/office/drawing/2015/06/chart">
            <c:ext xmlns:c16="http://schemas.microsoft.com/office/drawing/2014/chart" uri="{C3380CC4-5D6E-409C-BE32-E72D297353CC}">
              <c16:uniqueId val="{00000002-8453-4BC3-9062-F5CDF827AB51}"/>
            </c:ext>
          </c:extLst>
        </c:ser>
        <c:ser>
          <c:idx val="4"/>
          <c:order val="4"/>
          <c:tx>
            <c:strRef>
              <c:f>tx_pours_doct!$J$3</c:f>
              <c:strCache>
                <c:ptCount val="1"/>
                <c:pt idx="0">
                  <c:v>Public MESRI</c:v>
                </c:pt>
              </c:strCache>
            </c:strRef>
          </c:tx>
          <c:cat>
            <c:strRef>
              <c:f>tx_pours_doct!$A$4:$A$7</c:f>
              <c:strCache>
                <c:ptCount val="4"/>
                <c:pt idx="0">
                  <c:v>2015-2016</c:v>
                </c:pt>
                <c:pt idx="1">
                  <c:v>2016-2017</c:v>
                </c:pt>
                <c:pt idx="2">
                  <c:v>2017-2018</c:v>
                </c:pt>
                <c:pt idx="3">
                  <c:v>2018-2019</c:v>
                </c:pt>
              </c:strCache>
            </c:strRef>
          </c:cat>
          <c:val>
            <c:numRef>
              <c:f>tx_pours_doct!$J$4:$J$7</c:f>
              <c:numCache>
                <c:formatCode>0.0%</c:formatCode>
                <c:ptCount val="4"/>
                <c:pt idx="0">
                  <c:v>4.368815239833284E-2</c:v>
                </c:pt>
                <c:pt idx="1">
                  <c:v>3.8840017891754876E-2</c:v>
                </c:pt>
                <c:pt idx="2">
                  <c:v>3.8990467135060235E-2</c:v>
                </c:pt>
                <c:pt idx="3">
                  <c:v>3.9459093980152342E-2</c:v>
                </c:pt>
              </c:numCache>
            </c:numRef>
          </c:val>
          <c:smooth val="0"/>
          <c:extLst xmlns:c16r2="http://schemas.microsoft.com/office/drawing/2015/06/chart">
            <c:ext xmlns:c16="http://schemas.microsoft.com/office/drawing/2014/chart" uri="{C3380CC4-5D6E-409C-BE32-E72D297353CC}">
              <c16:uniqueId val="{00000001-6D84-4062-9D51-6A07AEF33296}"/>
            </c:ext>
          </c:extLst>
        </c:ser>
        <c:ser>
          <c:idx val="5"/>
          <c:order val="5"/>
          <c:tx>
            <c:strRef>
              <c:f>tx_pours_doct!$K$3</c:f>
              <c:strCache>
                <c:ptCount val="1"/>
                <c:pt idx="0">
                  <c:v>Public autres ministères </c:v>
                </c:pt>
              </c:strCache>
            </c:strRef>
          </c:tx>
          <c:cat>
            <c:strRef>
              <c:f>tx_pours_doct!$A$4:$A$7</c:f>
              <c:strCache>
                <c:ptCount val="4"/>
                <c:pt idx="0">
                  <c:v>2015-2016</c:v>
                </c:pt>
                <c:pt idx="1">
                  <c:v>2016-2017</c:v>
                </c:pt>
                <c:pt idx="2">
                  <c:v>2017-2018</c:v>
                </c:pt>
                <c:pt idx="3">
                  <c:v>2018-2019</c:v>
                </c:pt>
              </c:strCache>
            </c:strRef>
          </c:cat>
          <c:val>
            <c:numRef>
              <c:f>tx_pours_doct!$K$4:$K$7</c:f>
              <c:numCache>
                <c:formatCode>0.0%</c:formatCode>
                <c:ptCount val="4"/>
                <c:pt idx="0">
                  <c:v>3.3275465970872269E-2</c:v>
                </c:pt>
                <c:pt idx="1">
                  <c:v>2.8473404943040067E-2</c:v>
                </c:pt>
                <c:pt idx="2">
                  <c:v>3.5271807307771373E-2</c:v>
                </c:pt>
                <c:pt idx="3">
                  <c:v>3.9411726908844882E-2</c:v>
                </c:pt>
              </c:numCache>
            </c:numRef>
          </c:val>
          <c:smooth val="0"/>
          <c:extLst xmlns:c16r2="http://schemas.microsoft.com/office/drawing/2015/06/chart">
            <c:ext xmlns:c16="http://schemas.microsoft.com/office/drawing/2014/chart" uri="{C3380CC4-5D6E-409C-BE32-E72D297353CC}">
              <c16:uniqueId val="{00000002-6D84-4062-9D51-6A07AEF33296}"/>
            </c:ext>
          </c:extLst>
        </c:ser>
        <c:ser>
          <c:idx val="6"/>
          <c:order val="6"/>
          <c:tx>
            <c:strRef>
              <c:f>tx_pours_doct!$L$3</c:f>
              <c:strCache>
                <c:ptCount val="1"/>
                <c:pt idx="0">
                  <c:v>Privé </c:v>
                </c:pt>
              </c:strCache>
            </c:strRef>
          </c:tx>
          <c:cat>
            <c:strRef>
              <c:f>tx_pours_doct!$A$4:$A$7</c:f>
              <c:strCache>
                <c:ptCount val="4"/>
                <c:pt idx="0">
                  <c:v>2015-2016</c:v>
                </c:pt>
                <c:pt idx="1">
                  <c:v>2016-2017</c:v>
                </c:pt>
                <c:pt idx="2">
                  <c:v>2017-2018</c:v>
                </c:pt>
                <c:pt idx="3">
                  <c:v>2018-2019</c:v>
                </c:pt>
              </c:strCache>
            </c:strRef>
          </c:cat>
          <c:val>
            <c:numRef>
              <c:f>tx_pours_doct!$L$4:$L$7</c:f>
              <c:numCache>
                <c:formatCode>0.0%</c:formatCode>
                <c:ptCount val="4"/>
                <c:pt idx="0">
                  <c:v>1.0724574406029353E-2</c:v>
                </c:pt>
                <c:pt idx="1">
                  <c:v>1.0144172179484198E-2</c:v>
                </c:pt>
                <c:pt idx="2">
                  <c:v>8.1021746057846032E-3</c:v>
                </c:pt>
                <c:pt idx="3">
                  <c:v>8.3227282008676226E-3</c:v>
                </c:pt>
              </c:numCache>
            </c:numRef>
          </c:val>
          <c:smooth val="0"/>
          <c:extLst xmlns:c16r2="http://schemas.microsoft.com/office/drawing/2015/06/chart">
            <c:ext xmlns:c16="http://schemas.microsoft.com/office/drawing/2014/chart" uri="{C3380CC4-5D6E-409C-BE32-E72D297353CC}">
              <c16:uniqueId val="{00000003-6D84-4062-9D51-6A07AEF33296}"/>
            </c:ext>
          </c:extLst>
        </c:ser>
        <c:ser>
          <c:idx val="7"/>
          <c:order val="7"/>
          <c:tx>
            <c:strRef>
              <c:f>tx_pours_doct!$M$3</c:f>
              <c:strCache>
                <c:ptCount val="1"/>
                <c:pt idx="0">
                  <c:v>Ensemble</c:v>
                </c:pt>
              </c:strCache>
            </c:strRef>
          </c:tx>
          <c:cat>
            <c:strRef>
              <c:f>tx_pours_doct!$A$4:$A$7</c:f>
              <c:strCache>
                <c:ptCount val="4"/>
                <c:pt idx="0">
                  <c:v>2015-2016</c:v>
                </c:pt>
                <c:pt idx="1">
                  <c:v>2016-2017</c:v>
                </c:pt>
                <c:pt idx="2">
                  <c:v>2017-2018</c:v>
                </c:pt>
                <c:pt idx="3">
                  <c:v>2018-2019</c:v>
                </c:pt>
              </c:strCache>
            </c:strRef>
          </c:cat>
          <c:val>
            <c:numRef>
              <c:f>tx_pours_doct!$M$4:$M$7</c:f>
              <c:numCache>
                <c:formatCode>0.0%</c:formatCode>
                <c:ptCount val="4"/>
                <c:pt idx="0">
                  <c:v>3.2810982029422599E-2</c:v>
                </c:pt>
                <c:pt idx="1">
                  <c:v>2.9316092811240976E-2</c:v>
                </c:pt>
                <c:pt idx="2">
                  <c:v>2.9943939888957022E-2</c:v>
                </c:pt>
                <c:pt idx="3">
                  <c:v>3.0619096912418989E-2</c:v>
                </c:pt>
              </c:numCache>
            </c:numRef>
          </c:val>
          <c:smooth val="0"/>
          <c:extLst xmlns:c16r2="http://schemas.microsoft.com/office/drawing/2015/06/chart">
            <c:ext xmlns:c16="http://schemas.microsoft.com/office/drawing/2014/chart" uri="{C3380CC4-5D6E-409C-BE32-E72D297353CC}">
              <c16:uniqueId val="{00000004-6D84-4062-9D51-6A07AEF33296}"/>
            </c:ext>
          </c:extLst>
        </c:ser>
        <c:dLbls>
          <c:showLegendKey val="0"/>
          <c:showVal val="0"/>
          <c:showCatName val="0"/>
          <c:showSerName val="0"/>
          <c:showPercent val="0"/>
          <c:showBubbleSize val="0"/>
        </c:dLbls>
        <c:marker val="1"/>
        <c:smooth val="0"/>
        <c:axId val="282712320"/>
        <c:axId val="282714112"/>
      </c:lineChart>
      <c:catAx>
        <c:axId val="282712320"/>
        <c:scaling>
          <c:orientation val="minMax"/>
        </c:scaling>
        <c:delete val="0"/>
        <c:axPos val="b"/>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fr-FR"/>
          </a:p>
        </c:txPr>
        <c:crossAx val="282714112"/>
        <c:crosses val="autoZero"/>
        <c:auto val="1"/>
        <c:lblAlgn val="ctr"/>
        <c:lblOffset val="100"/>
        <c:noMultiLvlLbl val="0"/>
      </c:catAx>
      <c:valAx>
        <c:axId val="282714112"/>
        <c:scaling>
          <c:orientation val="minMax"/>
          <c:max val="5.5000000000000014E-2"/>
          <c:min val="5.000000000000001E-3"/>
        </c:scaling>
        <c:delete val="0"/>
        <c:axPos val="l"/>
        <c:majorGridlines>
          <c:spPr>
            <a:ln>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c:spPr>
        </c:majorGridlines>
        <c:numFmt formatCode="0.0%" sourceLinked="0"/>
        <c:majorTickMark val="out"/>
        <c:minorTickMark val="none"/>
        <c:tickLblPos val="nextTo"/>
        <c:spPr>
          <a:ln>
            <a:solidFill>
              <a:schemeClr val="tx1">
                <a:lumMod val="50000"/>
                <a:lumOff val="50000"/>
              </a:schemeClr>
            </a:solidFill>
          </a:ln>
        </c:spPr>
        <c:txPr>
          <a:bodyPr rot="0" vert="horz"/>
          <a:lstStyle/>
          <a:p>
            <a:pPr>
              <a:defRPr sz="900" b="0" i="0" u="none" strike="noStrike" baseline="0">
                <a:solidFill>
                  <a:srgbClr val="000000"/>
                </a:solidFill>
                <a:latin typeface="Arial"/>
                <a:ea typeface="Arial"/>
                <a:cs typeface="Arial"/>
              </a:defRPr>
            </a:pPr>
            <a:endParaRPr lang="fr-FR"/>
          </a:p>
        </c:txPr>
        <c:crossAx val="282712320"/>
        <c:crosses val="autoZero"/>
        <c:crossBetween val="midCat"/>
      </c:valAx>
      <c:spPr>
        <a:noFill/>
        <a:ln w="25400">
          <a:noFill/>
        </a:ln>
      </c:spPr>
    </c:plotArea>
    <c:legend>
      <c:legendPos val="b"/>
      <c:layout>
        <c:manualLayout>
          <c:xMode val="edge"/>
          <c:yMode val="edge"/>
          <c:x val="0.7379076882185831"/>
          <c:y val="0.12535235665271136"/>
          <c:w val="0.25150377342861796"/>
          <c:h val="0.30090144842640348"/>
        </c:manualLayout>
      </c:layout>
      <c:overlay val="0"/>
      <c:txPr>
        <a:bodyPr/>
        <a:lstStyle/>
        <a:p>
          <a:pPr>
            <a:defRPr sz="825" b="0" i="0" u="none" strike="noStrike" baseline="0">
              <a:solidFill>
                <a:srgbClr val="000000"/>
              </a:solidFill>
              <a:latin typeface="Arial"/>
              <a:ea typeface="Arial"/>
              <a:cs typeface="Arial"/>
            </a:defRPr>
          </a:pPr>
          <a:endParaRPr lang="fr-FR"/>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fr-FR" sz="1200" b="1" i="0" baseline="0">
                <a:effectLst/>
              </a:rPr>
              <a:t>08 : Evolution du taux de poursuite en doctorat (en %) des diplômés d'écoles d'ingénieurs, par genre</a:t>
            </a:r>
            <a:br>
              <a:rPr lang="fr-FR" sz="1200" b="1" i="0" baseline="0">
                <a:effectLst/>
              </a:rPr>
            </a:br>
            <a:endParaRPr lang="fr-FR" sz="1200">
              <a:effectLst/>
            </a:endParaRPr>
          </a:p>
        </c:rich>
      </c:tx>
      <c:layout>
        <c:manualLayout>
          <c:xMode val="edge"/>
          <c:yMode val="edge"/>
          <c:x val="0.10622922134733158"/>
          <c:y val="0"/>
        </c:manualLayout>
      </c:layout>
      <c:overlay val="1"/>
    </c:title>
    <c:autoTitleDeleted val="0"/>
    <c:plotArea>
      <c:layout>
        <c:manualLayout>
          <c:layoutTarget val="inner"/>
          <c:xMode val="edge"/>
          <c:yMode val="edge"/>
          <c:x val="9.8780183727034121E-2"/>
          <c:y val="0.19491907261592301"/>
          <c:w val="0.90019181977252838"/>
          <c:h val="0.68910104986876641"/>
        </c:manualLayout>
      </c:layout>
      <c:lineChart>
        <c:grouping val="standard"/>
        <c:varyColors val="0"/>
        <c:ser>
          <c:idx val="0"/>
          <c:order val="0"/>
          <c:tx>
            <c:v>Femmes</c:v>
          </c:tx>
          <c:marker>
            <c:symbol val="none"/>
          </c:marker>
          <c:cat>
            <c:strRef>
              <c:f>tx_pours_doct!$A$4:$A$7</c:f>
              <c:strCache>
                <c:ptCount val="4"/>
                <c:pt idx="0">
                  <c:v>2015-2016</c:v>
                </c:pt>
                <c:pt idx="1">
                  <c:v>2016-2017</c:v>
                </c:pt>
                <c:pt idx="2">
                  <c:v>2017-2018</c:v>
                </c:pt>
                <c:pt idx="3">
                  <c:v>2018-2019</c:v>
                </c:pt>
              </c:strCache>
            </c:strRef>
          </c:cat>
          <c:val>
            <c:numRef>
              <c:f>tx_pours_doct!$I$4:$I$7</c:f>
              <c:numCache>
                <c:formatCode>0.0%</c:formatCode>
                <c:ptCount val="4"/>
                <c:pt idx="0">
                  <c:v>3.7737996915765688E-2</c:v>
                </c:pt>
                <c:pt idx="1">
                  <c:v>3.7976413394653998E-2</c:v>
                </c:pt>
                <c:pt idx="2">
                  <c:v>3.7127151726142095E-2</c:v>
                </c:pt>
                <c:pt idx="3">
                  <c:v>3.2727667908763435E-2</c:v>
                </c:pt>
              </c:numCache>
            </c:numRef>
          </c:val>
          <c:smooth val="0"/>
          <c:extLst xmlns:c16r2="http://schemas.microsoft.com/office/drawing/2015/06/chart">
            <c:ext xmlns:c16="http://schemas.microsoft.com/office/drawing/2014/chart" uri="{C3380CC4-5D6E-409C-BE32-E72D297353CC}">
              <c16:uniqueId val="{00000000-257A-4BE2-99C8-633F7B6F9392}"/>
            </c:ext>
          </c:extLst>
        </c:ser>
        <c:ser>
          <c:idx val="1"/>
          <c:order val="1"/>
          <c:tx>
            <c:v>Hommes</c:v>
          </c:tx>
          <c:marker>
            <c:symbol val="none"/>
          </c:marker>
          <c:cat>
            <c:strRef>
              <c:f>tx_pours_doct!$A$4:$A$7</c:f>
              <c:strCache>
                <c:ptCount val="4"/>
                <c:pt idx="0">
                  <c:v>2015-2016</c:v>
                </c:pt>
                <c:pt idx="1">
                  <c:v>2016-2017</c:v>
                </c:pt>
                <c:pt idx="2">
                  <c:v>2017-2018</c:v>
                </c:pt>
                <c:pt idx="3">
                  <c:v>2018-2019</c:v>
                </c:pt>
              </c:strCache>
            </c:strRef>
          </c:cat>
          <c:val>
            <c:numRef>
              <c:f>tx_pours_doct!$M$4:$M$7</c:f>
              <c:numCache>
                <c:formatCode>0.0%</c:formatCode>
                <c:ptCount val="4"/>
                <c:pt idx="0">
                  <c:v>3.2810982029422599E-2</c:v>
                </c:pt>
                <c:pt idx="1">
                  <c:v>2.9316092811240976E-2</c:v>
                </c:pt>
                <c:pt idx="2">
                  <c:v>2.9943939888957022E-2</c:v>
                </c:pt>
                <c:pt idx="3">
                  <c:v>3.0619096912418989E-2</c:v>
                </c:pt>
              </c:numCache>
            </c:numRef>
          </c:val>
          <c:smooth val="0"/>
          <c:extLst xmlns:c16r2="http://schemas.microsoft.com/office/drawing/2015/06/chart">
            <c:ext xmlns:c16="http://schemas.microsoft.com/office/drawing/2014/chart" uri="{C3380CC4-5D6E-409C-BE32-E72D297353CC}">
              <c16:uniqueId val="{00000001-257A-4BE2-99C8-633F7B6F9392}"/>
            </c:ext>
          </c:extLst>
        </c:ser>
        <c:dLbls>
          <c:showLegendKey val="0"/>
          <c:showVal val="0"/>
          <c:showCatName val="0"/>
          <c:showSerName val="0"/>
          <c:showPercent val="0"/>
          <c:showBubbleSize val="0"/>
        </c:dLbls>
        <c:marker val="1"/>
        <c:smooth val="0"/>
        <c:axId val="284788608"/>
        <c:axId val="284790144"/>
      </c:lineChart>
      <c:catAx>
        <c:axId val="284788608"/>
        <c:scaling>
          <c:orientation val="minMax"/>
        </c:scaling>
        <c:delete val="0"/>
        <c:axPos val="b"/>
        <c:numFmt formatCode="General" sourceLinked="0"/>
        <c:majorTickMark val="out"/>
        <c:minorTickMark val="none"/>
        <c:tickLblPos val="nextTo"/>
        <c:crossAx val="284790144"/>
        <c:crosses val="autoZero"/>
        <c:auto val="1"/>
        <c:lblAlgn val="ctr"/>
        <c:lblOffset val="100"/>
        <c:noMultiLvlLbl val="0"/>
      </c:catAx>
      <c:valAx>
        <c:axId val="284790144"/>
        <c:scaling>
          <c:orientation val="minMax"/>
          <c:max val="4.0000000000000008E-2"/>
        </c:scaling>
        <c:delete val="0"/>
        <c:axPos val="l"/>
        <c:majorGridlines/>
        <c:numFmt formatCode="0%" sourceLinked="0"/>
        <c:majorTickMark val="out"/>
        <c:minorTickMark val="none"/>
        <c:tickLblPos val="nextTo"/>
        <c:crossAx val="284788608"/>
        <c:crosses val="autoZero"/>
        <c:crossBetween val="midCat"/>
        <c:majorUnit val="1.0000000000000002E-2"/>
      </c:valAx>
    </c:plotArea>
    <c:legend>
      <c:legendPos val="r"/>
      <c:layout>
        <c:manualLayout>
          <c:xMode val="edge"/>
          <c:yMode val="edge"/>
          <c:x val="0.55426951488755882"/>
          <c:y val="0.64762526426830269"/>
          <c:w val="0.34597762400912008"/>
          <c:h val="0.16743438320209975"/>
        </c:manualLayout>
      </c:layout>
      <c:overlay val="0"/>
    </c:legend>
    <c:plotVisOnly val="1"/>
    <c:dispBlanksAs val="gap"/>
    <c:showDLblsOverMax val="0"/>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a:t>06 : La présence des femmes dans les écoles d'ingénieurs</a:t>
            </a:r>
          </a:p>
        </c:rich>
      </c:tx>
      <c:layout>
        <c:manualLayout>
          <c:xMode val="edge"/>
          <c:yMode val="edge"/>
          <c:x val="0.12366580996502256"/>
          <c:y val="9.2592592592592587E-3"/>
        </c:manualLayout>
      </c:layout>
      <c:overlay val="1"/>
    </c:title>
    <c:autoTitleDeleted val="0"/>
    <c:plotArea>
      <c:layout>
        <c:manualLayout>
          <c:layoutTarget val="inner"/>
          <c:xMode val="edge"/>
          <c:yMode val="edge"/>
          <c:x val="9.3002405949256337E-2"/>
          <c:y val="0.13010425780110821"/>
          <c:w val="0.89451115485564303"/>
          <c:h val="0.75391586468358118"/>
        </c:manualLayout>
      </c:layout>
      <c:lineChart>
        <c:grouping val="standard"/>
        <c:varyColors val="0"/>
        <c:ser>
          <c:idx val="0"/>
          <c:order val="0"/>
          <c:tx>
            <c:strRef>
              <c:f>tx_pours_doct!$R$57</c:f>
              <c:strCache>
                <c:ptCount val="1"/>
                <c:pt idx="0">
                  <c:v>% femmes parmi les ingénieurs poursuivant en doctorat</c:v>
                </c:pt>
              </c:strCache>
            </c:strRef>
          </c:tx>
          <c:marker>
            <c:symbol val="none"/>
          </c:marker>
          <c:cat>
            <c:strRef>
              <c:f>tx_pours_doct!$R$58:$R$61</c:f>
              <c:strCache>
                <c:ptCount val="4"/>
                <c:pt idx="0">
                  <c:v>2015-2016</c:v>
                </c:pt>
                <c:pt idx="1">
                  <c:v>2016-2017</c:v>
                </c:pt>
                <c:pt idx="2">
                  <c:v>2017-2018</c:v>
                </c:pt>
                <c:pt idx="3">
                  <c:v>2018-2019</c:v>
                </c:pt>
              </c:strCache>
            </c:strRef>
          </c:cat>
          <c:val>
            <c:numRef>
              <c:f>tx_pours_doct!$S$58:$S$61</c:f>
              <c:numCache>
                <c:formatCode>0.0</c:formatCode>
                <c:ptCount val="4"/>
                <c:pt idx="0">
                  <c:v>32.815198618307427</c:v>
                </c:pt>
                <c:pt idx="1">
                  <c:v>35.244360902255636</c:v>
                </c:pt>
                <c:pt idx="2">
                  <c:v>33.955555555555556</c:v>
                </c:pt>
                <c:pt idx="3">
                  <c:v>30.323679727427599</c:v>
                </c:pt>
              </c:numCache>
            </c:numRef>
          </c:val>
          <c:smooth val="0"/>
          <c:extLst xmlns:c16r2="http://schemas.microsoft.com/office/drawing/2015/06/chart">
            <c:ext xmlns:c16="http://schemas.microsoft.com/office/drawing/2014/chart" uri="{C3380CC4-5D6E-409C-BE32-E72D297353CC}">
              <c16:uniqueId val="{00000000-8A3C-470B-AA23-F96A5A493A31}"/>
            </c:ext>
          </c:extLst>
        </c:ser>
        <c:ser>
          <c:idx val="1"/>
          <c:order val="1"/>
          <c:tx>
            <c:strRef>
              <c:f>tx_pours_doct!$N$57:$N$57</c:f>
              <c:strCache>
                <c:ptCount val="1"/>
                <c:pt idx="0">
                  <c:v>% Diplômes délivrés à des femmes</c:v>
                </c:pt>
              </c:strCache>
            </c:strRef>
          </c:tx>
          <c:marker>
            <c:symbol val="none"/>
          </c:marker>
          <c:val>
            <c:numRef>
              <c:f>tx_pours_doct!$Q$58:$Q$61</c:f>
              <c:numCache>
                <c:formatCode>#,##0</c:formatCode>
                <c:ptCount val="4"/>
                <c:pt idx="0">
                  <c:v>29.807959698248009</c:v>
                </c:pt>
                <c:pt idx="1">
                  <c:v>29.584894350367151</c:v>
                </c:pt>
                <c:pt idx="2">
                  <c:v>29.3116231322003</c:v>
                </c:pt>
                <c:pt idx="3">
                  <c:v>28.935297609411258</c:v>
                </c:pt>
              </c:numCache>
            </c:numRef>
          </c:val>
          <c:smooth val="0"/>
          <c:extLst xmlns:c16r2="http://schemas.microsoft.com/office/drawing/2015/06/chart">
            <c:ext xmlns:c16="http://schemas.microsoft.com/office/drawing/2014/chart" uri="{C3380CC4-5D6E-409C-BE32-E72D297353CC}">
              <c16:uniqueId val="{00000001-8A3C-470B-AA23-F96A5A493A31}"/>
            </c:ext>
          </c:extLst>
        </c:ser>
        <c:dLbls>
          <c:showLegendKey val="0"/>
          <c:showVal val="0"/>
          <c:showCatName val="0"/>
          <c:showSerName val="0"/>
          <c:showPercent val="0"/>
          <c:showBubbleSize val="0"/>
        </c:dLbls>
        <c:marker val="1"/>
        <c:smooth val="0"/>
        <c:axId val="284812800"/>
        <c:axId val="284814336"/>
      </c:lineChart>
      <c:catAx>
        <c:axId val="284812800"/>
        <c:scaling>
          <c:orientation val="minMax"/>
        </c:scaling>
        <c:delete val="0"/>
        <c:axPos val="b"/>
        <c:numFmt formatCode="General" sourceLinked="0"/>
        <c:majorTickMark val="out"/>
        <c:minorTickMark val="none"/>
        <c:tickLblPos val="nextTo"/>
        <c:crossAx val="284814336"/>
        <c:crosses val="autoZero"/>
        <c:auto val="1"/>
        <c:lblAlgn val="ctr"/>
        <c:lblOffset val="100"/>
        <c:noMultiLvlLbl val="0"/>
      </c:catAx>
      <c:valAx>
        <c:axId val="284814336"/>
        <c:scaling>
          <c:orientation val="minMax"/>
          <c:max val="40"/>
          <c:min val="20"/>
        </c:scaling>
        <c:delete val="0"/>
        <c:axPos val="l"/>
        <c:majorGridlines/>
        <c:numFmt formatCode="0" sourceLinked="0"/>
        <c:majorTickMark val="out"/>
        <c:minorTickMark val="none"/>
        <c:tickLblPos val="nextTo"/>
        <c:crossAx val="284812800"/>
        <c:crosses val="autoZero"/>
        <c:crossBetween val="midCat"/>
        <c:majorUnit val="5"/>
      </c:valAx>
    </c:plotArea>
    <c:legend>
      <c:legendPos val="r"/>
      <c:layout>
        <c:manualLayout>
          <c:xMode val="edge"/>
          <c:yMode val="edge"/>
          <c:x val="0.13906788678442222"/>
          <c:y val="0.55941746864975217"/>
          <c:w val="0.48581072896033528"/>
          <c:h val="0.27931321084864391"/>
        </c:manualLayout>
      </c:layout>
      <c:overlay val="0"/>
    </c:legend>
    <c:plotVisOnly val="1"/>
    <c:dispBlanksAs val="gap"/>
    <c:showDLblsOverMax val="0"/>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fr-FR" sz="1050" b="1" i="0" u="none" strike="noStrike" baseline="0">
                <a:solidFill>
                  <a:srgbClr val="000000"/>
                </a:solidFill>
                <a:latin typeface="Arial"/>
                <a:cs typeface="Arial"/>
              </a:rPr>
              <a:t>Répartition des ingénieurs p</a:t>
            </a:r>
            <a:r>
              <a:rPr lang="fr-FR" sz="1150" b="1" i="0" u="none" strike="noStrike" baseline="0">
                <a:effectLst/>
              </a:rPr>
              <a:t>oursuivant en doctorat </a:t>
            </a:r>
            <a:r>
              <a:rPr lang="fr-FR" sz="1150" b="1" i="0" u="none" strike="noStrike" baseline="0">
                <a:solidFill>
                  <a:srgbClr val="000000"/>
                </a:solidFill>
                <a:latin typeface="Arial"/>
                <a:cs typeface="Arial"/>
              </a:rPr>
              <a:t>par filière (en %)</a:t>
            </a:r>
          </a:p>
        </c:rich>
      </c:tx>
      <c:overlay val="1"/>
    </c:title>
    <c:autoTitleDeleted val="0"/>
    <c:plotArea>
      <c:layout>
        <c:manualLayout>
          <c:layoutTarget val="inner"/>
          <c:xMode val="edge"/>
          <c:yMode val="edge"/>
          <c:x val="3.8127824953964426E-2"/>
          <c:y val="9.8578248958441278E-2"/>
          <c:w val="0.65250212553582621"/>
          <c:h val="0.77024275163171585"/>
        </c:manualLayout>
      </c:layout>
      <c:lineChart>
        <c:grouping val="standard"/>
        <c:varyColors val="0"/>
        <c:ser>
          <c:idx val="0"/>
          <c:order val="0"/>
          <c:tx>
            <c:strRef>
              <c:f>Pours_Doc_Discipl!$C$4</c:f>
              <c:strCache>
                <c:ptCount val="1"/>
                <c:pt idx="0">
                  <c:v>Chimie</c:v>
                </c:pt>
              </c:strCache>
            </c:strRef>
          </c:tx>
          <c:spPr>
            <a:ln>
              <a:solidFill>
                <a:srgbClr val="FF0000"/>
              </a:solidFill>
            </a:ln>
          </c:spPr>
          <c:marker>
            <c:symbol val="none"/>
          </c:marker>
          <c:cat>
            <c:strRef>
              <c:f>Pours_Doc_Discipl!$B$25:$B$28</c:f>
              <c:strCache>
                <c:ptCount val="4"/>
                <c:pt idx="0">
                  <c:v>2015-2016</c:v>
                </c:pt>
                <c:pt idx="1">
                  <c:v>2016-2017</c:v>
                </c:pt>
                <c:pt idx="2">
                  <c:v>2017-2018</c:v>
                </c:pt>
                <c:pt idx="3">
                  <c:v>2018-2019</c:v>
                </c:pt>
              </c:strCache>
            </c:strRef>
          </c:cat>
          <c:val>
            <c:numRef>
              <c:f>Pours_Doc_Discipl!$C$25:$C$28</c:f>
              <c:numCache>
                <c:formatCode>0.0%</c:formatCode>
                <c:ptCount val="4"/>
                <c:pt idx="0">
                  <c:v>0.1381692573402418</c:v>
                </c:pt>
                <c:pt idx="1">
                  <c:v>0.13022813688212928</c:v>
                </c:pt>
                <c:pt idx="2">
                  <c:v>0.12711111111111112</c:v>
                </c:pt>
                <c:pt idx="3">
                  <c:v>0.151618398637138</c:v>
                </c:pt>
              </c:numCache>
            </c:numRef>
          </c:val>
          <c:smooth val="0"/>
          <c:extLst xmlns:c16r2="http://schemas.microsoft.com/office/drawing/2015/06/chart">
            <c:ext xmlns:c16="http://schemas.microsoft.com/office/drawing/2014/chart" uri="{C3380CC4-5D6E-409C-BE32-E72D297353CC}">
              <c16:uniqueId val="{00000000-1BE2-4D41-B3CA-5E026E17EE3E}"/>
            </c:ext>
          </c:extLst>
        </c:ser>
        <c:ser>
          <c:idx val="1"/>
          <c:order val="1"/>
          <c:tx>
            <c:strRef>
              <c:f>Pours_Doc_Discipl!$D$4</c:f>
              <c:strCache>
                <c:ptCount val="1"/>
                <c:pt idx="0">
                  <c:v>Electronique</c:v>
                </c:pt>
              </c:strCache>
            </c:strRef>
          </c:tx>
          <c:spPr>
            <a:ln>
              <a:solidFill>
                <a:schemeClr val="accent2">
                  <a:lumMod val="75000"/>
                </a:schemeClr>
              </a:solidFill>
            </a:ln>
          </c:spPr>
          <c:marker>
            <c:symbol val="none"/>
          </c:marker>
          <c:cat>
            <c:strRef>
              <c:f>Pours_Doc_Discipl!$B$25:$B$28</c:f>
              <c:strCache>
                <c:ptCount val="4"/>
                <c:pt idx="0">
                  <c:v>2015-2016</c:v>
                </c:pt>
                <c:pt idx="1">
                  <c:v>2016-2017</c:v>
                </c:pt>
                <c:pt idx="2">
                  <c:v>2017-2018</c:v>
                </c:pt>
                <c:pt idx="3">
                  <c:v>2018-2019</c:v>
                </c:pt>
              </c:strCache>
            </c:strRef>
          </c:cat>
          <c:val>
            <c:numRef>
              <c:f>Pours_Doc_Discipl!$D$25:$D$28</c:f>
              <c:numCache>
                <c:formatCode>0.0%</c:formatCode>
                <c:ptCount val="4"/>
                <c:pt idx="0">
                  <c:v>0.1381692573402418</c:v>
                </c:pt>
                <c:pt idx="1">
                  <c:v>0.12262357414448669</c:v>
                </c:pt>
                <c:pt idx="2">
                  <c:v>0.13066666666666665</c:v>
                </c:pt>
                <c:pt idx="3">
                  <c:v>0.14735945485519591</c:v>
                </c:pt>
              </c:numCache>
            </c:numRef>
          </c:val>
          <c:smooth val="0"/>
          <c:extLst xmlns:c16r2="http://schemas.microsoft.com/office/drawing/2015/06/chart">
            <c:ext xmlns:c16="http://schemas.microsoft.com/office/drawing/2014/chart" uri="{C3380CC4-5D6E-409C-BE32-E72D297353CC}">
              <c16:uniqueId val="{00000001-1BE2-4D41-B3CA-5E026E17EE3E}"/>
            </c:ext>
          </c:extLst>
        </c:ser>
        <c:ser>
          <c:idx val="2"/>
          <c:order val="2"/>
          <c:tx>
            <c:strRef>
              <c:f>Pours_Doc_Discipl!$E$4</c:f>
              <c:strCache>
                <c:ptCount val="1"/>
                <c:pt idx="0">
                  <c:v>Génie des procédés, génie civil</c:v>
                </c:pt>
              </c:strCache>
            </c:strRef>
          </c:tx>
          <c:spPr>
            <a:ln>
              <a:solidFill>
                <a:srgbClr val="FF6600"/>
              </a:solidFill>
            </a:ln>
          </c:spPr>
          <c:marker>
            <c:symbol val="none"/>
          </c:marker>
          <c:cat>
            <c:strRef>
              <c:f>Pours_Doc_Discipl!$B$25:$B$28</c:f>
              <c:strCache>
                <c:ptCount val="4"/>
                <c:pt idx="0">
                  <c:v>2015-2016</c:v>
                </c:pt>
                <c:pt idx="1">
                  <c:v>2016-2017</c:v>
                </c:pt>
                <c:pt idx="2">
                  <c:v>2017-2018</c:v>
                </c:pt>
                <c:pt idx="3">
                  <c:v>2018-2019</c:v>
                </c:pt>
              </c:strCache>
            </c:strRef>
          </c:cat>
          <c:val>
            <c:numRef>
              <c:f>Pours_Doc_Discipl!$E$25:$E$28</c:f>
              <c:numCache>
                <c:formatCode>0.0%</c:formatCode>
                <c:ptCount val="4"/>
                <c:pt idx="0">
                  <c:v>5.0949913644214161E-2</c:v>
                </c:pt>
                <c:pt idx="1">
                  <c:v>4.8479087452471481E-2</c:v>
                </c:pt>
                <c:pt idx="2">
                  <c:v>6.133333333333333E-2</c:v>
                </c:pt>
                <c:pt idx="3">
                  <c:v>5.1107325383304938E-2</c:v>
                </c:pt>
              </c:numCache>
            </c:numRef>
          </c:val>
          <c:smooth val="0"/>
          <c:extLst xmlns:c16r2="http://schemas.microsoft.com/office/drawing/2015/06/chart">
            <c:ext xmlns:c16="http://schemas.microsoft.com/office/drawing/2014/chart" uri="{C3380CC4-5D6E-409C-BE32-E72D297353CC}">
              <c16:uniqueId val="{00000002-1BE2-4D41-B3CA-5E026E17EE3E}"/>
            </c:ext>
          </c:extLst>
        </c:ser>
        <c:ser>
          <c:idx val="3"/>
          <c:order val="3"/>
          <c:tx>
            <c:strRef>
              <c:f>Pours_Doc_Discipl!$F$4</c:f>
              <c:strCache>
                <c:ptCount val="1"/>
                <c:pt idx="0">
                  <c:v>Informatique</c:v>
                </c:pt>
              </c:strCache>
            </c:strRef>
          </c:tx>
          <c:spPr>
            <a:ln>
              <a:solidFill>
                <a:schemeClr val="tx2"/>
              </a:solidFill>
            </a:ln>
          </c:spPr>
          <c:marker>
            <c:symbol val="none"/>
          </c:marker>
          <c:cat>
            <c:strRef>
              <c:f>Pours_Doc_Discipl!$B$25:$B$28</c:f>
              <c:strCache>
                <c:ptCount val="4"/>
                <c:pt idx="0">
                  <c:v>2015-2016</c:v>
                </c:pt>
                <c:pt idx="1">
                  <c:v>2016-2017</c:v>
                </c:pt>
                <c:pt idx="2">
                  <c:v>2017-2018</c:v>
                </c:pt>
                <c:pt idx="3">
                  <c:v>2018-2019</c:v>
                </c:pt>
              </c:strCache>
            </c:strRef>
          </c:cat>
          <c:val>
            <c:numRef>
              <c:f>Pours_Doc_Discipl!$F$25:$F$28</c:f>
              <c:numCache>
                <c:formatCode>0.0%</c:formatCode>
                <c:ptCount val="4"/>
                <c:pt idx="0">
                  <c:v>7.9447322970639028E-2</c:v>
                </c:pt>
                <c:pt idx="1">
                  <c:v>7.9847908745247151E-2</c:v>
                </c:pt>
                <c:pt idx="2">
                  <c:v>5.9555555555555556E-2</c:v>
                </c:pt>
                <c:pt idx="3">
                  <c:v>9.2844974446337311E-2</c:v>
                </c:pt>
              </c:numCache>
            </c:numRef>
          </c:val>
          <c:smooth val="0"/>
          <c:extLst xmlns:c16r2="http://schemas.microsoft.com/office/drawing/2015/06/chart">
            <c:ext xmlns:c16="http://schemas.microsoft.com/office/drawing/2014/chart" uri="{C3380CC4-5D6E-409C-BE32-E72D297353CC}">
              <c16:uniqueId val="{00000003-1BE2-4D41-B3CA-5E026E17EE3E}"/>
            </c:ext>
          </c:extLst>
        </c:ser>
        <c:ser>
          <c:idx val="4"/>
          <c:order val="4"/>
          <c:tx>
            <c:strRef>
              <c:f>Pours_Doc_Discipl!$G$4</c:f>
              <c:strCache>
                <c:ptCount val="1"/>
                <c:pt idx="0">
                  <c:v>Mathématiques</c:v>
                </c:pt>
              </c:strCache>
            </c:strRef>
          </c:tx>
          <c:spPr>
            <a:ln>
              <a:solidFill>
                <a:srgbClr val="00B050"/>
              </a:solidFill>
            </a:ln>
          </c:spPr>
          <c:marker>
            <c:symbol val="none"/>
          </c:marker>
          <c:cat>
            <c:strRef>
              <c:f>Pours_Doc_Discipl!$B$25:$B$28</c:f>
              <c:strCache>
                <c:ptCount val="4"/>
                <c:pt idx="0">
                  <c:v>2015-2016</c:v>
                </c:pt>
                <c:pt idx="1">
                  <c:v>2016-2017</c:v>
                </c:pt>
                <c:pt idx="2">
                  <c:v>2017-2018</c:v>
                </c:pt>
                <c:pt idx="3">
                  <c:v>2018-2019</c:v>
                </c:pt>
              </c:strCache>
            </c:strRef>
          </c:cat>
          <c:val>
            <c:numRef>
              <c:f>Pours_Doc_Discipl!$G$25:$G$28</c:f>
              <c:numCache>
                <c:formatCode>0.0%</c:formatCode>
                <c:ptCount val="4"/>
                <c:pt idx="0">
                  <c:v>4.0587219343696031E-2</c:v>
                </c:pt>
                <c:pt idx="1">
                  <c:v>5.988593155893536E-2</c:v>
                </c:pt>
                <c:pt idx="2">
                  <c:v>6.5777777777777782E-2</c:v>
                </c:pt>
                <c:pt idx="3">
                  <c:v>7.4105621805792166E-2</c:v>
                </c:pt>
              </c:numCache>
            </c:numRef>
          </c:val>
          <c:smooth val="0"/>
          <c:extLst xmlns:c16r2="http://schemas.microsoft.com/office/drawing/2015/06/chart">
            <c:ext xmlns:c16="http://schemas.microsoft.com/office/drawing/2014/chart" uri="{C3380CC4-5D6E-409C-BE32-E72D297353CC}">
              <c16:uniqueId val="{00000004-1BE2-4D41-B3CA-5E026E17EE3E}"/>
            </c:ext>
          </c:extLst>
        </c:ser>
        <c:ser>
          <c:idx val="5"/>
          <c:order val="5"/>
          <c:tx>
            <c:strRef>
              <c:f>Pours_Doc_Discipl!$H$4</c:f>
              <c:strCache>
                <c:ptCount val="1"/>
                <c:pt idx="0">
                  <c:v>Mécanique, génie mécanique</c:v>
                </c:pt>
              </c:strCache>
            </c:strRef>
          </c:tx>
          <c:marker>
            <c:symbol val="none"/>
          </c:marker>
          <c:cat>
            <c:strRef>
              <c:f>Pours_Doc_Discipl!$B$25:$B$28</c:f>
              <c:strCache>
                <c:ptCount val="4"/>
                <c:pt idx="0">
                  <c:v>2015-2016</c:v>
                </c:pt>
                <c:pt idx="1">
                  <c:v>2016-2017</c:v>
                </c:pt>
                <c:pt idx="2">
                  <c:v>2017-2018</c:v>
                </c:pt>
                <c:pt idx="3">
                  <c:v>2018-2019</c:v>
                </c:pt>
              </c:strCache>
            </c:strRef>
          </c:cat>
          <c:val>
            <c:numRef>
              <c:f>Pours_Doc_Discipl!$H$25:$H$28</c:f>
              <c:numCache>
                <c:formatCode>0.0%</c:formatCode>
                <c:ptCount val="4"/>
                <c:pt idx="0">
                  <c:v>0.18739205526770294</c:v>
                </c:pt>
                <c:pt idx="1">
                  <c:v>0.15304182509505704</c:v>
                </c:pt>
                <c:pt idx="2">
                  <c:v>0.18222222222222223</c:v>
                </c:pt>
                <c:pt idx="3">
                  <c:v>0.15247018739352641</c:v>
                </c:pt>
              </c:numCache>
            </c:numRef>
          </c:val>
          <c:smooth val="0"/>
          <c:extLst xmlns:c16r2="http://schemas.microsoft.com/office/drawing/2015/06/chart">
            <c:ext xmlns:c16="http://schemas.microsoft.com/office/drawing/2014/chart" uri="{C3380CC4-5D6E-409C-BE32-E72D297353CC}">
              <c16:uniqueId val="{00000005-1BE2-4D41-B3CA-5E026E17EE3E}"/>
            </c:ext>
          </c:extLst>
        </c:ser>
        <c:ser>
          <c:idx val="6"/>
          <c:order val="6"/>
          <c:tx>
            <c:strRef>
              <c:f>Pours_Doc_Discipl!$I$4</c:f>
              <c:strCache>
                <c:ptCount val="1"/>
                <c:pt idx="0">
                  <c:v>Physique</c:v>
                </c:pt>
              </c:strCache>
            </c:strRef>
          </c:tx>
          <c:spPr>
            <a:ln>
              <a:solidFill>
                <a:srgbClr val="0000FF"/>
              </a:solidFill>
            </a:ln>
          </c:spPr>
          <c:marker>
            <c:symbol val="none"/>
          </c:marker>
          <c:cat>
            <c:strRef>
              <c:f>Pours_Doc_Discipl!$B$25:$B$28</c:f>
              <c:strCache>
                <c:ptCount val="4"/>
                <c:pt idx="0">
                  <c:v>2015-2016</c:v>
                </c:pt>
                <c:pt idx="1">
                  <c:v>2016-2017</c:v>
                </c:pt>
                <c:pt idx="2">
                  <c:v>2017-2018</c:v>
                </c:pt>
                <c:pt idx="3">
                  <c:v>2018-2019</c:v>
                </c:pt>
              </c:strCache>
            </c:strRef>
          </c:cat>
          <c:val>
            <c:numRef>
              <c:f>Pours_Doc_Discipl!$I$25:$I$28</c:f>
              <c:numCache>
                <c:formatCode>0.0%</c:formatCode>
                <c:ptCount val="4"/>
                <c:pt idx="0">
                  <c:v>0.13730569948186527</c:v>
                </c:pt>
                <c:pt idx="1">
                  <c:v>0.13688212927756654</c:v>
                </c:pt>
                <c:pt idx="2">
                  <c:v>0.11911111111111111</c:v>
                </c:pt>
                <c:pt idx="3">
                  <c:v>0.12862010221465076</c:v>
                </c:pt>
              </c:numCache>
            </c:numRef>
          </c:val>
          <c:smooth val="0"/>
          <c:extLst xmlns:c16r2="http://schemas.microsoft.com/office/drawing/2015/06/chart">
            <c:ext xmlns:c16="http://schemas.microsoft.com/office/drawing/2014/chart" uri="{C3380CC4-5D6E-409C-BE32-E72D297353CC}">
              <c16:uniqueId val="{00000006-1BE2-4D41-B3CA-5E026E17EE3E}"/>
            </c:ext>
          </c:extLst>
        </c:ser>
        <c:ser>
          <c:idx val="7"/>
          <c:order val="7"/>
          <c:tx>
            <c:strRef>
              <c:f>Pours_Doc_Discipl!$J$4</c:f>
              <c:strCache>
                <c:ptCount val="1"/>
                <c:pt idx="0">
                  <c:v>Sciences de la vie, biologie</c:v>
                </c:pt>
              </c:strCache>
            </c:strRef>
          </c:tx>
          <c:marker>
            <c:symbol val="none"/>
          </c:marker>
          <c:cat>
            <c:strRef>
              <c:f>Pours_Doc_Discipl!$B$25:$B$28</c:f>
              <c:strCache>
                <c:ptCount val="4"/>
                <c:pt idx="0">
                  <c:v>2015-2016</c:v>
                </c:pt>
                <c:pt idx="1">
                  <c:v>2016-2017</c:v>
                </c:pt>
                <c:pt idx="2">
                  <c:v>2017-2018</c:v>
                </c:pt>
                <c:pt idx="3">
                  <c:v>2018-2019</c:v>
                </c:pt>
              </c:strCache>
            </c:strRef>
          </c:cat>
          <c:val>
            <c:numRef>
              <c:f>Pours_Doc_Discipl!$J$25:$J$28</c:f>
              <c:numCache>
                <c:formatCode>0.0%</c:formatCode>
                <c:ptCount val="4"/>
                <c:pt idx="0">
                  <c:v>0.13644214162348878</c:v>
                </c:pt>
                <c:pt idx="1">
                  <c:v>0.18821292775665399</c:v>
                </c:pt>
                <c:pt idx="2">
                  <c:v>0.17777777777777778</c:v>
                </c:pt>
                <c:pt idx="3">
                  <c:v>0.1362862010221465</c:v>
                </c:pt>
              </c:numCache>
            </c:numRef>
          </c:val>
          <c:smooth val="0"/>
          <c:extLst xmlns:c16r2="http://schemas.microsoft.com/office/drawing/2015/06/chart">
            <c:ext xmlns:c16="http://schemas.microsoft.com/office/drawing/2014/chart" uri="{C3380CC4-5D6E-409C-BE32-E72D297353CC}">
              <c16:uniqueId val="{00000007-1BE2-4D41-B3CA-5E026E17EE3E}"/>
            </c:ext>
          </c:extLst>
        </c:ser>
        <c:ser>
          <c:idx val="8"/>
          <c:order val="8"/>
          <c:tx>
            <c:strRef>
              <c:f>Pours_Doc_Discipl!$K$4</c:f>
              <c:strCache>
                <c:ptCount val="1"/>
                <c:pt idx="0">
                  <c:v>Sciences économiques et sociales</c:v>
                </c:pt>
              </c:strCache>
            </c:strRef>
          </c:tx>
          <c:marker>
            <c:symbol val="none"/>
          </c:marker>
          <c:cat>
            <c:strRef>
              <c:f>Pours_Doc_Discipl!$B$25:$B$28</c:f>
              <c:strCache>
                <c:ptCount val="4"/>
                <c:pt idx="0">
                  <c:v>2015-2016</c:v>
                </c:pt>
                <c:pt idx="1">
                  <c:v>2016-2017</c:v>
                </c:pt>
                <c:pt idx="2">
                  <c:v>2017-2018</c:v>
                </c:pt>
                <c:pt idx="3">
                  <c:v>2018-2019</c:v>
                </c:pt>
              </c:strCache>
            </c:strRef>
          </c:cat>
          <c:val>
            <c:numRef>
              <c:f>Pours_Doc_Discipl!$K$25:$K$28</c:f>
              <c:numCache>
                <c:formatCode>0.0%</c:formatCode>
                <c:ptCount val="4"/>
                <c:pt idx="0">
                  <c:v>3.1088082901554404E-2</c:v>
                </c:pt>
                <c:pt idx="1">
                  <c:v>2.4714828897338403E-2</c:v>
                </c:pt>
                <c:pt idx="2">
                  <c:v>2.6666666666666668E-2</c:v>
                </c:pt>
                <c:pt idx="3">
                  <c:v>2.5553662691652469E-2</c:v>
                </c:pt>
              </c:numCache>
            </c:numRef>
          </c:val>
          <c:smooth val="0"/>
          <c:extLst xmlns:c16r2="http://schemas.microsoft.com/office/drawing/2015/06/chart">
            <c:ext xmlns:c16="http://schemas.microsoft.com/office/drawing/2014/chart" uri="{C3380CC4-5D6E-409C-BE32-E72D297353CC}">
              <c16:uniqueId val="{00000008-1BE2-4D41-B3CA-5E026E17EE3E}"/>
            </c:ext>
          </c:extLst>
        </c:ser>
        <c:ser>
          <c:idx val="9"/>
          <c:order val="9"/>
          <c:tx>
            <c:strRef>
              <c:f>Pours_Doc_Discipl!$L$4</c:f>
              <c:strCache>
                <c:ptCount val="1"/>
                <c:pt idx="0">
                  <c:v>Sciences technologies industrielles</c:v>
                </c:pt>
              </c:strCache>
            </c:strRef>
          </c:tx>
          <c:marker>
            <c:symbol val="none"/>
          </c:marker>
          <c:cat>
            <c:strRef>
              <c:f>Pours_Doc_Discipl!$B$25:$B$28</c:f>
              <c:strCache>
                <c:ptCount val="4"/>
                <c:pt idx="0">
                  <c:v>2015-2016</c:v>
                </c:pt>
                <c:pt idx="1">
                  <c:v>2016-2017</c:v>
                </c:pt>
                <c:pt idx="2">
                  <c:v>2017-2018</c:v>
                </c:pt>
                <c:pt idx="3">
                  <c:v>2018-2019</c:v>
                </c:pt>
              </c:strCache>
            </c:strRef>
          </c:cat>
          <c:val>
            <c:numRef>
              <c:f>Pours_Doc_Discipl!$L$25:$L$28</c:f>
              <c:numCache>
                <c:formatCode>0.0%</c:formatCode>
                <c:ptCount val="4"/>
                <c:pt idx="0">
                  <c:v>4.4905008635578586E-2</c:v>
                </c:pt>
                <c:pt idx="1">
                  <c:v>3.7072243346007602E-2</c:v>
                </c:pt>
                <c:pt idx="2">
                  <c:v>3.6444444444444446E-2</c:v>
                </c:pt>
                <c:pt idx="3">
                  <c:v>2.7257240204429302E-2</c:v>
                </c:pt>
              </c:numCache>
            </c:numRef>
          </c:val>
          <c:smooth val="0"/>
          <c:extLst xmlns:c16r2="http://schemas.microsoft.com/office/drawing/2015/06/chart">
            <c:ext xmlns:c16="http://schemas.microsoft.com/office/drawing/2014/chart" uri="{C3380CC4-5D6E-409C-BE32-E72D297353CC}">
              <c16:uniqueId val="{0000000E-1BE2-4D41-B3CA-5E026E17EE3E}"/>
            </c:ext>
          </c:extLst>
        </c:ser>
        <c:ser>
          <c:idx val="10"/>
          <c:order val="10"/>
          <c:tx>
            <c:strRef>
              <c:f>Pours_Doc_Discipl!$M$4</c:f>
              <c:strCache>
                <c:ptCount val="1"/>
                <c:pt idx="0">
                  <c:v>Autres disciplines (hors sciences)</c:v>
                </c:pt>
              </c:strCache>
            </c:strRef>
          </c:tx>
          <c:marker>
            <c:symbol val="none"/>
          </c:marker>
          <c:cat>
            <c:strRef>
              <c:f>Pours_Doc_Discipl!$B$25:$B$28</c:f>
              <c:strCache>
                <c:ptCount val="4"/>
                <c:pt idx="0">
                  <c:v>2015-2016</c:v>
                </c:pt>
                <c:pt idx="1">
                  <c:v>2016-2017</c:v>
                </c:pt>
                <c:pt idx="2">
                  <c:v>2017-2018</c:v>
                </c:pt>
                <c:pt idx="3">
                  <c:v>2018-2019</c:v>
                </c:pt>
              </c:strCache>
            </c:strRef>
          </c:cat>
          <c:val>
            <c:numRef>
              <c:f>Pours_Doc_Discipl!$M$25:$M$28</c:f>
              <c:numCache>
                <c:formatCode>0.0%</c:formatCode>
                <c:ptCount val="4"/>
                <c:pt idx="0">
                  <c:v>1.5544041450777202E-2</c:v>
                </c:pt>
                <c:pt idx="1">
                  <c:v>1.9011406844106463E-2</c:v>
                </c:pt>
                <c:pt idx="2">
                  <c:v>1.3333333333333334E-2</c:v>
                </c:pt>
                <c:pt idx="3">
                  <c:v>1.2776831345826235E-2</c:v>
                </c:pt>
              </c:numCache>
            </c:numRef>
          </c:val>
          <c:smooth val="0"/>
          <c:extLst xmlns:c16r2="http://schemas.microsoft.com/office/drawing/2015/06/chart">
            <c:ext xmlns:c16="http://schemas.microsoft.com/office/drawing/2014/chart" uri="{C3380CC4-5D6E-409C-BE32-E72D297353CC}">
              <c16:uniqueId val="{0000000F-1BE2-4D41-B3CA-5E026E17EE3E}"/>
            </c:ext>
          </c:extLst>
        </c:ser>
        <c:dLbls>
          <c:showLegendKey val="0"/>
          <c:showVal val="0"/>
          <c:showCatName val="0"/>
          <c:showSerName val="0"/>
          <c:showPercent val="0"/>
          <c:showBubbleSize val="0"/>
        </c:dLbls>
        <c:marker val="1"/>
        <c:smooth val="0"/>
        <c:axId val="285135232"/>
        <c:axId val="285136768"/>
      </c:lineChart>
      <c:catAx>
        <c:axId val="285135232"/>
        <c:scaling>
          <c:orientation val="minMax"/>
        </c:scaling>
        <c:delete val="0"/>
        <c:axPos val="b"/>
        <c:numFmt formatCode="General" sourceLinked="1"/>
        <c:majorTickMark val="out"/>
        <c:minorTickMark val="none"/>
        <c:tickLblPos val="nextTo"/>
        <c:txPr>
          <a:bodyPr rot="0" vert="horz"/>
          <a:lstStyle/>
          <a:p>
            <a:pPr>
              <a:defRPr sz="900" b="0" i="0" u="none" strike="noStrike" baseline="0">
                <a:solidFill>
                  <a:srgbClr val="000000"/>
                </a:solidFill>
                <a:latin typeface="Arial"/>
                <a:ea typeface="Arial"/>
                <a:cs typeface="Arial"/>
              </a:defRPr>
            </a:pPr>
            <a:endParaRPr lang="fr-FR"/>
          </a:p>
        </c:txPr>
        <c:crossAx val="285136768"/>
        <c:crosses val="autoZero"/>
        <c:auto val="1"/>
        <c:lblAlgn val="ctr"/>
        <c:lblOffset val="100"/>
        <c:noMultiLvlLbl val="0"/>
      </c:catAx>
      <c:valAx>
        <c:axId val="285136768"/>
        <c:scaling>
          <c:orientation val="minMax"/>
          <c:max val="0.19000000000000003"/>
          <c:min val="1.0000000000000002E-2"/>
        </c:scaling>
        <c:delete val="0"/>
        <c:axPos val="l"/>
        <c:majorGridlines>
          <c:spPr>
            <a:ln>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c:spPr>
        </c:majorGridlines>
        <c:numFmt formatCode="0%"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fr-FR"/>
          </a:p>
        </c:txPr>
        <c:crossAx val="285135232"/>
        <c:crosses val="autoZero"/>
        <c:crossBetween val="between"/>
      </c:valAx>
    </c:plotArea>
    <c:legend>
      <c:legendPos val="r"/>
      <c:layout>
        <c:manualLayout>
          <c:xMode val="edge"/>
          <c:yMode val="edge"/>
          <c:x val="0.69173361149543522"/>
          <c:y val="0.12071802921740891"/>
          <c:w val="0.27742406503220773"/>
          <c:h val="0.67142590339346975"/>
        </c:manualLayout>
      </c:layout>
      <c:overlay val="0"/>
      <c:txPr>
        <a:bodyPr/>
        <a:lstStyle/>
        <a:p>
          <a:pPr>
            <a:defRPr sz="825" b="0" i="0" u="none" strike="noStrike" baseline="0">
              <a:solidFill>
                <a:srgbClr val="000000"/>
              </a:solidFill>
              <a:latin typeface="Arial"/>
              <a:ea typeface="Arial"/>
              <a:cs typeface="Arial"/>
            </a:defRPr>
          </a:pPr>
          <a:endParaRPr lang="fr-FR"/>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fr-FR" sz="1400"/>
              <a:t>09 : La présence des femmes dans les disciplines  de doctorat choisies par les ingénieurs diplômés</a:t>
            </a:r>
          </a:p>
        </c:rich>
      </c:tx>
      <c:overlay val="0"/>
    </c:title>
    <c:autoTitleDeleted val="0"/>
    <c:plotArea>
      <c:layout>
        <c:manualLayout>
          <c:layoutTarget val="inner"/>
          <c:xMode val="edge"/>
          <c:yMode val="edge"/>
          <c:x val="0.32333108575083241"/>
          <c:y val="0.19232861274051349"/>
          <c:w val="0.64533232377453686"/>
          <c:h val="0.71874282002360201"/>
        </c:manualLayout>
      </c:layout>
      <c:barChart>
        <c:barDir val="bar"/>
        <c:grouping val="clustered"/>
        <c:varyColors val="0"/>
        <c:ser>
          <c:idx val="0"/>
          <c:order val="0"/>
          <c:tx>
            <c:strRef>
              <c:f>Pours_Doc_Discipl!$A$37</c:f>
              <c:strCache>
                <c:ptCount val="1"/>
                <c:pt idx="0">
                  <c:v>2017 et 2018</c:v>
                </c:pt>
              </c:strCache>
            </c:strRef>
          </c:tx>
          <c:invertIfNegative val="0"/>
          <c:cat>
            <c:strRef>
              <c:f>Pours_Doc_Discipl!$C$29:$N$29</c:f>
              <c:strCache>
                <c:ptCount val="12"/>
                <c:pt idx="0">
                  <c:v>Chimie</c:v>
                </c:pt>
                <c:pt idx="1">
                  <c:v>Electronique</c:v>
                </c:pt>
                <c:pt idx="2">
                  <c:v>Génie des procédés, génie civil</c:v>
                </c:pt>
                <c:pt idx="3">
                  <c:v>Informatique</c:v>
                </c:pt>
                <c:pt idx="4">
                  <c:v>Mathématiques</c:v>
                </c:pt>
                <c:pt idx="5">
                  <c:v>Mécanique, génie mécanique</c:v>
                </c:pt>
                <c:pt idx="6">
                  <c:v>Physique</c:v>
                </c:pt>
                <c:pt idx="7">
                  <c:v>Sciences de la vie, biologie</c:v>
                </c:pt>
                <c:pt idx="8">
                  <c:v>Sciences économiques et sociales</c:v>
                </c:pt>
                <c:pt idx="9">
                  <c:v>Sciences technologies industrielles</c:v>
                </c:pt>
                <c:pt idx="10">
                  <c:v>Autres disciplines (hors sciences)</c:v>
                </c:pt>
                <c:pt idx="11">
                  <c:v>Total</c:v>
                </c:pt>
              </c:strCache>
            </c:strRef>
          </c:cat>
          <c:val>
            <c:numRef>
              <c:f>Pours_Doc_Discipl!$C$37:$N$37</c:f>
              <c:numCache>
                <c:formatCode>0%</c:formatCode>
                <c:ptCount val="12"/>
                <c:pt idx="0">
                  <c:v>0.4454828660436137</c:v>
                </c:pt>
                <c:pt idx="1">
                  <c:v>0.21562500000000001</c:v>
                </c:pt>
                <c:pt idx="2">
                  <c:v>0.37984496124031009</c:v>
                </c:pt>
                <c:pt idx="3">
                  <c:v>0.17613636363636365</c:v>
                </c:pt>
                <c:pt idx="4">
                  <c:v>0.18633540372670807</c:v>
                </c:pt>
                <c:pt idx="5">
                  <c:v>0.21354166666666666</c:v>
                </c:pt>
                <c:pt idx="6">
                  <c:v>0.28771929824561404</c:v>
                </c:pt>
                <c:pt idx="7">
                  <c:v>0.53333333333333333</c:v>
                </c:pt>
                <c:pt idx="8">
                  <c:v>0.36666666666666664</c:v>
                </c:pt>
                <c:pt idx="9">
                  <c:v>0.28767123287671231</c:v>
                </c:pt>
                <c:pt idx="10">
                  <c:v>0.56666666666666665</c:v>
                </c:pt>
                <c:pt idx="11">
                  <c:v>0.32100913440626361</c:v>
                </c:pt>
              </c:numCache>
            </c:numRef>
          </c:val>
          <c:extLst xmlns:c16r2="http://schemas.microsoft.com/office/drawing/2015/06/chart">
            <c:ext xmlns:c16="http://schemas.microsoft.com/office/drawing/2014/chart" uri="{C3380CC4-5D6E-409C-BE32-E72D297353CC}">
              <c16:uniqueId val="{00000000-5DEF-4C75-B93C-EF0DBA0CF251}"/>
            </c:ext>
          </c:extLst>
        </c:ser>
        <c:ser>
          <c:idx val="1"/>
          <c:order val="1"/>
          <c:tx>
            <c:strRef>
              <c:f>Pours_Doc_Discipl!$A$45</c:f>
              <c:strCache>
                <c:ptCount val="1"/>
                <c:pt idx="0">
                  <c:v>2015 et 2016</c:v>
                </c:pt>
              </c:strCache>
            </c:strRef>
          </c:tx>
          <c:invertIfNegative val="0"/>
          <c:cat>
            <c:strRef>
              <c:f>Pours_Doc_Discipl!$C$29:$N$29</c:f>
              <c:strCache>
                <c:ptCount val="12"/>
                <c:pt idx="0">
                  <c:v>Chimie</c:v>
                </c:pt>
                <c:pt idx="1">
                  <c:v>Electronique</c:v>
                </c:pt>
                <c:pt idx="2">
                  <c:v>Génie des procédés, génie civil</c:v>
                </c:pt>
                <c:pt idx="3">
                  <c:v>Informatique</c:v>
                </c:pt>
                <c:pt idx="4">
                  <c:v>Mathématiques</c:v>
                </c:pt>
                <c:pt idx="5">
                  <c:v>Mécanique, génie mécanique</c:v>
                </c:pt>
                <c:pt idx="6">
                  <c:v>Physique</c:v>
                </c:pt>
                <c:pt idx="7">
                  <c:v>Sciences de la vie, biologie</c:v>
                </c:pt>
                <c:pt idx="8">
                  <c:v>Sciences économiques et sociales</c:v>
                </c:pt>
                <c:pt idx="9">
                  <c:v>Sciences technologies industrielles</c:v>
                </c:pt>
                <c:pt idx="10">
                  <c:v>Autres disciplines (hors sciences)</c:v>
                </c:pt>
                <c:pt idx="11">
                  <c:v>Total</c:v>
                </c:pt>
              </c:strCache>
            </c:strRef>
          </c:cat>
          <c:val>
            <c:numRef>
              <c:f>Pours_Doc_Discipl!$C$45:$N$45</c:f>
              <c:numCache>
                <c:formatCode>0%</c:formatCode>
                <c:ptCount val="12"/>
                <c:pt idx="0">
                  <c:v>0.5067567567567568</c:v>
                </c:pt>
                <c:pt idx="1">
                  <c:v>0.2053872053872054</c:v>
                </c:pt>
                <c:pt idx="2">
                  <c:v>0.35454545454545455</c:v>
                </c:pt>
                <c:pt idx="3">
                  <c:v>0.21229050279329609</c:v>
                </c:pt>
                <c:pt idx="4">
                  <c:v>0.16363636363636364</c:v>
                </c:pt>
                <c:pt idx="5">
                  <c:v>0.24409448818897639</c:v>
                </c:pt>
                <c:pt idx="6">
                  <c:v>0.33333333333333331</c:v>
                </c:pt>
                <c:pt idx="7">
                  <c:v>0.52247191011235961</c:v>
                </c:pt>
                <c:pt idx="8">
                  <c:v>0.33870967741935482</c:v>
                </c:pt>
                <c:pt idx="9">
                  <c:v>0.27777777777777779</c:v>
                </c:pt>
                <c:pt idx="10">
                  <c:v>0.60526315789473684</c:v>
                </c:pt>
                <c:pt idx="11">
                  <c:v>0.3397839783978398</c:v>
                </c:pt>
              </c:numCache>
            </c:numRef>
          </c:val>
        </c:ser>
        <c:dLbls>
          <c:showLegendKey val="0"/>
          <c:showVal val="0"/>
          <c:showCatName val="0"/>
          <c:showSerName val="0"/>
          <c:showPercent val="0"/>
          <c:showBubbleSize val="0"/>
        </c:dLbls>
        <c:gapWidth val="150"/>
        <c:axId val="286117248"/>
        <c:axId val="286119040"/>
      </c:barChart>
      <c:catAx>
        <c:axId val="286117248"/>
        <c:scaling>
          <c:orientation val="minMax"/>
        </c:scaling>
        <c:delete val="0"/>
        <c:axPos val="l"/>
        <c:numFmt formatCode="General" sourceLinked="0"/>
        <c:majorTickMark val="out"/>
        <c:minorTickMark val="none"/>
        <c:tickLblPos val="nextTo"/>
        <c:crossAx val="286119040"/>
        <c:crosses val="autoZero"/>
        <c:auto val="1"/>
        <c:lblAlgn val="ctr"/>
        <c:lblOffset val="100"/>
        <c:noMultiLvlLbl val="0"/>
      </c:catAx>
      <c:valAx>
        <c:axId val="286119040"/>
        <c:scaling>
          <c:orientation val="minMax"/>
        </c:scaling>
        <c:delete val="0"/>
        <c:axPos val="b"/>
        <c:majorGridlines/>
        <c:numFmt formatCode="0%" sourceLinked="1"/>
        <c:majorTickMark val="out"/>
        <c:minorTickMark val="none"/>
        <c:tickLblPos val="nextTo"/>
        <c:crossAx val="286117248"/>
        <c:crosses val="autoZero"/>
        <c:crossBetween val="between"/>
      </c:valAx>
    </c:plotArea>
    <c:legend>
      <c:legendPos val="r"/>
      <c:layout>
        <c:manualLayout>
          <c:xMode val="edge"/>
          <c:yMode val="edge"/>
          <c:x val="0.80484051915767696"/>
          <c:y val="0.58707826188163359"/>
          <c:w val="0.15037484076395624"/>
          <c:h val="0.12833293145412192"/>
        </c:manualLayout>
      </c:layout>
      <c:overlay val="0"/>
    </c:legend>
    <c:plotVisOnly val="1"/>
    <c:dispBlanksAs val="gap"/>
    <c:showDLblsOverMax val="0"/>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a:pPr>
            <a:r>
              <a:rPr lang="fr-FR" sz="1400"/>
              <a:t>D</a:t>
            </a:r>
            <a:r>
              <a:rPr lang="fr-FR" sz="1400" b="1" i="0" u="none" strike="noStrike" baseline="0">
                <a:effectLst/>
              </a:rPr>
              <a:t>isciplines  de doctorat choisies par les ingénieurs diplômés</a:t>
            </a:r>
            <a:endParaRPr lang="fr-FR" sz="1400"/>
          </a:p>
        </c:rich>
      </c:tx>
      <c:layout/>
      <c:overlay val="1"/>
    </c:title>
    <c:autoTitleDeleted val="0"/>
    <c:plotArea>
      <c:layout>
        <c:manualLayout>
          <c:layoutTarget val="inner"/>
          <c:xMode val="edge"/>
          <c:yMode val="edge"/>
          <c:x val="0.32840371360883075"/>
          <c:y val="0.10498687664041995"/>
          <c:w val="0.63976806715326273"/>
          <c:h val="0.80734329468658939"/>
        </c:manualLayout>
      </c:layout>
      <c:barChart>
        <c:barDir val="bar"/>
        <c:grouping val="clustered"/>
        <c:varyColors val="0"/>
        <c:ser>
          <c:idx val="0"/>
          <c:order val="0"/>
          <c:tx>
            <c:strRef>
              <c:f>Pours_Doc_Discipl!$A$36</c:f>
              <c:strCache>
                <c:ptCount val="1"/>
                <c:pt idx="0">
                  <c:v>2017 et 2018</c:v>
                </c:pt>
              </c:strCache>
            </c:strRef>
          </c:tx>
          <c:invertIfNegative val="0"/>
          <c:cat>
            <c:strRef>
              <c:f>Pours_Doc_Discipl!$C$29:$M$29</c:f>
              <c:strCache>
                <c:ptCount val="11"/>
                <c:pt idx="0">
                  <c:v>Chimie</c:v>
                </c:pt>
                <c:pt idx="1">
                  <c:v>Electronique</c:v>
                </c:pt>
                <c:pt idx="2">
                  <c:v>Génie des procédés, génie civil</c:v>
                </c:pt>
                <c:pt idx="3">
                  <c:v>Informatique</c:v>
                </c:pt>
                <c:pt idx="4">
                  <c:v>Mathématiques</c:v>
                </c:pt>
                <c:pt idx="5">
                  <c:v>Mécanique, génie mécanique</c:v>
                </c:pt>
                <c:pt idx="6">
                  <c:v>Physique</c:v>
                </c:pt>
                <c:pt idx="7">
                  <c:v>Sciences de la vie, biologie</c:v>
                </c:pt>
                <c:pt idx="8">
                  <c:v>Sciences économiques et sociales</c:v>
                </c:pt>
                <c:pt idx="9">
                  <c:v>Sciences technologies industrielles</c:v>
                </c:pt>
                <c:pt idx="10">
                  <c:v>Autres disciplines (hors sciences)</c:v>
                </c:pt>
              </c:strCache>
            </c:strRef>
          </c:cat>
          <c:val>
            <c:numRef>
              <c:f>Pours_Doc_Discipl!$C$36:$M$36</c:f>
              <c:numCache>
                <c:formatCode>0.0%</c:formatCode>
                <c:ptCount val="11"/>
                <c:pt idx="0">
                  <c:v>0.13962592431491952</c:v>
                </c:pt>
                <c:pt idx="1">
                  <c:v>0.13919095258808178</c:v>
                </c:pt>
                <c:pt idx="2">
                  <c:v>5.6111352762070466E-2</c:v>
                </c:pt>
                <c:pt idx="3">
                  <c:v>7.6555023923444973E-2</c:v>
                </c:pt>
                <c:pt idx="4">
                  <c:v>7.0030448020878641E-2</c:v>
                </c:pt>
                <c:pt idx="5">
                  <c:v>0.16702914310569814</c:v>
                </c:pt>
                <c:pt idx="6">
                  <c:v>0.12396694214876033</c:v>
                </c:pt>
                <c:pt idx="7">
                  <c:v>0.15658982166159199</c:v>
                </c:pt>
                <c:pt idx="8">
                  <c:v>2.6098303610265331E-2</c:v>
                </c:pt>
                <c:pt idx="9">
                  <c:v>3.1752936059156155E-2</c:v>
                </c:pt>
                <c:pt idx="10">
                  <c:v>1.3049151805132666E-2</c:v>
                </c:pt>
              </c:numCache>
            </c:numRef>
          </c:val>
        </c:ser>
        <c:ser>
          <c:idx val="1"/>
          <c:order val="1"/>
          <c:tx>
            <c:strRef>
              <c:f>Pours_Doc_Discipl!$A$44</c:f>
              <c:strCache>
                <c:ptCount val="1"/>
                <c:pt idx="0">
                  <c:v>2015 et 2016</c:v>
                </c:pt>
              </c:strCache>
            </c:strRef>
          </c:tx>
          <c:invertIfNegative val="0"/>
          <c:cat>
            <c:strRef>
              <c:f>Pours_Doc_Discipl!$C$29:$M$29</c:f>
              <c:strCache>
                <c:ptCount val="11"/>
                <c:pt idx="0">
                  <c:v>Chimie</c:v>
                </c:pt>
                <c:pt idx="1">
                  <c:v>Electronique</c:v>
                </c:pt>
                <c:pt idx="2">
                  <c:v>Génie des procédés, génie civil</c:v>
                </c:pt>
                <c:pt idx="3">
                  <c:v>Informatique</c:v>
                </c:pt>
                <c:pt idx="4">
                  <c:v>Mathématiques</c:v>
                </c:pt>
                <c:pt idx="5">
                  <c:v>Mécanique, génie mécanique</c:v>
                </c:pt>
                <c:pt idx="6">
                  <c:v>Physique</c:v>
                </c:pt>
                <c:pt idx="7">
                  <c:v>Sciences de la vie, biologie</c:v>
                </c:pt>
                <c:pt idx="8">
                  <c:v>Sciences économiques et sociales</c:v>
                </c:pt>
                <c:pt idx="9">
                  <c:v>Sciences technologies industrielles</c:v>
                </c:pt>
                <c:pt idx="10">
                  <c:v>Autres disciplines (hors sciences)</c:v>
                </c:pt>
              </c:strCache>
            </c:strRef>
          </c:cat>
          <c:val>
            <c:numRef>
              <c:f>Pours_Doc_Discipl!$C$44:$M$44</c:f>
              <c:numCache>
                <c:formatCode>0.0%</c:formatCode>
                <c:ptCount val="11"/>
                <c:pt idx="0">
                  <c:v>0.13321332133213321</c:v>
                </c:pt>
                <c:pt idx="1">
                  <c:v>0.13366336633663367</c:v>
                </c:pt>
                <c:pt idx="2">
                  <c:v>4.9504950495049507E-2</c:v>
                </c:pt>
                <c:pt idx="3">
                  <c:v>8.0558055805580564E-2</c:v>
                </c:pt>
                <c:pt idx="4">
                  <c:v>4.9504950495049507E-2</c:v>
                </c:pt>
                <c:pt idx="5">
                  <c:v>0.17146714671467148</c:v>
                </c:pt>
                <c:pt idx="6">
                  <c:v>0.13636363636363635</c:v>
                </c:pt>
                <c:pt idx="7">
                  <c:v>0.16021602160216022</c:v>
                </c:pt>
                <c:pt idx="8">
                  <c:v>2.7902790279027902E-2</c:v>
                </c:pt>
                <c:pt idx="9">
                  <c:v>4.0504050405040501E-2</c:v>
                </c:pt>
                <c:pt idx="10">
                  <c:v>1.7101710171017102E-2</c:v>
                </c:pt>
              </c:numCache>
            </c:numRef>
          </c:val>
        </c:ser>
        <c:dLbls>
          <c:showLegendKey val="0"/>
          <c:showVal val="0"/>
          <c:showCatName val="0"/>
          <c:showSerName val="0"/>
          <c:showPercent val="0"/>
          <c:showBubbleSize val="0"/>
        </c:dLbls>
        <c:gapWidth val="150"/>
        <c:axId val="286144384"/>
        <c:axId val="286145920"/>
      </c:barChart>
      <c:catAx>
        <c:axId val="286144384"/>
        <c:scaling>
          <c:orientation val="minMax"/>
        </c:scaling>
        <c:delete val="0"/>
        <c:axPos val="l"/>
        <c:majorTickMark val="out"/>
        <c:minorTickMark val="none"/>
        <c:tickLblPos val="nextTo"/>
        <c:crossAx val="286145920"/>
        <c:crosses val="autoZero"/>
        <c:auto val="1"/>
        <c:lblAlgn val="ctr"/>
        <c:lblOffset val="100"/>
        <c:noMultiLvlLbl val="0"/>
      </c:catAx>
      <c:valAx>
        <c:axId val="286145920"/>
        <c:scaling>
          <c:orientation val="minMax"/>
          <c:max val="0.18000000000000002"/>
          <c:min val="0"/>
        </c:scaling>
        <c:delete val="0"/>
        <c:axPos val="b"/>
        <c:majorGridlines/>
        <c:numFmt formatCode="0%" sourceLinked="0"/>
        <c:majorTickMark val="out"/>
        <c:minorTickMark val="none"/>
        <c:tickLblPos val="nextTo"/>
        <c:crossAx val="286144384"/>
        <c:crosses val="autoZero"/>
        <c:crossBetween val="between"/>
        <c:majorUnit val="2.0000000000000004E-2"/>
      </c:valAx>
    </c:plotArea>
    <c:legend>
      <c:legendPos val="r"/>
      <c:layout>
        <c:manualLayout>
          <c:xMode val="edge"/>
          <c:yMode val="edge"/>
          <c:x val="0.736202826071927"/>
          <c:y val="0.60469657828204548"/>
          <c:w val="0.15297912857648419"/>
          <c:h val="0.12656457312914626"/>
        </c:manualLayout>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2680965147453E-2"/>
          <c:y val="0.10799784920832128"/>
          <c:w val="0.8743008657660124"/>
          <c:h val="0.80210165412893375"/>
        </c:manualLayout>
      </c:layout>
      <c:lineChart>
        <c:grouping val="standard"/>
        <c:varyColors val="0"/>
        <c:ser>
          <c:idx val="1"/>
          <c:order val="0"/>
          <c:tx>
            <c:strRef>
              <c:f>'Etudiant M2'!$A$4</c:f>
              <c:strCache>
                <c:ptCount val="1"/>
                <c:pt idx="0">
                  <c:v>Droit</c:v>
                </c:pt>
              </c:strCache>
            </c:strRef>
          </c:tx>
          <c:spPr>
            <a:ln>
              <a:solidFill>
                <a:srgbClr val="FF0000"/>
              </a:solidFill>
            </a:ln>
          </c:spPr>
          <c:marker>
            <c:symbol val="triangle"/>
            <c:size val="5"/>
            <c:spPr>
              <a:solidFill>
                <a:srgbClr val="FF0000"/>
              </a:solidFill>
              <a:ln>
                <a:solidFill>
                  <a:srgbClr val="FF0000"/>
                </a:solidFill>
              </a:ln>
            </c:spPr>
          </c:marker>
          <c:cat>
            <c:strRef>
              <c:f>'Etudiant M2'!$B$3:$N$3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'Etudiant M2'!$B$4:$N$4</c:f>
              <c:numCache>
                <c:formatCode>0%</c:formatCode>
                <c:ptCount val="13"/>
                <c:pt idx="0">
                  <c:v>0.16101052497187224</c:v>
                </c:pt>
                <c:pt idx="1">
                  <c:v>0.16132129674083284</c:v>
                </c:pt>
                <c:pt idx="2">
                  <c:v>0.15612067554613401</c:v>
                </c:pt>
                <c:pt idx="3">
                  <c:v>0.15381783102719501</c:v>
                </c:pt>
                <c:pt idx="4">
                  <c:v>0.13419668963094028</c:v>
                </c:pt>
                <c:pt idx="5">
                  <c:v>0.13860835607050032</c:v>
                </c:pt>
                <c:pt idx="6">
                  <c:v>0.14574288075343994</c:v>
                </c:pt>
                <c:pt idx="7">
                  <c:v>0.14696233490950594</c:v>
                </c:pt>
                <c:pt idx="8">
                  <c:v>0.13960069368359765</c:v>
                </c:pt>
                <c:pt idx="9">
                  <c:v>0.13606289261420659</c:v>
                </c:pt>
                <c:pt idx="10">
                  <c:v>0.13273434209642865</c:v>
                </c:pt>
                <c:pt idx="11">
                  <c:v>0.12701457023500573</c:v>
                </c:pt>
                <c:pt idx="12">
                  <c:v>0.12808125040904844</c:v>
                </c:pt>
              </c:numCache>
            </c:numRef>
          </c:val>
          <c:smooth val="0"/>
          <c:extLst xmlns:c16r2="http://schemas.microsoft.com/office/drawing/2015/06/chart">
            <c:ext xmlns:c16="http://schemas.microsoft.com/office/drawing/2014/chart" uri="{C3380CC4-5D6E-409C-BE32-E72D297353CC}">
              <c16:uniqueId val="{00000000-DD58-4EDA-B1E7-220772FFF742}"/>
            </c:ext>
          </c:extLst>
        </c:ser>
        <c:ser>
          <c:idx val="0"/>
          <c:order val="1"/>
          <c:tx>
            <c:strRef>
              <c:f>'Etudiant M2'!$A$5</c:f>
              <c:strCache>
                <c:ptCount val="1"/>
                <c:pt idx="0">
                  <c:v>Economie AES</c:v>
                </c:pt>
              </c:strCache>
            </c:strRef>
          </c:tx>
          <c:spPr>
            <a:ln>
              <a:solidFill>
                <a:srgbClr val="B70B9B"/>
              </a:solidFill>
            </a:ln>
          </c:spPr>
          <c:marker>
            <c:symbol val="square"/>
            <c:size val="5"/>
            <c:spPr>
              <a:solidFill>
                <a:srgbClr val="B70B9B"/>
              </a:solidFill>
              <a:ln>
                <a:solidFill>
                  <a:srgbClr val="B70B9B"/>
                </a:solidFill>
              </a:ln>
            </c:spPr>
          </c:marker>
          <c:cat>
            <c:strRef>
              <c:f>'Etudiant M2'!$B$3:$N$3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'Etudiant M2'!$B$5:$N$5</c:f>
              <c:numCache>
                <c:formatCode>0%</c:formatCode>
                <c:ptCount val="13"/>
                <c:pt idx="0">
                  <c:v>0.251897128174847</c:v>
                </c:pt>
                <c:pt idx="1">
                  <c:v>0.26240191410154495</c:v>
                </c:pt>
                <c:pt idx="2">
                  <c:v>0.27120044267443943</c:v>
                </c:pt>
                <c:pt idx="3">
                  <c:v>0.26644182124789206</c:v>
                </c:pt>
                <c:pt idx="4">
                  <c:v>0.22501850945550828</c:v>
                </c:pt>
                <c:pt idx="5">
                  <c:v>0.23294065922697943</c:v>
                </c:pt>
                <c:pt idx="6">
                  <c:v>0.22897674357595393</c:v>
                </c:pt>
                <c:pt idx="7">
                  <c:v>0.23293005054622534</c:v>
                </c:pt>
                <c:pt idx="8">
                  <c:v>0.21815347436563637</c:v>
                </c:pt>
                <c:pt idx="9">
                  <c:v>0.21643806762566753</c:v>
                </c:pt>
                <c:pt idx="10">
                  <c:v>0.21620450342120845</c:v>
                </c:pt>
                <c:pt idx="11">
                  <c:v>0.20850839391778095</c:v>
                </c:pt>
                <c:pt idx="12">
                  <c:v>0.20911151701939037</c:v>
                </c:pt>
              </c:numCache>
            </c:numRef>
          </c:val>
          <c:smooth val="0"/>
          <c:extLst xmlns:c16r2="http://schemas.microsoft.com/office/drawing/2015/06/chart">
            <c:ext xmlns:c16="http://schemas.microsoft.com/office/drawing/2014/chart" uri="{C3380CC4-5D6E-409C-BE32-E72D297353CC}">
              <c16:uniqueId val="{00000001-DD58-4EDA-B1E7-220772FFF742}"/>
            </c:ext>
          </c:extLst>
        </c:ser>
        <c:ser>
          <c:idx val="3"/>
          <c:order val="2"/>
          <c:tx>
            <c:strRef>
              <c:f>'Etudiant M2'!$A$6</c:f>
              <c:strCache>
                <c:ptCount val="1"/>
                <c:pt idx="0">
                  <c:v>Lettres, Sc. Humaines</c:v>
                </c:pt>
              </c:strCache>
            </c:strRef>
          </c:tx>
          <c:spPr>
            <a:ln>
              <a:solidFill>
                <a:srgbClr val="993300"/>
              </a:solidFill>
            </a:ln>
          </c:spPr>
          <c:marker>
            <c:symbol val="diamond"/>
            <c:size val="6"/>
            <c:spPr>
              <a:solidFill>
                <a:srgbClr val="990000"/>
              </a:solidFill>
              <a:ln>
                <a:solidFill>
                  <a:srgbClr val="993300"/>
                </a:solidFill>
              </a:ln>
            </c:spPr>
          </c:marker>
          <c:cat>
            <c:strRef>
              <c:f>'Etudiant M2'!$B$3:$N$3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'Etudiant M2'!$B$6:$N$6</c:f>
              <c:numCache>
                <c:formatCode>0%</c:formatCode>
                <c:ptCount val="13"/>
                <c:pt idx="0">
                  <c:v>0.32657734936682598</c:v>
                </c:pt>
                <c:pt idx="1">
                  <c:v>0.31586610733765158</c:v>
                </c:pt>
                <c:pt idx="2">
                  <c:v>0.31814107909688177</c:v>
                </c:pt>
                <c:pt idx="3">
                  <c:v>0.32384367843177686</c:v>
                </c:pt>
                <c:pt idx="4">
                  <c:v>0.39592039051813926</c:v>
                </c:pt>
                <c:pt idx="5">
                  <c:v>0.37855766619683706</c:v>
                </c:pt>
                <c:pt idx="6">
                  <c:v>0.37231921507929222</c:v>
                </c:pt>
                <c:pt idx="7">
                  <c:v>0.36386760150008152</c:v>
                </c:pt>
                <c:pt idx="8">
                  <c:v>0.3956062531694704</c:v>
                </c:pt>
                <c:pt idx="9">
                  <c:v>0.40430435267442294</c:v>
                </c:pt>
                <c:pt idx="10">
                  <c:v>0.41517173184562139</c:v>
                </c:pt>
                <c:pt idx="11">
                  <c:v>0.42606699551085725</c:v>
                </c:pt>
                <c:pt idx="12">
                  <c:v>0.42598751732877976</c:v>
                </c:pt>
              </c:numCache>
            </c:numRef>
          </c:val>
          <c:smooth val="0"/>
          <c:extLst xmlns:c16r2="http://schemas.microsoft.com/office/drawing/2015/06/chart">
            <c:ext xmlns:c16="http://schemas.microsoft.com/office/drawing/2014/chart" uri="{C3380CC4-5D6E-409C-BE32-E72D297353CC}">
              <c16:uniqueId val="{00000002-DD58-4EDA-B1E7-220772FFF742}"/>
            </c:ext>
          </c:extLst>
        </c:ser>
        <c:ser>
          <c:idx val="2"/>
          <c:order val="3"/>
          <c:tx>
            <c:strRef>
              <c:f>'Etudiant M2'!$A$7</c:f>
              <c:strCache>
                <c:ptCount val="1"/>
                <c:pt idx="0">
                  <c:v>Sciences, STAPS et Santé</c:v>
                </c:pt>
              </c:strCache>
            </c:strRef>
          </c:tx>
          <c:marker>
            <c:symbol val="circle"/>
            <c:size val="5"/>
            <c:spPr>
              <a:solidFill>
                <a:srgbClr val="92D050"/>
              </a:solidFill>
              <a:ln>
                <a:solidFill>
                  <a:srgbClr val="92D050"/>
                </a:solidFill>
              </a:ln>
            </c:spPr>
          </c:marker>
          <c:cat>
            <c:strRef>
              <c:f>'Etudiant M2'!$B$3:$N$3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'Etudiant M2'!$B$7:$N$7</c:f>
              <c:numCache>
                <c:formatCode>0%</c:formatCode>
                <c:ptCount val="13"/>
                <c:pt idx="0">
                  <c:v>0.26051499748645479</c:v>
                </c:pt>
                <c:pt idx="1">
                  <c:v>0.26041068181997057</c:v>
                </c:pt>
                <c:pt idx="2">
                  <c:v>0.25453780268254478</c:v>
                </c:pt>
                <c:pt idx="3">
                  <c:v>0.25589666929313609</c:v>
                </c:pt>
                <c:pt idx="4">
                  <c:v>0.24486441039541215</c:v>
                </c:pt>
                <c:pt idx="5">
                  <c:v>0.24989331850568322</c:v>
                </c:pt>
                <c:pt idx="6">
                  <c:v>0.2529611605913139</c:v>
                </c:pt>
                <c:pt idx="7">
                  <c:v>0.2562400130441872</c:v>
                </c:pt>
                <c:pt idx="8">
                  <c:v>0.24663957878129558</c:v>
                </c:pt>
                <c:pt idx="9">
                  <c:v>0.24319468708570297</c:v>
                </c:pt>
                <c:pt idx="10">
                  <c:v>0.23588942263674151</c:v>
                </c:pt>
                <c:pt idx="11">
                  <c:v>0.23841004033635607</c:v>
                </c:pt>
                <c:pt idx="12">
                  <c:v>0.23681971524278142</c:v>
                </c:pt>
              </c:numCache>
            </c:numRef>
          </c:val>
          <c:smooth val="0"/>
          <c:extLst xmlns:c16r2="http://schemas.microsoft.com/office/drawing/2015/06/chart">
            <c:ext xmlns:c16="http://schemas.microsoft.com/office/drawing/2014/chart" uri="{C3380CC4-5D6E-409C-BE32-E72D297353CC}">
              <c16:uniqueId val="{00000003-DD58-4EDA-B1E7-220772FFF742}"/>
            </c:ext>
          </c:extLst>
        </c:ser>
        <c:dLbls>
          <c:showLegendKey val="0"/>
          <c:showVal val="0"/>
          <c:showCatName val="0"/>
          <c:showSerName val="0"/>
          <c:showPercent val="0"/>
          <c:showBubbleSize val="0"/>
        </c:dLbls>
        <c:marker val="1"/>
        <c:smooth val="0"/>
        <c:axId val="150844160"/>
        <c:axId val="150846848"/>
      </c:lineChart>
      <c:catAx>
        <c:axId val="150844160"/>
        <c:scaling>
          <c:orientation val="minMax"/>
        </c:scaling>
        <c:delete val="0"/>
        <c:axPos val="b"/>
        <c:title>
          <c:tx>
            <c:rich>
              <a:bodyPr/>
              <a:lstStyle/>
              <a:p>
                <a:pPr algn="r">
                  <a:defRPr sz="900" b="0" i="1" u="none" strike="noStrike" baseline="0">
                    <a:solidFill>
                      <a:srgbClr val="000000"/>
                    </a:solidFill>
                    <a:latin typeface="Arial"/>
                    <a:ea typeface="Arial"/>
                    <a:cs typeface="Arial"/>
                  </a:defRPr>
                </a:pPr>
                <a:r>
                  <a:rPr lang="fr-FR" sz="800"/>
                  <a:t>Source : MESRI-SIES (SISE).</a:t>
                </a:r>
              </a:p>
            </c:rich>
          </c:tx>
          <c:layout>
            <c:manualLayout>
              <c:xMode val="edge"/>
              <c:yMode val="edge"/>
              <c:x val="0.69147920927062034"/>
              <c:y val="0.96534943274078566"/>
            </c:manualLayout>
          </c:layout>
          <c:overlay val="0"/>
          <c:spPr>
            <a:noFill/>
            <a:ln w="25400">
              <a:noFill/>
            </a:ln>
          </c:spPr>
        </c:title>
        <c:numFmt formatCode="General" sourceLinked="1"/>
        <c:majorTickMark val="none"/>
        <c:minorTickMark val="none"/>
        <c:tickLblPos val="nextTo"/>
        <c:txPr>
          <a:bodyPr rot="0" vert="horz"/>
          <a:lstStyle/>
          <a:p>
            <a:pPr>
              <a:defRPr sz="800" b="0" i="0" u="none" strike="noStrike" baseline="0">
                <a:solidFill>
                  <a:srgbClr val="000000"/>
                </a:solidFill>
                <a:latin typeface="Arial"/>
                <a:ea typeface="Arial"/>
                <a:cs typeface="Arial"/>
              </a:defRPr>
            </a:pPr>
            <a:endParaRPr lang="fr-FR"/>
          </a:p>
        </c:txPr>
        <c:crossAx val="150846848"/>
        <c:crosses val="autoZero"/>
        <c:auto val="1"/>
        <c:lblAlgn val="ctr"/>
        <c:lblOffset val="100"/>
        <c:noMultiLvlLbl val="0"/>
      </c:catAx>
      <c:valAx>
        <c:axId val="150846848"/>
        <c:scaling>
          <c:orientation val="minMax"/>
        </c:scaling>
        <c:delete val="0"/>
        <c:axPos val="l"/>
        <c:majorGridlines/>
        <c:numFmt formatCode="0%" sourceLinked="1"/>
        <c:majorTickMark val="none"/>
        <c:minorTickMark val="none"/>
        <c:tickLblPos val="nextTo"/>
        <c:txPr>
          <a:bodyPr rot="0" vert="horz"/>
          <a:lstStyle/>
          <a:p>
            <a:pPr>
              <a:defRPr sz="900" b="0" i="0" u="none" strike="noStrike" baseline="0">
                <a:solidFill>
                  <a:srgbClr val="000000"/>
                </a:solidFill>
                <a:latin typeface="Arial" panose="020B0604020202020204" pitchFamily="34" charset="0"/>
                <a:ea typeface="Calibri"/>
                <a:cs typeface="Arial" panose="020B0604020202020204" pitchFamily="34" charset="0"/>
              </a:defRPr>
            </a:pPr>
            <a:endParaRPr lang="fr-FR"/>
          </a:p>
        </c:txPr>
        <c:crossAx val="150844160"/>
        <c:crosses val="autoZero"/>
        <c:crossBetween val="midCat"/>
      </c:valAx>
    </c:plotArea>
    <c:legend>
      <c:legendPos val="r"/>
      <c:layout>
        <c:manualLayout>
          <c:xMode val="edge"/>
          <c:yMode val="edge"/>
          <c:x val="9.7010450380818972E-2"/>
          <c:y val="0.68209995048793337"/>
          <c:w val="0.38555539453273868"/>
          <c:h val="0.2041015157081024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fr-FR"/>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011" l="0.70000000000000007" r="0.70000000000000007" t="0.75000000000000011" header="0.30000000000000004" footer="0.30000000000000004"/>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latin typeface="Arial" panose="020B0604020202020204" pitchFamily="34" charset="0"/>
                <a:cs typeface="Arial" panose="020B0604020202020204" pitchFamily="34" charset="0"/>
              </a:rPr>
              <a:t>02 : Taux de poursuite en doctorat des </a:t>
            </a:r>
            <a:r>
              <a:rPr lang="fr-FR" sz="1000" b="1" i="0" u="none" strike="noStrike" baseline="0">
                <a:effectLst/>
                <a:latin typeface="Arial" panose="020B0604020202020204" pitchFamily="34" charset="0"/>
                <a:cs typeface="Arial" panose="020B0604020202020204" pitchFamily="34" charset="0"/>
              </a:rPr>
              <a:t>diplômés d'un master 2, par sexe  </a:t>
            </a:r>
            <a:r>
              <a:rPr lang="fr-FR" sz="1000" b="0" i="0" u="none" strike="noStrike" baseline="0">
                <a:effectLst/>
                <a:latin typeface="Arial" panose="020B0604020202020204" pitchFamily="34" charset="0"/>
                <a:cs typeface="Arial" panose="020B0604020202020204" pitchFamily="34" charset="0"/>
              </a:rPr>
              <a:t>(hors master MEEF et "professionnel", en %) </a:t>
            </a:r>
            <a:endParaRPr lang="fr-FR" sz="400" b="0">
              <a:effectLst/>
              <a:latin typeface="Arial" panose="020B0604020202020204" pitchFamily="34" charset="0"/>
              <a:cs typeface="Arial" panose="020B0604020202020204" pitchFamily="34" charset="0"/>
            </a:endParaRPr>
          </a:p>
        </c:rich>
      </c:tx>
      <c:layout>
        <c:manualLayout>
          <c:xMode val="edge"/>
          <c:yMode val="edge"/>
          <c:x val="0.12639027086788282"/>
          <c:y val="1.0101010101010102E-2"/>
        </c:manualLayout>
      </c:layout>
      <c:overlay val="0"/>
      <c:spPr>
        <a:noFill/>
        <a:ln w="25400">
          <a:noFill/>
        </a:ln>
      </c:spPr>
    </c:title>
    <c:autoTitleDeleted val="0"/>
    <c:plotArea>
      <c:layout>
        <c:manualLayout>
          <c:layoutTarget val="inner"/>
          <c:xMode val="edge"/>
          <c:yMode val="edge"/>
          <c:x val="6.2465624632741801E-2"/>
          <c:y val="0.12600121954452664"/>
          <c:w val="0.89303173819139769"/>
          <c:h val="0.73755534346085527"/>
        </c:manualLayout>
      </c:layout>
      <c:lineChart>
        <c:grouping val="standard"/>
        <c:varyColors val="0"/>
        <c:ser>
          <c:idx val="2"/>
          <c:order val="0"/>
          <c:tx>
            <c:strRef>
              <c:f>'Pours hors pro HF'!$A$4</c:f>
              <c:strCache>
                <c:ptCount val="1"/>
                <c:pt idx="0">
                  <c:v>Hommes</c:v>
                </c:pt>
              </c:strCache>
            </c:strRef>
          </c:tx>
          <c:cat>
            <c:strRef>
              <c:f>'Pours hors pro HF'!$B$3:$N$3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hors pro HF'!$B$4:$N$4</c:f>
              <c:numCache>
                <c:formatCode>0%</c:formatCode>
                <c:ptCount val="13"/>
                <c:pt idx="0">
                  <c:v>0.35205024011821207</c:v>
                </c:pt>
                <c:pt idx="1">
                  <c:v>0.31410909090909089</c:v>
                </c:pt>
                <c:pt idx="2">
                  <c:v>0.28126595201633486</c:v>
                </c:pt>
                <c:pt idx="3">
                  <c:v>0.2295754211090783</c:v>
                </c:pt>
                <c:pt idx="4">
                  <c:v>0.17662245621140021</c:v>
                </c:pt>
                <c:pt idx="5">
                  <c:v>0.14052744002628983</c:v>
                </c:pt>
                <c:pt idx="6">
                  <c:v>0.1281949515796158</c:v>
                </c:pt>
                <c:pt idx="7">
                  <c:v>0.11135729839171792</c:v>
                </c:pt>
                <c:pt idx="8">
                  <c:v>0.10624976568065085</c:v>
                </c:pt>
                <c:pt idx="9">
                  <c:v>0.10439419010847582</c:v>
                </c:pt>
                <c:pt idx="10">
                  <c:v>8.7966932026944278E-2</c:v>
                </c:pt>
                <c:pt idx="11">
                  <c:v>7.0419302183227908E-2</c:v>
                </c:pt>
                <c:pt idx="12">
                  <c:v>6.2274855907780979E-2</c:v>
                </c:pt>
              </c:numCache>
            </c:numRef>
          </c:val>
          <c:smooth val="0"/>
          <c:extLst xmlns:c16r2="http://schemas.microsoft.com/office/drawing/2015/06/chart">
            <c:ext xmlns:c16="http://schemas.microsoft.com/office/drawing/2014/chart" uri="{C3380CC4-5D6E-409C-BE32-E72D297353CC}">
              <c16:uniqueId val="{00000000-A721-4890-B8F8-E5249EC7C233}"/>
            </c:ext>
          </c:extLst>
        </c:ser>
        <c:ser>
          <c:idx val="0"/>
          <c:order val="1"/>
          <c:tx>
            <c:strRef>
              <c:f>'Pours hors pro HF'!$A$6</c:f>
              <c:strCache>
                <c:ptCount val="1"/>
                <c:pt idx="0">
                  <c:v>Ensemble</c:v>
                </c:pt>
              </c:strCache>
            </c:strRef>
          </c:tx>
          <c:cat>
            <c:strRef>
              <c:f>'Pours hors pro HF'!$B$3:$N$3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hors pro HF'!$B$6:$N$6</c:f>
              <c:numCache>
                <c:formatCode>0%</c:formatCode>
                <c:ptCount val="13"/>
                <c:pt idx="0">
                  <c:v>0.31921216309606082</c:v>
                </c:pt>
                <c:pt idx="1">
                  <c:v>0.27606526107837459</c:v>
                </c:pt>
                <c:pt idx="2">
                  <c:v>0.24730826569488157</c:v>
                </c:pt>
                <c:pt idx="3">
                  <c:v>0.20024750338158689</c:v>
                </c:pt>
                <c:pt idx="4">
                  <c:v>0.14789693998612138</c:v>
                </c:pt>
                <c:pt idx="5">
                  <c:v>0.10760982188378863</c:v>
                </c:pt>
                <c:pt idx="6">
                  <c:v>0.10009228826319964</c:v>
                </c:pt>
                <c:pt idx="7">
                  <c:v>8.9015062643705123E-2</c:v>
                </c:pt>
                <c:pt idx="8">
                  <c:v>8.4559229301672895E-2</c:v>
                </c:pt>
                <c:pt idx="9">
                  <c:v>8.4659901569438437E-2</c:v>
                </c:pt>
                <c:pt idx="10">
                  <c:v>7.231352379421653E-2</c:v>
                </c:pt>
                <c:pt idx="11">
                  <c:v>5.8627662146420803E-2</c:v>
                </c:pt>
                <c:pt idx="12">
                  <c:v>5.033959635441862E-2</c:v>
                </c:pt>
              </c:numCache>
            </c:numRef>
          </c:val>
          <c:smooth val="0"/>
          <c:extLst xmlns:c16r2="http://schemas.microsoft.com/office/drawing/2015/06/chart">
            <c:ext xmlns:c16="http://schemas.microsoft.com/office/drawing/2014/chart" uri="{C3380CC4-5D6E-409C-BE32-E72D297353CC}">
              <c16:uniqueId val="{00000000-D5DE-4AD1-8F79-B00F2A3DEC20}"/>
            </c:ext>
          </c:extLst>
        </c:ser>
        <c:ser>
          <c:idx val="3"/>
          <c:order val="2"/>
          <c:tx>
            <c:strRef>
              <c:f>'Pours hors pro HF'!$A$5</c:f>
              <c:strCache>
                <c:ptCount val="1"/>
                <c:pt idx="0">
                  <c:v>Femmes</c:v>
                </c:pt>
              </c:strCache>
            </c:strRef>
          </c:tx>
          <c:cat>
            <c:strRef>
              <c:f>'Pours hors pro HF'!$B$3:$N$3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hors pro HF'!$B$5:$N$5</c:f>
              <c:numCache>
                <c:formatCode>0%</c:formatCode>
                <c:ptCount val="13"/>
                <c:pt idx="0">
                  <c:v>0.29036027263875364</c:v>
                </c:pt>
                <c:pt idx="1">
                  <c:v>0.24255237363059773</c:v>
                </c:pt>
                <c:pt idx="2">
                  <c:v>0.21903836813987373</c:v>
                </c:pt>
                <c:pt idx="3">
                  <c:v>0.17564563928873836</c:v>
                </c:pt>
                <c:pt idx="4">
                  <c:v>0.12512540631646535</c:v>
                </c:pt>
                <c:pt idx="5">
                  <c:v>8.5630434186346305E-2</c:v>
                </c:pt>
                <c:pt idx="6">
                  <c:v>8.072852571991139E-2</c:v>
                </c:pt>
                <c:pt idx="7">
                  <c:v>7.3524737790020125E-2</c:v>
                </c:pt>
                <c:pt idx="8">
                  <c:v>6.8816326530612246E-2</c:v>
                </c:pt>
                <c:pt idx="9">
                  <c:v>6.9406548431105053E-2</c:v>
                </c:pt>
                <c:pt idx="10">
                  <c:v>6.0141425204161804E-2</c:v>
                </c:pt>
                <c:pt idx="11">
                  <c:v>4.9700714423633906E-2</c:v>
                </c:pt>
                <c:pt idx="12">
                  <c:v>4.134572970038343E-2</c:v>
                </c:pt>
              </c:numCache>
            </c:numRef>
          </c:val>
          <c:smooth val="0"/>
          <c:extLst xmlns:c16r2="http://schemas.microsoft.com/office/drawing/2015/06/chart">
            <c:ext xmlns:c16="http://schemas.microsoft.com/office/drawing/2014/chart" uri="{C3380CC4-5D6E-409C-BE32-E72D297353CC}">
              <c16:uniqueId val="{00000001-A721-4890-B8F8-E5249EC7C233}"/>
            </c:ext>
          </c:extLst>
        </c:ser>
        <c:dLbls>
          <c:showLegendKey val="0"/>
          <c:showVal val="0"/>
          <c:showCatName val="0"/>
          <c:showSerName val="0"/>
          <c:showPercent val="0"/>
          <c:showBubbleSize val="0"/>
        </c:dLbls>
        <c:marker val="1"/>
        <c:smooth val="0"/>
        <c:axId val="280649728"/>
        <c:axId val="280652032"/>
      </c:lineChart>
      <c:catAx>
        <c:axId val="280649728"/>
        <c:scaling>
          <c:orientation val="minMax"/>
        </c:scaling>
        <c:delete val="0"/>
        <c:axPos val="b"/>
        <c:title>
          <c:tx>
            <c:rich>
              <a:bodyPr/>
              <a:lstStyle/>
              <a:p>
                <a:pPr algn="r">
                  <a:defRPr/>
                </a:pPr>
                <a:r>
                  <a:rPr lang="fr-FR" sz="800" b="0" i="1">
                    <a:latin typeface="Arial" panose="020B0604020202020204" pitchFamily="34" charset="0"/>
                    <a:cs typeface="Arial" panose="020B0604020202020204" pitchFamily="34" charset="0"/>
                  </a:rPr>
                  <a:t>Source : MESRI-SIES (SISE).</a:t>
                </a:r>
              </a:p>
            </c:rich>
          </c:tx>
          <c:layout>
            <c:manualLayout>
              <c:xMode val="edge"/>
              <c:yMode val="edge"/>
              <c:x val="0.78910875271025904"/>
              <c:y val="0.9534362426332591"/>
            </c:manualLayout>
          </c:layout>
          <c:overlay val="0"/>
          <c:spPr>
            <a:noFill/>
            <a:ln w="25400">
              <a:noFill/>
            </a:ln>
          </c:spPr>
        </c:title>
        <c:numFmt formatCode="General" sourceLinked="1"/>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fr-FR"/>
          </a:p>
        </c:txPr>
        <c:crossAx val="280652032"/>
        <c:crosses val="autoZero"/>
        <c:auto val="1"/>
        <c:lblAlgn val="ctr"/>
        <c:lblOffset val="100"/>
        <c:noMultiLvlLbl val="0"/>
      </c:catAx>
      <c:valAx>
        <c:axId val="280652032"/>
        <c:scaling>
          <c:orientation val="minMax"/>
          <c:max val="0.35000000000000003"/>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280649728"/>
        <c:crosses val="autoZero"/>
        <c:crossBetween val="midCat"/>
      </c:valAx>
    </c:plotArea>
    <c:legend>
      <c:legendPos val="t"/>
      <c:layout>
        <c:manualLayout>
          <c:xMode val="edge"/>
          <c:yMode val="edge"/>
          <c:x val="0.6245560817812903"/>
          <c:y val="0.14167554813224104"/>
          <c:w val="0.30164318021132969"/>
          <c:h val="0.31536811686417987"/>
        </c:manualLayout>
      </c:layout>
      <c:overlay val="0"/>
      <c:spPr>
        <a:noFill/>
        <a:ln w="25400">
          <a:noFill/>
        </a:ln>
      </c:spPr>
      <c:txPr>
        <a:bodyPr/>
        <a:lstStyle/>
        <a:p>
          <a:pPr>
            <a:defRPr>
              <a:latin typeface="Arial" panose="020B0604020202020204" pitchFamily="34" charset="0"/>
              <a:cs typeface="Arial" panose="020B0604020202020204" pitchFamily="34" charset="0"/>
            </a:defRPr>
          </a:pPr>
          <a:endParaRPr lang="fr-FR"/>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fr-FR"/>
              <a:t>03 : Taux de poursuite en doctorat par filière de Master 2 suivie l'année précédente, diplômés d'un master </a:t>
            </a:r>
            <a:r>
              <a:rPr lang="fr-FR" b="0" baseline="0"/>
              <a:t>(</a:t>
            </a:r>
            <a:r>
              <a:rPr lang="fr-FR" sz="1000" b="0" i="0" u="none" strike="noStrike" baseline="0">
                <a:effectLst/>
              </a:rPr>
              <a:t>hors master MEEF et "professionnel", </a:t>
            </a:r>
            <a:r>
              <a:rPr lang="fr-FR" b="0" baseline="0"/>
              <a:t>en %)</a:t>
            </a:r>
            <a:endParaRPr lang="fr-FR" b="0"/>
          </a:p>
        </c:rich>
      </c:tx>
      <c:overlay val="0"/>
      <c:spPr>
        <a:noFill/>
        <a:ln w="25400">
          <a:noFill/>
        </a:ln>
      </c:spPr>
    </c:title>
    <c:autoTitleDeleted val="0"/>
    <c:plotArea>
      <c:layout>
        <c:manualLayout>
          <c:layoutTarget val="inner"/>
          <c:xMode val="edge"/>
          <c:yMode val="edge"/>
          <c:x val="6.4759194257344332E-2"/>
          <c:y val="0.10215053763440861"/>
          <c:w val="0.75204297504980555"/>
          <c:h val="0.71961751756836845"/>
        </c:manualLayout>
      </c:layout>
      <c:lineChart>
        <c:grouping val="standard"/>
        <c:varyColors val="0"/>
        <c:ser>
          <c:idx val="4"/>
          <c:order val="0"/>
          <c:tx>
            <c:strRef>
              <c:f>'Pours disc hors pro'!$A$8</c:f>
              <c:strCache>
                <c:ptCount val="1"/>
                <c:pt idx="0">
                  <c:v>Sciences</c:v>
                </c:pt>
              </c:strCache>
            </c:strRef>
          </c:tx>
          <c:spPr>
            <a:ln>
              <a:solidFill>
                <a:srgbClr val="993300"/>
              </a:solidFill>
            </a:ln>
          </c:spPr>
          <c:marker>
            <c:symbol val="square"/>
            <c:size val="5"/>
            <c:spPr>
              <a:solidFill>
                <a:schemeClr val="bg1">
                  <a:lumMod val="75000"/>
                </a:schemeClr>
              </a:solidFill>
              <a:ln>
                <a:solidFill>
                  <a:srgbClr val="993300"/>
                </a:solidFill>
              </a:ln>
            </c:spPr>
          </c:marker>
          <c:cat>
            <c:strRef>
              <c:f>'Pours disc hors pro'!$B$3:$M$3</c:f>
              <c:strCache>
                <c:ptCount val="12"/>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strCache>
            </c:strRef>
          </c:cat>
          <c:val>
            <c:numRef>
              <c:f>'Pours disc hors pro'!$B$8:$M$8</c:f>
              <c:numCache>
                <c:formatCode>0%</c:formatCode>
                <c:ptCount val="12"/>
                <c:pt idx="0">
                  <c:v>0.40486725663716816</c:v>
                </c:pt>
                <c:pt idx="1">
                  <c:v>0.36867984043046664</c:v>
                </c:pt>
                <c:pt idx="2">
                  <c:v>0.34628315278296601</c:v>
                </c:pt>
                <c:pt idx="3">
                  <c:v>0.29419097481924705</c:v>
                </c:pt>
                <c:pt idx="4">
                  <c:v>0.22922636103151864</c:v>
                </c:pt>
                <c:pt idx="5">
                  <c:v>0.19406514157356505</c:v>
                </c:pt>
                <c:pt idx="6">
                  <c:v>0.18174124019635501</c:v>
                </c:pt>
                <c:pt idx="7">
                  <c:v>0.16278941565600882</c:v>
                </c:pt>
                <c:pt idx="8">
                  <c:v>0.15152147815647998</c:v>
                </c:pt>
                <c:pt idx="9">
                  <c:v>0.15207158744116278</c:v>
                </c:pt>
                <c:pt idx="10">
                  <c:v>0.13163536574907814</c:v>
                </c:pt>
                <c:pt idx="11">
                  <c:v>0.11463006615466505</c:v>
                </c:pt>
              </c:numCache>
            </c:numRef>
          </c:val>
          <c:smooth val="0"/>
          <c:extLst xmlns:c16r2="http://schemas.microsoft.com/office/drawing/2015/06/chart">
            <c:ext xmlns:c16="http://schemas.microsoft.com/office/drawing/2014/chart" uri="{C3380CC4-5D6E-409C-BE32-E72D297353CC}">
              <c16:uniqueId val="{00000000-F338-401E-8DE7-5609DDAE0D76}"/>
            </c:ext>
          </c:extLst>
        </c:ser>
        <c:ser>
          <c:idx val="3"/>
          <c:order val="1"/>
          <c:tx>
            <c:strRef>
              <c:f>'Pours disc hors pro'!$A$7</c:f>
              <c:strCache>
                <c:ptCount val="1"/>
                <c:pt idx="0">
                  <c:v>Santé</c:v>
                </c:pt>
              </c:strCache>
            </c:strRef>
          </c:tx>
          <c:spPr>
            <a:ln>
              <a:solidFill>
                <a:srgbClr val="0070C0"/>
              </a:solidFill>
            </a:ln>
          </c:spPr>
          <c:marker>
            <c:symbol val="diamond"/>
            <c:size val="6"/>
            <c:spPr>
              <a:solidFill>
                <a:schemeClr val="bg1">
                  <a:lumMod val="75000"/>
                </a:schemeClr>
              </a:solidFill>
              <a:ln>
                <a:solidFill>
                  <a:srgbClr val="0070C0"/>
                </a:solidFill>
              </a:ln>
            </c:spPr>
          </c:marker>
          <c:cat>
            <c:strRef>
              <c:f>'Pours disc hors pro'!$B$3:$M$3</c:f>
              <c:strCache>
                <c:ptCount val="12"/>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strCache>
            </c:strRef>
          </c:cat>
          <c:val>
            <c:numRef>
              <c:f>'Pours disc hors pro'!$B$7:$M$7</c:f>
              <c:numCache>
                <c:formatCode>0%</c:formatCode>
                <c:ptCount val="12"/>
                <c:pt idx="0">
                  <c:v>0.35102739726027399</c:v>
                </c:pt>
                <c:pt idx="1">
                  <c:v>0.28970331588132636</c:v>
                </c:pt>
                <c:pt idx="2">
                  <c:v>0.33070866141732286</c:v>
                </c:pt>
                <c:pt idx="3">
                  <c:v>0.24028268551236748</c:v>
                </c:pt>
                <c:pt idx="4">
                  <c:v>0.2305593451568895</c:v>
                </c:pt>
                <c:pt idx="5">
                  <c:v>0.20025673940949937</c:v>
                </c:pt>
                <c:pt idx="6">
                  <c:v>0.16574585635359115</c:v>
                </c:pt>
                <c:pt idx="7">
                  <c:v>0.14547304170905392</c:v>
                </c:pt>
                <c:pt idx="8">
                  <c:v>0.13740458015267176</c:v>
                </c:pt>
                <c:pt idx="9">
                  <c:v>0.11697806661251016</c:v>
                </c:pt>
                <c:pt idx="10">
                  <c:v>0.12738214643931794</c:v>
                </c:pt>
                <c:pt idx="11">
                  <c:v>0.12998712998713</c:v>
                </c:pt>
              </c:numCache>
            </c:numRef>
          </c:val>
          <c:smooth val="0"/>
          <c:extLst xmlns:c16r2="http://schemas.microsoft.com/office/drawing/2015/06/chart">
            <c:ext xmlns:c16="http://schemas.microsoft.com/office/drawing/2014/chart" uri="{C3380CC4-5D6E-409C-BE32-E72D297353CC}">
              <c16:uniqueId val="{00000001-F338-401E-8DE7-5609DDAE0D76}"/>
            </c:ext>
          </c:extLst>
        </c:ser>
        <c:ser>
          <c:idx val="0"/>
          <c:order val="2"/>
          <c:tx>
            <c:strRef>
              <c:f>'Pours disc hors pro'!$A$4</c:f>
              <c:strCache>
                <c:ptCount val="1"/>
                <c:pt idx="0">
                  <c:v>Droit</c:v>
                </c:pt>
              </c:strCache>
            </c:strRef>
          </c:tx>
          <c:spPr>
            <a:ln>
              <a:solidFill>
                <a:srgbClr val="B70B9B"/>
              </a:solidFill>
            </a:ln>
          </c:spPr>
          <c:marker>
            <c:symbol val="circle"/>
            <c:size val="5"/>
            <c:spPr>
              <a:solidFill>
                <a:schemeClr val="bg1">
                  <a:lumMod val="75000"/>
                </a:schemeClr>
              </a:solidFill>
              <a:ln>
                <a:solidFill>
                  <a:srgbClr val="B70B9B"/>
                </a:solidFill>
              </a:ln>
            </c:spPr>
          </c:marker>
          <c:cat>
            <c:strRef>
              <c:f>'Pours disc hors pro'!$B$3:$M$3</c:f>
              <c:strCache>
                <c:ptCount val="12"/>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strCache>
            </c:strRef>
          </c:cat>
          <c:val>
            <c:numRef>
              <c:f>'Pours disc hors pro'!$B$4:$M$4</c:f>
              <c:numCache>
                <c:formatCode>0%</c:formatCode>
                <c:ptCount val="12"/>
                <c:pt idx="0">
                  <c:v>0.20284416353940352</c:v>
                </c:pt>
                <c:pt idx="1">
                  <c:v>0.18498435870698646</c:v>
                </c:pt>
                <c:pt idx="2">
                  <c:v>0.1512682836511757</c:v>
                </c:pt>
                <c:pt idx="3">
                  <c:v>0.12422046182369796</c:v>
                </c:pt>
                <c:pt idx="4">
                  <c:v>0.10333523375142531</c:v>
                </c:pt>
                <c:pt idx="5">
                  <c:v>9.6957928802588994E-2</c:v>
                </c:pt>
                <c:pt idx="6">
                  <c:v>8.344665595252812E-2</c:v>
                </c:pt>
                <c:pt idx="7">
                  <c:v>7.0355480321625058E-2</c:v>
                </c:pt>
                <c:pt idx="8">
                  <c:v>6.1798919817199802E-2</c:v>
                </c:pt>
                <c:pt idx="9">
                  <c:v>6.0253599008485079E-2</c:v>
                </c:pt>
                <c:pt idx="10">
                  <c:v>4.6705653021442493E-2</c:v>
                </c:pt>
                <c:pt idx="11">
                  <c:v>3.8134533633408352E-2</c:v>
                </c:pt>
              </c:numCache>
            </c:numRef>
          </c:val>
          <c:smooth val="0"/>
          <c:extLst xmlns:c16r2="http://schemas.microsoft.com/office/drawing/2015/06/chart">
            <c:ext xmlns:c16="http://schemas.microsoft.com/office/drawing/2014/chart" uri="{C3380CC4-5D6E-409C-BE32-E72D297353CC}">
              <c16:uniqueId val="{00000002-F338-401E-8DE7-5609DDAE0D76}"/>
            </c:ext>
          </c:extLst>
        </c:ser>
        <c:ser>
          <c:idx val="2"/>
          <c:order val="3"/>
          <c:tx>
            <c:strRef>
              <c:f>'Pours disc hors pro'!$A$6</c:f>
              <c:strCache>
                <c:ptCount val="1"/>
                <c:pt idx="0">
                  <c:v>Lettres, Sc. Humaines</c:v>
                </c:pt>
              </c:strCache>
            </c:strRef>
          </c:tx>
          <c:marker>
            <c:symbol val="diamond"/>
            <c:size val="6"/>
            <c:spPr>
              <a:solidFill>
                <a:schemeClr val="bg1">
                  <a:lumMod val="75000"/>
                </a:schemeClr>
              </a:solidFill>
              <a:ln>
                <a:solidFill>
                  <a:srgbClr val="92D050"/>
                </a:solidFill>
              </a:ln>
            </c:spPr>
          </c:marker>
          <c:cat>
            <c:strRef>
              <c:f>'Pours disc hors pro'!$B$3:$M$3</c:f>
              <c:strCache>
                <c:ptCount val="12"/>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strCache>
            </c:strRef>
          </c:cat>
          <c:val>
            <c:numRef>
              <c:f>'Pours disc hors pro'!$B$6:$M$6</c:f>
              <c:numCache>
                <c:formatCode>0%</c:formatCode>
                <c:ptCount val="12"/>
                <c:pt idx="0">
                  <c:v>0.29589302769818532</c:v>
                </c:pt>
                <c:pt idx="1">
                  <c:v>0.2335290879060378</c:v>
                </c:pt>
                <c:pt idx="2">
                  <c:v>0.22526621490803486</c:v>
                </c:pt>
                <c:pt idx="3">
                  <c:v>0.18811355797293711</c:v>
                </c:pt>
                <c:pt idx="4">
                  <c:v>0.13348041919470491</c:v>
                </c:pt>
                <c:pt idx="5">
                  <c:v>7.6904771348114062E-2</c:v>
                </c:pt>
                <c:pt idx="6">
                  <c:v>7.330780118224961E-2</c:v>
                </c:pt>
                <c:pt idx="7">
                  <c:v>6.4928490064548788E-2</c:v>
                </c:pt>
                <c:pt idx="8">
                  <c:v>6.2364327062228657E-2</c:v>
                </c:pt>
                <c:pt idx="9">
                  <c:v>6.5455516965001334E-2</c:v>
                </c:pt>
                <c:pt idx="10">
                  <c:v>6.0328091632692683E-2</c:v>
                </c:pt>
                <c:pt idx="11">
                  <c:v>5.0654406891981446E-2</c:v>
                </c:pt>
              </c:numCache>
            </c:numRef>
          </c:val>
          <c:smooth val="0"/>
          <c:extLst xmlns:c16r2="http://schemas.microsoft.com/office/drawing/2015/06/chart">
            <c:ext xmlns:c16="http://schemas.microsoft.com/office/drawing/2014/chart" uri="{C3380CC4-5D6E-409C-BE32-E72D297353CC}">
              <c16:uniqueId val="{00000003-F338-401E-8DE7-5609DDAE0D76}"/>
            </c:ext>
          </c:extLst>
        </c:ser>
        <c:ser>
          <c:idx val="5"/>
          <c:order val="4"/>
          <c:tx>
            <c:strRef>
              <c:f>'Pours disc hors pro'!$A$9</c:f>
              <c:strCache>
                <c:ptCount val="1"/>
                <c:pt idx="0">
                  <c:v>STAPS</c:v>
                </c:pt>
              </c:strCache>
            </c:strRef>
          </c:tx>
          <c:marker>
            <c:symbol val="square"/>
            <c:size val="5"/>
            <c:spPr>
              <a:solidFill>
                <a:schemeClr val="bg1">
                  <a:lumMod val="75000"/>
                </a:schemeClr>
              </a:solidFill>
              <a:ln>
                <a:solidFill>
                  <a:srgbClr val="CC6600"/>
                </a:solidFill>
              </a:ln>
            </c:spPr>
          </c:marker>
          <c:cat>
            <c:strRef>
              <c:f>'Pours disc hors pro'!$B$3:$M$3</c:f>
              <c:strCache>
                <c:ptCount val="12"/>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strCache>
            </c:strRef>
          </c:cat>
          <c:val>
            <c:numRef>
              <c:f>'Pours disc hors pro'!$B$9:$M$9</c:f>
              <c:numCache>
                <c:formatCode>0%</c:formatCode>
                <c:ptCount val="12"/>
                <c:pt idx="0">
                  <c:v>0.44278606965174128</c:v>
                </c:pt>
                <c:pt idx="1">
                  <c:v>0.32432432432432434</c:v>
                </c:pt>
                <c:pt idx="2">
                  <c:v>0.32019704433497537</c:v>
                </c:pt>
                <c:pt idx="3">
                  <c:v>0.17229729729729729</c:v>
                </c:pt>
                <c:pt idx="4">
                  <c:v>0.11290322580645161</c:v>
                </c:pt>
                <c:pt idx="5">
                  <c:v>5.3149606299212601E-2</c:v>
                </c:pt>
                <c:pt idx="6">
                  <c:v>4.291417165668663E-2</c:v>
                </c:pt>
                <c:pt idx="7">
                  <c:v>4.4890162368672396E-2</c:v>
                </c:pt>
                <c:pt idx="8">
                  <c:v>4.6439628482972138E-2</c:v>
                </c:pt>
                <c:pt idx="9">
                  <c:v>6.6822977725674096E-2</c:v>
                </c:pt>
                <c:pt idx="10">
                  <c:v>4.5454545454545456E-2</c:v>
                </c:pt>
                <c:pt idx="11">
                  <c:v>3.6206896551724141E-2</c:v>
                </c:pt>
              </c:numCache>
            </c:numRef>
          </c:val>
          <c:smooth val="0"/>
          <c:extLst xmlns:c16r2="http://schemas.microsoft.com/office/drawing/2015/06/chart">
            <c:ext xmlns:c16="http://schemas.microsoft.com/office/drawing/2014/chart" uri="{C3380CC4-5D6E-409C-BE32-E72D297353CC}">
              <c16:uniqueId val="{00000004-F338-401E-8DE7-5609DDAE0D76}"/>
            </c:ext>
          </c:extLst>
        </c:ser>
        <c:ser>
          <c:idx val="1"/>
          <c:order val="5"/>
          <c:tx>
            <c:strRef>
              <c:f>'Pours disc hors pro'!$A$5</c:f>
              <c:strCache>
                <c:ptCount val="1"/>
                <c:pt idx="0">
                  <c:v>Economie, AES</c:v>
                </c:pt>
              </c:strCache>
            </c:strRef>
          </c:tx>
          <c:spPr>
            <a:ln>
              <a:solidFill>
                <a:srgbClr val="FF0000"/>
              </a:solidFill>
            </a:ln>
          </c:spPr>
          <c:marker>
            <c:symbol val="triangle"/>
            <c:size val="6"/>
            <c:spPr>
              <a:solidFill>
                <a:schemeClr val="bg1">
                  <a:lumMod val="75000"/>
                </a:schemeClr>
              </a:solidFill>
              <a:ln>
                <a:solidFill>
                  <a:srgbClr val="FF0000"/>
                </a:solidFill>
              </a:ln>
            </c:spPr>
          </c:marker>
          <c:cat>
            <c:strRef>
              <c:f>'Pours disc hors pro'!$B$3:$M$3</c:f>
              <c:strCache>
                <c:ptCount val="12"/>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strCache>
            </c:strRef>
          </c:cat>
          <c:val>
            <c:numRef>
              <c:f>'Pours disc hors pro'!$B$5:$M$5</c:f>
              <c:numCache>
                <c:formatCode>0%</c:formatCode>
                <c:ptCount val="12"/>
                <c:pt idx="0">
                  <c:v>0.27403414195867026</c:v>
                </c:pt>
                <c:pt idx="1">
                  <c:v>0.22036328871892927</c:v>
                </c:pt>
                <c:pt idx="2">
                  <c:v>0.12520593080724876</c:v>
                </c:pt>
                <c:pt idx="3">
                  <c:v>7.9575021682567221E-2</c:v>
                </c:pt>
                <c:pt idx="4">
                  <c:v>5.0218340611353711E-2</c:v>
                </c:pt>
                <c:pt idx="5">
                  <c:v>3.9549874358133945E-2</c:v>
                </c:pt>
                <c:pt idx="6">
                  <c:v>3.3127120335262425E-2</c:v>
                </c:pt>
                <c:pt idx="7">
                  <c:v>3.2428355957767725E-2</c:v>
                </c:pt>
                <c:pt idx="8">
                  <c:v>2.8266869705910344E-2</c:v>
                </c:pt>
                <c:pt idx="9">
                  <c:v>2.406871916992686E-2</c:v>
                </c:pt>
                <c:pt idx="10">
                  <c:v>1.9853447735955407E-2</c:v>
                </c:pt>
                <c:pt idx="11">
                  <c:v>1.5208453070427516E-2</c:v>
                </c:pt>
              </c:numCache>
            </c:numRef>
          </c:val>
          <c:smooth val="0"/>
          <c:extLst xmlns:c16r2="http://schemas.microsoft.com/office/drawing/2015/06/chart">
            <c:ext xmlns:c16="http://schemas.microsoft.com/office/drawing/2014/chart" uri="{C3380CC4-5D6E-409C-BE32-E72D297353CC}">
              <c16:uniqueId val="{00000005-F338-401E-8DE7-5609DDAE0D76}"/>
            </c:ext>
          </c:extLst>
        </c:ser>
        <c:dLbls>
          <c:showLegendKey val="0"/>
          <c:showVal val="0"/>
          <c:showCatName val="0"/>
          <c:showSerName val="0"/>
          <c:showPercent val="0"/>
          <c:showBubbleSize val="0"/>
        </c:dLbls>
        <c:marker val="1"/>
        <c:smooth val="0"/>
        <c:axId val="281561344"/>
        <c:axId val="281563520"/>
      </c:lineChart>
      <c:catAx>
        <c:axId val="281561344"/>
        <c:scaling>
          <c:orientation val="minMax"/>
        </c:scaling>
        <c:delete val="0"/>
        <c:axPos val="b"/>
        <c:numFmt formatCode="General" sourceLinked="1"/>
        <c:majorTickMark val="none"/>
        <c:minorTickMark val="none"/>
        <c:tickLblPos val="nextTo"/>
        <c:txPr>
          <a:bodyPr rot="0" vert="horz"/>
          <a:lstStyle/>
          <a:p>
            <a:pPr>
              <a:defRPr sz="800" b="0" i="0" u="none" strike="noStrike" baseline="0">
                <a:solidFill>
                  <a:srgbClr val="000000"/>
                </a:solidFill>
                <a:latin typeface="Arial"/>
                <a:ea typeface="Arial"/>
                <a:cs typeface="Arial"/>
              </a:defRPr>
            </a:pPr>
            <a:endParaRPr lang="fr-FR"/>
          </a:p>
        </c:txPr>
        <c:crossAx val="281563520"/>
        <c:crosses val="autoZero"/>
        <c:auto val="1"/>
        <c:lblAlgn val="ctr"/>
        <c:lblOffset val="0"/>
        <c:noMultiLvlLbl val="0"/>
      </c:catAx>
      <c:valAx>
        <c:axId val="281563520"/>
        <c:scaling>
          <c:orientation val="minMax"/>
          <c:max val="0.45"/>
        </c:scaling>
        <c:delete val="0"/>
        <c:axPos val="l"/>
        <c:majorGridlines/>
        <c:numFmt formatCode="0%" sourceLinked="1"/>
        <c:majorTickMark val="none"/>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fr-FR"/>
          </a:p>
        </c:txPr>
        <c:crossAx val="281561344"/>
        <c:crosses val="autoZero"/>
        <c:crossBetween val="midCat"/>
        <c:minorUnit val="4.000000000000001E-3"/>
      </c:valAx>
    </c:plotArea>
    <c:legend>
      <c:legendPos val="b"/>
      <c:layout>
        <c:manualLayout>
          <c:xMode val="edge"/>
          <c:yMode val="edge"/>
          <c:x val="0.82309236947791165"/>
          <c:y val="0.16170540174413683"/>
          <c:w val="0.14497991967871485"/>
          <c:h val="0.7549612649225298"/>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fr-FR"/>
        </a:p>
      </c:txPr>
    </c:legend>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011" l="0.70000000000000007" r="0.70000000000000007" t="0.75000000000000011" header="0.30000000000000004" footer="0.30000000000000004"/>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latin typeface="Arial" panose="020B0604020202020204" pitchFamily="34" charset="0"/>
                <a:cs typeface="Arial" panose="020B0604020202020204" pitchFamily="34" charset="0"/>
              </a:rPr>
              <a:t>Taux de poursuite en doctorat par </a:t>
            </a:r>
            <a:r>
              <a:rPr lang="fr-FR" sz="1000" b="1" i="0" u="none" strike="noStrike" baseline="0">
                <a:effectLst/>
                <a:latin typeface="Arial" panose="020B0604020202020204" pitchFamily="34" charset="0"/>
                <a:cs typeface="Arial" panose="020B0604020202020204" pitchFamily="34" charset="0"/>
              </a:rPr>
              <a:t>filière de Master 2 suivie</a:t>
            </a:r>
            <a:r>
              <a:rPr lang="fr-FR" sz="1000" b="1" i="0" baseline="0">
                <a:effectLst/>
                <a:latin typeface="Arial" panose="020B0604020202020204" pitchFamily="34" charset="0"/>
                <a:cs typeface="Arial" panose="020B0604020202020204" pitchFamily="34" charset="0"/>
              </a:rPr>
              <a:t> l'année précédente - hors master MEEF et "professionnel"- Hommes</a:t>
            </a:r>
            <a:endParaRPr lang="fr-FR" sz="1000">
              <a:effectLst/>
              <a:latin typeface="Arial" panose="020B0604020202020204" pitchFamily="34" charset="0"/>
              <a:cs typeface="Arial" panose="020B0604020202020204" pitchFamily="34" charset="0"/>
            </a:endParaRPr>
          </a:p>
        </c:rich>
      </c:tx>
      <c:overlay val="0"/>
      <c:spPr>
        <a:noFill/>
        <a:ln w="25400">
          <a:noFill/>
        </a:ln>
      </c:spPr>
    </c:title>
    <c:autoTitleDeleted val="0"/>
    <c:plotArea>
      <c:layout>
        <c:manualLayout>
          <c:layoutTarget val="inner"/>
          <c:xMode val="edge"/>
          <c:yMode val="edge"/>
          <c:x val="6.9759128210239538E-2"/>
          <c:y val="0.11708296552617023"/>
          <c:w val="0.6964729041222788"/>
          <c:h val="0.77457881666137018"/>
        </c:manualLayout>
      </c:layout>
      <c:lineChart>
        <c:grouping val="standard"/>
        <c:varyColors val="0"/>
        <c:ser>
          <c:idx val="3"/>
          <c:order val="0"/>
          <c:tx>
            <c:strRef>
              <c:f>'Pours disc hors pro HF'!$A$20</c:f>
              <c:strCache>
                <c:ptCount val="1"/>
                <c:pt idx="0">
                  <c:v>Santé</c:v>
                </c:pt>
              </c:strCache>
            </c:strRef>
          </c:tx>
          <c:cat>
            <c:strRef>
              <c:f>'Pours disc hors pro HF'!$E$16:$L$16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HF'!$E$20:$L$20</c:f>
              <c:numCache>
                <c:formatCode>0%</c:formatCode>
                <c:ptCount val="8"/>
                <c:pt idx="0">
                  <c:v>0.24056603773584906</c:v>
                </c:pt>
                <c:pt idx="1">
                  <c:v>0.23193916349809887</c:v>
                </c:pt>
                <c:pt idx="2">
                  <c:v>0.22413793103448276</c:v>
                </c:pt>
                <c:pt idx="3">
                  <c:v>0.16088328075709779</c:v>
                </c:pt>
                <c:pt idx="4">
                  <c:v>0.16825396825396827</c:v>
                </c:pt>
                <c:pt idx="5">
                  <c:v>0.16081871345029239</c:v>
                </c:pt>
                <c:pt idx="6">
                  <c:v>0.16666666666666666</c:v>
                </c:pt>
                <c:pt idx="7">
                  <c:v>0.16666666666666666</c:v>
                </c:pt>
              </c:numCache>
            </c:numRef>
          </c:val>
          <c:smooth val="0"/>
          <c:extLst xmlns:c16r2="http://schemas.microsoft.com/office/drawing/2015/06/chart">
            <c:ext xmlns:c16="http://schemas.microsoft.com/office/drawing/2014/chart" uri="{C3380CC4-5D6E-409C-BE32-E72D297353CC}">
              <c16:uniqueId val="{00000000-3EF9-4E74-BEDA-935CAFCF2ACE}"/>
            </c:ext>
          </c:extLst>
        </c:ser>
        <c:ser>
          <c:idx val="4"/>
          <c:order val="1"/>
          <c:tx>
            <c:strRef>
              <c:f>'Pours disc hors pro HF'!$A$21</c:f>
              <c:strCache>
                <c:ptCount val="1"/>
                <c:pt idx="0">
                  <c:v>Sciences</c:v>
                </c:pt>
              </c:strCache>
            </c:strRef>
          </c:tx>
          <c:cat>
            <c:strRef>
              <c:f>'Pours disc hors pro HF'!$E$16:$L$16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HF'!$E$21:$L$21</c:f>
              <c:numCache>
                <c:formatCode>0%</c:formatCode>
                <c:ptCount val="8"/>
                <c:pt idx="0">
                  <c:v>0.28609412390321726</c:v>
                </c:pt>
                <c:pt idx="1">
                  <c:v>0.2281052281052281</c:v>
                </c:pt>
                <c:pt idx="2">
                  <c:v>0.19677003864064202</c:v>
                </c:pt>
                <c:pt idx="3">
                  <c:v>0.17921785613804744</c:v>
                </c:pt>
                <c:pt idx="4">
                  <c:v>0.15954070201643017</c:v>
                </c:pt>
                <c:pt idx="5">
                  <c:v>0.14864746563949927</c:v>
                </c:pt>
                <c:pt idx="6">
                  <c:v>0.15105426892499135</c:v>
                </c:pt>
                <c:pt idx="7">
                  <c:v>0.12866123731961709</c:v>
                </c:pt>
              </c:numCache>
            </c:numRef>
          </c:val>
          <c:smooth val="0"/>
          <c:extLst xmlns:c16r2="http://schemas.microsoft.com/office/drawing/2015/06/chart">
            <c:ext xmlns:c16="http://schemas.microsoft.com/office/drawing/2014/chart" uri="{C3380CC4-5D6E-409C-BE32-E72D297353CC}">
              <c16:uniqueId val="{00000001-3EF9-4E74-BEDA-935CAFCF2ACE}"/>
            </c:ext>
          </c:extLst>
        </c:ser>
        <c:ser>
          <c:idx val="6"/>
          <c:order val="2"/>
          <c:tx>
            <c:strRef>
              <c:f>'Pours disc hors pro HF'!$A$23:$A$23</c:f>
              <c:strCache>
                <c:ptCount val="1"/>
                <c:pt idx="0">
                  <c:v>Total </c:v>
                </c:pt>
              </c:strCache>
            </c:strRef>
          </c:tx>
          <c:cat>
            <c:strRef>
              <c:f>'Pours disc hors pro HF'!$E$16:$L$16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HF'!$E$23:$L$23</c:f>
              <c:numCache>
                <c:formatCode>0%</c:formatCode>
                <c:ptCount val="8"/>
                <c:pt idx="0">
                  <c:v>0.2295754211090783</c:v>
                </c:pt>
                <c:pt idx="1">
                  <c:v>0.17662245621140021</c:v>
                </c:pt>
                <c:pt idx="2">
                  <c:v>0.14052744002628983</c:v>
                </c:pt>
                <c:pt idx="3">
                  <c:v>0.1281949515796158</c:v>
                </c:pt>
                <c:pt idx="4">
                  <c:v>0.11135729839171792</c:v>
                </c:pt>
                <c:pt idx="5">
                  <c:v>0.10624976568065085</c:v>
                </c:pt>
                <c:pt idx="6">
                  <c:v>0.10439419010847582</c:v>
                </c:pt>
                <c:pt idx="7">
                  <c:v>8.7966932026944278E-2</c:v>
                </c:pt>
              </c:numCache>
            </c:numRef>
          </c:val>
          <c:smooth val="0"/>
          <c:extLst xmlns:c16r2="http://schemas.microsoft.com/office/drawing/2015/06/chart">
            <c:ext xmlns:c16="http://schemas.microsoft.com/office/drawing/2014/chart" uri="{C3380CC4-5D6E-409C-BE32-E72D297353CC}">
              <c16:uniqueId val="{00000002-3EF9-4E74-BEDA-935CAFCF2ACE}"/>
            </c:ext>
          </c:extLst>
        </c:ser>
        <c:ser>
          <c:idx val="0"/>
          <c:order val="3"/>
          <c:tx>
            <c:strRef>
              <c:f>'Pours disc hors pro HF'!$A$17</c:f>
              <c:strCache>
                <c:ptCount val="1"/>
                <c:pt idx="0">
                  <c:v>Droit</c:v>
                </c:pt>
              </c:strCache>
            </c:strRef>
          </c:tx>
          <c:cat>
            <c:strRef>
              <c:f>'Pours disc hors pro HF'!$E$16:$L$16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HF'!$E$17:$L$17</c:f>
              <c:numCache>
                <c:formatCode>0%</c:formatCode>
                <c:ptCount val="8"/>
                <c:pt idx="0">
                  <c:v>0.17367088607594935</c:v>
                </c:pt>
                <c:pt idx="1">
                  <c:v>0.15397775876817793</c:v>
                </c:pt>
                <c:pt idx="2">
                  <c:v>0.13702733058779484</c:v>
                </c:pt>
                <c:pt idx="3">
                  <c:v>0.12148850784385261</c:v>
                </c:pt>
                <c:pt idx="4">
                  <c:v>9.8307098307098301E-2</c:v>
                </c:pt>
                <c:pt idx="5">
                  <c:v>9.4416837182110497E-2</c:v>
                </c:pt>
                <c:pt idx="6">
                  <c:v>9.0221642764015647E-2</c:v>
                </c:pt>
                <c:pt idx="7">
                  <c:v>6.3873159682899208E-2</c:v>
                </c:pt>
              </c:numCache>
            </c:numRef>
          </c:val>
          <c:smooth val="0"/>
          <c:extLst xmlns:c16r2="http://schemas.microsoft.com/office/drawing/2015/06/chart">
            <c:ext xmlns:c16="http://schemas.microsoft.com/office/drawing/2014/chart" uri="{C3380CC4-5D6E-409C-BE32-E72D297353CC}">
              <c16:uniqueId val="{00000003-3EF9-4E74-BEDA-935CAFCF2ACE}"/>
            </c:ext>
          </c:extLst>
        </c:ser>
        <c:ser>
          <c:idx val="2"/>
          <c:order val="4"/>
          <c:tx>
            <c:strRef>
              <c:f>'Pours disc hors pro HF'!$A$19</c:f>
              <c:strCache>
                <c:ptCount val="1"/>
                <c:pt idx="0">
                  <c:v>Lettres, Sc. Humaines</c:v>
                </c:pt>
              </c:strCache>
            </c:strRef>
          </c:tx>
          <c:cat>
            <c:strRef>
              <c:f>'Pours disc hors pro HF'!$E$16:$L$16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HF'!$E$19:$L$19</c:f>
              <c:numCache>
                <c:formatCode>0%</c:formatCode>
                <c:ptCount val="8"/>
                <c:pt idx="0">
                  <c:v>0.22918890074706511</c:v>
                </c:pt>
                <c:pt idx="1">
                  <c:v>0.17156972827307435</c:v>
                </c:pt>
                <c:pt idx="2">
                  <c:v>0.11698346468861072</c:v>
                </c:pt>
                <c:pt idx="3">
                  <c:v>0.11280439905734485</c:v>
                </c:pt>
                <c:pt idx="4">
                  <c:v>9.3349984389634724E-2</c:v>
                </c:pt>
                <c:pt idx="5">
                  <c:v>8.6914842626617667E-2</c:v>
                </c:pt>
                <c:pt idx="6">
                  <c:v>8.6029150373266972E-2</c:v>
                </c:pt>
                <c:pt idx="7">
                  <c:v>8.1481481481481488E-2</c:v>
                </c:pt>
              </c:numCache>
            </c:numRef>
          </c:val>
          <c:smooth val="0"/>
          <c:extLst xmlns:c16r2="http://schemas.microsoft.com/office/drawing/2015/06/chart">
            <c:ext xmlns:c16="http://schemas.microsoft.com/office/drawing/2014/chart" uri="{C3380CC4-5D6E-409C-BE32-E72D297353CC}">
              <c16:uniqueId val="{00000004-3EF9-4E74-BEDA-935CAFCF2ACE}"/>
            </c:ext>
          </c:extLst>
        </c:ser>
        <c:ser>
          <c:idx val="5"/>
          <c:order val="5"/>
          <c:tx>
            <c:strRef>
              <c:f>'Pours disc hors pro HF'!$A$22</c:f>
              <c:strCache>
                <c:ptCount val="1"/>
                <c:pt idx="0">
                  <c:v>STAPS</c:v>
                </c:pt>
              </c:strCache>
            </c:strRef>
          </c:tx>
          <c:cat>
            <c:strRef>
              <c:f>'Pours disc hors pro HF'!$E$16:$L$16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HF'!$E$22:$L$22</c:f>
              <c:numCache>
                <c:formatCode>0%</c:formatCode>
                <c:ptCount val="8"/>
                <c:pt idx="0">
                  <c:v>0.15025906735751296</c:v>
                </c:pt>
                <c:pt idx="1">
                  <c:v>0.13131313131313133</c:v>
                </c:pt>
                <c:pt idx="2">
                  <c:v>6.0556464811783964E-2</c:v>
                </c:pt>
                <c:pt idx="3">
                  <c:v>4.8494983277591976E-2</c:v>
                </c:pt>
                <c:pt idx="4">
                  <c:v>5.0769230769230768E-2</c:v>
                </c:pt>
                <c:pt idx="5">
                  <c:v>5.1724137931034482E-2</c:v>
                </c:pt>
                <c:pt idx="6">
                  <c:v>7.2407045009784732E-2</c:v>
                </c:pt>
                <c:pt idx="7">
                  <c:v>4.4247787610619468E-2</c:v>
                </c:pt>
              </c:numCache>
            </c:numRef>
          </c:val>
          <c:smooth val="0"/>
          <c:extLst xmlns:c16r2="http://schemas.microsoft.com/office/drawing/2015/06/chart">
            <c:ext xmlns:c16="http://schemas.microsoft.com/office/drawing/2014/chart" uri="{C3380CC4-5D6E-409C-BE32-E72D297353CC}">
              <c16:uniqueId val="{00000005-3EF9-4E74-BEDA-935CAFCF2ACE}"/>
            </c:ext>
          </c:extLst>
        </c:ser>
        <c:ser>
          <c:idx val="1"/>
          <c:order val="6"/>
          <c:tx>
            <c:strRef>
              <c:f>'Pours disc hors pro HF'!$A$18</c:f>
              <c:strCache>
                <c:ptCount val="1"/>
                <c:pt idx="0">
                  <c:v>Economie, AES</c:v>
                </c:pt>
              </c:strCache>
            </c:strRef>
          </c:tx>
          <c:cat>
            <c:strRef>
              <c:f>'Pours disc hors pro HF'!$E$16:$L$16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HF'!$E$18:$L$18</c:f>
              <c:numCache>
                <c:formatCode>0%</c:formatCode>
                <c:ptCount val="8"/>
                <c:pt idx="0">
                  <c:v>9.3139482053611999E-2</c:v>
                </c:pt>
                <c:pt idx="1">
                  <c:v>6.1873895109015913E-2</c:v>
                </c:pt>
                <c:pt idx="2">
                  <c:v>4.9904942965779471E-2</c:v>
                </c:pt>
                <c:pt idx="3">
                  <c:v>4.1666666666666664E-2</c:v>
                </c:pt>
                <c:pt idx="4">
                  <c:v>4.040617727945843E-2</c:v>
                </c:pt>
                <c:pt idx="5">
                  <c:v>3.9586919104991396E-2</c:v>
                </c:pt>
                <c:pt idx="6">
                  <c:v>3.0532903470510145E-2</c:v>
                </c:pt>
                <c:pt idx="7">
                  <c:v>2.7662911735348638E-2</c:v>
                </c:pt>
              </c:numCache>
            </c:numRef>
          </c:val>
          <c:smooth val="0"/>
          <c:extLst xmlns:c16r2="http://schemas.microsoft.com/office/drawing/2015/06/chart">
            <c:ext xmlns:c16="http://schemas.microsoft.com/office/drawing/2014/chart" uri="{C3380CC4-5D6E-409C-BE32-E72D297353CC}">
              <c16:uniqueId val="{00000006-3EF9-4E74-BEDA-935CAFCF2ACE}"/>
            </c:ext>
          </c:extLst>
        </c:ser>
        <c:dLbls>
          <c:showLegendKey val="0"/>
          <c:showVal val="0"/>
          <c:showCatName val="0"/>
          <c:showSerName val="0"/>
          <c:showPercent val="0"/>
          <c:showBubbleSize val="0"/>
        </c:dLbls>
        <c:marker val="1"/>
        <c:smooth val="0"/>
        <c:axId val="281843584"/>
        <c:axId val="281849856"/>
      </c:lineChart>
      <c:catAx>
        <c:axId val="281843584"/>
        <c:scaling>
          <c:orientation val="minMax"/>
        </c:scaling>
        <c:delete val="0"/>
        <c:axPos val="b"/>
        <c:title>
          <c:tx>
            <c:rich>
              <a:bodyPr/>
              <a:lstStyle/>
              <a:p>
                <a:pPr>
                  <a:defRPr sz="800" i="1">
                    <a:latin typeface="Arial" panose="020B0604020202020204" pitchFamily="34" charset="0"/>
                    <a:cs typeface="Arial" panose="020B0604020202020204" pitchFamily="34" charset="0"/>
                  </a:defRPr>
                </a:pPr>
                <a:r>
                  <a:rPr lang="fr-FR" sz="800" b="0" i="1">
                    <a:latin typeface="Arial" panose="020B0604020202020204" pitchFamily="34" charset="0"/>
                    <a:cs typeface="Arial" panose="020B0604020202020204" pitchFamily="34" charset="0"/>
                  </a:rPr>
                  <a:t>Source : MESRI-SIES (SISE).</a:t>
                </a:r>
              </a:p>
            </c:rich>
          </c:tx>
          <c:layout>
            <c:manualLayout>
              <c:xMode val="edge"/>
              <c:yMode val="edge"/>
              <c:x val="0.72477366255144027"/>
              <c:y val="0.96082639337488585"/>
            </c:manualLayout>
          </c:layout>
          <c:overlay val="0"/>
          <c:spPr>
            <a:noFill/>
            <a:ln w="25400">
              <a:noFill/>
            </a:ln>
          </c:spPr>
        </c:title>
        <c:numFmt formatCode="General" sourceLinked="1"/>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fr-FR"/>
          </a:p>
        </c:txPr>
        <c:crossAx val="281849856"/>
        <c:crosses val="autoZero"/>
        <c:auto val="1"/>
        <c:lblAlgn val="ctr"/>
        <c:lblOffset val="100"/>
        <c:noMultiLvlLbl val="0"/>
      </c:catAx>
      <c:valAx>
        <c:axId val="281849856"/>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281843584"/>
        <c:crosses val="autoZero"/>
        <c:crossBetween val="midCat"/>
      </c:valAx>
    </c:plotArea>
    <c:legend>
      <c:legendPos val="t"/>
      <c:layout>
        <c:manualLayout>
          <c:xMode val="edge"/>
          <c:yMode val="edge"/>
          <c:x val="0.75253164556962027"/>
          <c:y val="0.21698786581013563"/>
          <c:w val="0.2438818565400844"/>
          <c:h val="0.65120032372827064"/>
        </c:manualLayout>
      </c:layout>
      <c:overlay val="0"/>
      <c:spPr>
        <a:noFill/>
        <a:ln w="25400">
          <a:noFill/>
        </a:ln>
      </c:spPr>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latin typeface="Arial" panose="020B0604020202020204" pitchFamily="34" charset="0"/>
                <a:cs typeface="Arial" panose="020B0604020202020204" pitchFamily="34" charset="0"/>
              </a:rPr>
              <a:t>Taux de poursuite en doctorat par </a:t>
            </a:r>
            <a:r>
              <a:rPr lang="fr-FR" sz="1000" b="1" i="0" u="none" strike="noStrike" baseline="0">
                <a:effectLst/>
                <a:latin typeface="Arial" panose="020B0604020202020204" pitchFamily="34" charset="0"/>
                <a:cs typeface="Arial" panose="020B0604020202020204" pitchFamily="34" charset="0"/>
              </a:rPr>
              <a:t>filière de Master 2 suivie</a:t>
            </a:r>
            <a:r>
              <a:rPr lang="fr-FR" sz="1000" b="1" i="0" baseline="0">
                <a:effectLst/>
                <a:latin typeface="Arial" panose="020B0604020202020204" pitchFamily="34" charset="0"/>
                <a:cs typeface="Arial" panose="020B0604020202020204" pitchFamily="34" charset="0"/>
              </a:rPr>
              <a:t> l'année précédente - hors master MEEF et "professionnel" - Femmes</a:t>
            </a:r>
            <a:endParaRPr lang="fr-FR" sz="1000">
              <a:effectLst/>
              <a:latin typeface="Arial" panose="020B0604020202020204" pitchFamily="34" charset="0"/>
              <a:cs typeface="Arial" panose="020B0604020202020204" pitchFamily="34" charset="0"/>
            </a:endParaRPr>
          </a:p>
        </c:rich>
      </c:tx>
      <c:layout>
        <c:manualLayout>
          <c:xMode val="edge"/>
          <c:yMode val="edge"/>
          <c:x val="0.13733850714703827"/>
          <c:y val="1.4624416993879759E-2"/>
        </c:manualLayout>
      </c:layout>
      <c:overlay val="0"/>
      <c:spPr>
        <a:noFill/>
        <a:ln w="25400">
          <a:noFill/>
        </a:ln>
      </c:spPr>
    </c:title>
    <c:autoTitleDeleted val="0"/>
    <c:plotArea>
      <c:layout>
        <c:manualLayout>
          <c:layoutTarget val="inner"/>
          <c:xMode val="edge"/>
          <c:yMode val="edge"/>
          <c:x val="5.949766400657408E-2"/>
          <c:y val="0.12069565193419411"/>
          <c:w val="0.73264196114006686"/>
          <c:h val="0.76883814190185729"/>
        </c:manualLayout>
      </c:layout>
      <c:lineChart>
        <c:grouping val="standard"/>
        <c:varyColors val="0"/>
        <c:ser>
          <c:idx val="4"/>
          <c:order val="0"/>
          <c:tx>
            <c:strRef>
              <c:f>'Pours disc hors pro HF'!$A$31</c:f>
              <c:strCache>
                <c:ptCount val="1"/>
                <c:pt idx="0">
                  <c:v>Sciences</c:v>
                </c:pt>
              </c:strCache>
            </c:strRef>
          </c:tx>
          <c:cat>
            <c:strRef>
              <c:f>'Pours disc hors pro HF'!$E$26:$L$26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HF'!$E$31:$L$31</c:f>
              <c:numCache>
                <c:formatCode>0%</c:formatCode>
                <c:ptCount val="8"/>
                <c:pt idx="0">
                  <c:v>0.30769230769230771</c:v>
                </c:pt>
                <c:pt idx="1">
                  <c:v>0.23101433882103026</c:v>
                </c:pt>
                <c:pt idx="2">
                  <c:v>0.19003663003663004</c:v>
                </c:pt>
                <c:pt idx="3">
                  <c:v>0.18555240793201133</c:v>
                </c:pt>
                <c:pt idx="4">
                  <c:v>0.1674744211093161</c:v>
                </c:pt>
                <c:pt idx="5">
                  <c:v>0.15574512084787384</c:v>
                </c:pt>
                <c:pt idx="6">
                  <c:v>0.15356866786910589</c:v>
                </c:pt>
                <c:pt idx="7">
                  <c:v>0.1360857908847185</c:v>
                </c:pt>
              </c:numCache>
            </c:numRef>
          </c:val>
          <c:smooth val="0"/>
          <c:extLst xmlns:c16r2="http://schemas.microsoft.com/office/drawing/2015/06/chart">
            <c:ext xmlns:c16="http://schemas.microsoft.com/office/drawing/2014/chart" uri="{C3380CC4-5D6E-409C-BE32-E72D297353CC}">
              <c16:uniqueId val="{00000000-1841-4193-9481-5B51AFF1931A}"/>
            </c:ext>
          </c:extLst>
        </c:ser>
        <c:ser>
          <c:idx val="3"/>
          <c:order val="1"/>
          <c:tx>
            <c:strRef>
              <c:f>'Pours disc hors pro HF'!$A$30</c:f>
              <c:strCache>
                <c:ptCount val="1"/>
                <c:pt idx="0">
                  <c:v>Santé</c:v>
                </c:pt>
              </c:strCache>
            </c:strRef>
          </c:tx>
          <c:cat>
            <c:strRef>
              <c:f>'Pours disc hors pro HF'!$E$26:$L$26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HF'!$E$30:$L$30</c:f>
              <c:numCache>
                <c:formatCode>0%</c:formatCode>
                <c:ptCount val="8"/>
                <c:pt idx="0">
                  <c:v>0.24011299435028249</c:v>
                </c:pt>
                <c:pt idx="1">
                  <c:v>0.22978723404255319</c:v>
                </c:pt>
                <c:pt idx="2">
                  <c:v>0.18609406952965235</c:v>
                </c:pt>
                <c:pt idx="3">
                  <c:v>0.1683673469387755</c:v>
                </c:pt>
                <c:pt idx="4">
                  <c:v>0.1347305389221557</c:v>
                </c:pt>
                <c:pt idx="5">
                  <c:v>0.12606232294617564</c:v>
                </c:pt>
                <c:pt idx="6">
                  <c:v>9.495896834701055E-2</c:v>
                </c:pt>
                <c:pt idx="7">
                  <c:v>0.10846953937592868</c:v>
                </c:pt>
              </c:numCache>
            </c:numRef>
          </c:val>
          <c:smooth val="0"/>
          <c:extLst xmlns:c16r2="http://schemas.microsoft.com/office/drawing/2015/06/chart">
            <c:ext xmlns:c16="http://schemas.microsoft.com/office/drawing/2014/chart" uri="{C3380CC4-5D6E-409C-BE32-E72D297353CC}">
              <c16:uniqueId val="{00000001-1841-4193-9481-5B51AFF1931A}"/>
            </c:ext>
          </c:extLst>
        </c:ser>
        <c:ser>
          <c:idx val="6"/>
          <c:order val="2"/>
          <c:tx>
            <c:strRef>
              <c:f>'Pours disc hors pro HF'!$A$33:$A$33</c:f>
              <c:strCache>
                <c:ptCount val="1"/>
                <c:pt idx="0">
                  <c:v>Total </c:v>
                </c:pt>
              </c:strCache>
            </c:strRef>
          </c:tx>
          <c:cat>
            <c:strRef>
              <c:f>'Pours disc hors pro HF'!$E$26:$L$26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HF'!$E$33:$L$33</c:f>
              <c:numCache>
                <c:formatCode>0%</c:formatCode>
                <c:ptCount val="8"/>
                <c:pt idx="0">
                  <c:v>0.17564563928873836</c:v>
                </c:pt>
                <c:pt idx="1">
                  <c:v>0.12512540631646535</c:v>
                </c:pt>
                <c:pt idx="2">
                  <c:v>8.5630434186346305E-2</c:v>
                </c:pt>
                <c:pt idx="3">
                  <c:v>8.072852571991139E-2</c:v>
                </c:pt>
                <c:pt idx="4">
                  <c:v>7.3524737790020125E-2</c:v>
                </c:pt>
                <c:pt idx="5">
                  <c:v>6.8816326530612246E-2</c:v>
                </c:pt>
                <c:pt idx="6">
                  <c:v>6.9406548431105053E-2</c:v>
                </c:pt>
                <c:pt idx="7">
                  <c:v>6.0141425204161804E-2</c:v>
                </c:pt>
              </c:numCache>
            </c:numRef>
          </c:val>
          <c:smooth val="0"/>
          <c:extLst xmlns:c16r2="http://schemas.microsoft.com/office/drawing/2015/06/chart">
            <c:ext xmlns:c16="http://schemas.microsoft.com/office/drawing/2014/chart" uri="{C3380CC4-5D6E-409C-BE32-E72D297353CC}">
              <c16:uniqueId val="{00000002-1841-4193-9481-5B51AFF1931A}"/>
            </c:ext>
          </c:extLst>
        </c:ser>
        <c:ser>
          <c:idx val="0"/>
          <c:order val="3"/>
          <c:tx>
            <c:strRef>
              <c:f>'Pours disc hors pro HF'!$A$27</c:f>
              <c:strCache>
                <c:ptCount val="1"/>
                <c:pt idx="0">
                  <c:v>Droit</c:v>
                </c:pt>
              </c:strCache>
            </c:strRef>
          </c:tx>
          <c:cat>
            <c:strRef>
              <c:f>'Pours disc hors pro HF'!$E$26:$L$26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HF'!$E$27:$L$27</c:f>
              <c:numCache>
                <c:formatCode>0%</c:formatCode>
                <c:ptCount val="8"/>
                <c:pt idx="0">
                  <c:v>9.9545224861040935E-2</c:v>
                </c:pt>
                <c:pt idx="1">
                  <c:v>7.8024796921761438E-2</c:v>
                </c:pt>
                <c:pt idx="2">
                  <c:v>7.5781559161060552E-2</c:v>
                </c:pt>
                <c:pt idx="3">
                  <c:v>6.3949139865370236E-2</c:v>
                </c:pt>
                <c:pt idx="4">
                  <c:v>5.4889071487263762E-2</c:v>
                </c:pt>
                <c:pt idx="5">
                  <c:v>4.3821491864024488E-2</c:v>
                </c:pt>
                <c:pt idx="6">
                  <c:v>4.2981665163811245E-2</c:v>
                </c:pt>
                <c:pt idx="7">
                  <c:v>3.769322235434007E-2</c:v>
                </c:pt>
              </c:numCache>
            </c:numRef>
          </c:val>
          <c:smooth val="0"/>
          <c:extLst xmlns:c16r2="http://schemas.microsoft.com/office/drawing/2015/06/chart">
            <c:ext xmlns:c16="http://schemas.microsoft.com/office/drawing/2014/chart" uri="{C3380CC4-5D6E-409C-BE32-E72D297353CC}">
              <c16:uniqueId val="{00000003-1841-4193-9481-5B51AFF1931A}"/>
            </c:ext>
          </c:extLst>
        </c:ser>
        <c:ser>
          <c:idx val="2"/>
          <c:order val="4"/>
          <c:tx>
            <c:strRef>
              <c:f>'Pours disc hors pro HF'!$A$29</c:f>
              <c:strCache>
                <c:ptCount val="1"/>
                <c:pt idx="0">
                  <c:v>Lettres, Sc. Humaines</c:v>
                </c:pt>
              </c:strCache>
            </c:strRef>
          </c:tx>
          <c:cat>
            <c:strRef>
              <c:f>'Pours disc hors pro HF'!$E$26:$L$26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HF'!$E$29:$L$29</c:f>
              <c:numCache>
                <c:formatCode>0%</c:formatCode>
                <c:ptCount val="8"/>
                <c:pt idx="0">
                  <c:v>0.16774705648895358</c:v>
                </c:pt>
                <c:pt idx="1">
                  <c:v>0.11660531290418864</c:v>
                </c:pt>
                <c:pt idx="2">
                  <c:v>6.3070273731391069E-2</c:v>
                </c:pt>
                <c:pt idx="3">
                  <c:v>5.9070057201110041E-2</c:v>
                </c:pt>
                <c:pt idx="4">
                  <c:v>5.4402497542926517E-2</c:v>
                </c:pt>
                <c:pt idx="5">
                  <c:v>5.2674741357557404E-2</c:v>
                </c:pt>
                <c:pt idx="6">
                  <c:v>5.6616748166259168E-2</c:v>
                </c:pt>
                <c:pt idx="7">
                  <c:v>5.0918782437929584E-2</c:v>
                </c:pt>
              </c:numCache>
            </c:numRef>
          </c:val>
          <c:smooth val="0"/>
          <c:extLst xmlns:c16r2="http://schemas.microsoft.com/office/drawing/2015/06/chart">
            <c:ext xmlns:c16="http://schemas.microsoft.com/office/drawing/2014/chart" uri="{C3380CC4-5D6E-409C-BE32-E72D297353CC}">
              <c16:uniqueId val="{00000004-1841-4193-9481-5B51AFF1931A}"/>
            </c:ext>
          </c:extLst>
        </c:ser>
        <c:ser>
          <c:idx val="5"/>
          <c:order val="5"/>
          <c:tx>
            <c:strRef>
              <c:f>'Pours disc hors pro HF'!$A$32</c:f>
              <c:strCache>
                <c:ptCount val="1"/>
                <c:pt idx="0">
                  <c:v>STAPS</c:v>
                </c:pt>
              </c:strCache>
            </c:strRef>
          </c:tx>
          <c:cat>
            <c:strRef>
              <c:f>'Pours disc hors pro HF'!$E$26:$L$26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HF'!$E$32:$L$32</c:f>
              <c:numCache>
                <c:formatCode>0%</c:formatCode>
                <c:ptCount val="8"/>
                <c:pt idx="0">
                  <c:v>0.21359223300970873</c:v>
                </c:pt>
                <c:pt idx="1">
                  <c:v>7.2992700729927001E-2</c:v>
                </c:pt>
                <c:pt idx="2">
                  <c:v>4.1975308641975309E-2</c:v>
                </c:pt>
                <c:pt idx="3">
                  <c:v>3.4653465346534656E-2</c:v>
                </c:pt>
                <c:pt idx="4">
                  <c:v>3.5264483627204031E-2</c:v>
                </c:pt>
                <c:pt idx="5">
                  <c:v>3.8560411311053984E-2</c:v>
                </c:pt>
                <c:pt idx="6">
                  <c:v>5.8479532163742687E-2</c:v>
                </c:pt>
                <c:pt idx="7">
                  <c:v>4.7244094488188976E-2</c:v>
                </c:pt>
              </c:numCache>
            </c:numRef>
          </c:val>
          <c:smooth val="0"/>
          <c:extLst xmlns:c16r2="http://schemas.microsoft.com/office/drawing/2015/06/chart">
            <c:ext xmlns:c16="http://schemas.microsoft.com/office/drawing/2014/chart" uri="{C3380CC4-5D6E-409C-BE32-E72D297353CC}">
              <c16:uniqueId val="{00000005-1841-4193-9481-5B51AFF1931A}"/>
            </c:ext>
          </c:extLst>
        </c:ser>
        <c:ser>
          <c:idx val="1"/>
          <c:order val="6"/>
          <c:tx>
            <c:strRef>
              <c:f>'Pours disc hors pro HF'!$A$28</c:f>
              <c:strCache>
                <c:ptCount val="1"/>
                <c:pt idx="0">
                  <c:v>Economie, AES</c:v>
                </c:pt>
              </c:strCache>
            </c:strRef>
          </c:tx>
          <c:cat>
            <c:strRef>
              <c:f>'Pours disc hors pro HF'!$E$26:$L$26</c:f>
              <c:strCache>
                <c:ptCount val="8"/>
                <c:pt idx="0">
                  <c:v>2009-
10</c:v>
                </c:pt>
                <c:pt idx="1">
                  <c:v>2010-
11</c:v>
                </c:pt>
                <c:pt idx="2">
                  <c:v>2011-
12</c:v>
                </c:pt>
                <c:pt idx="3">
                  <c:v>2012-
13</c:v>
                </c:pt>
                <c:pt idx="4">
                  <c:v>2013-
14</c:v>
                </c:pt>
                <c:pt idx="5">
                  <c:v>2014-
15</c:v>
                </c:pt>
                <c:pt idx="6">
                  <c:v>2015-
16</c:v>
                </c:pt>
                <c:pt idx="7">
                  <c:v>2016-
17</c:v>
                </c:pt>
              </c:strCache>
            </c:strRef>
          </c:cat>
          <c:val>
            <c:numRef>
              <c:f>'Pours disc hors pro HF'!$E$28:$L$28</c:f>
              <c:numCache>
                <c:formatCode>0%</c:formatCode>
                <c:ptCount val="8"/>
                <c:pt idx="0">
                  <c:v>6.7192036499377855E-2</c:v>
                </c:pt>
                <c:pt idx="1">
                  <c:v>4.0162684290798167E-2</c:v>
                </c:pt>
                <c:pt idx="2">
                  <c:v>3.0738119312436803E-2</c:v>
                </c:pt>
                <c:pt idx="3">
                  <c:v>2.6134301270417423E-2</c:v>
                </c:pt>
                <c:pt idx="4">
                  <c:v>2.6015983676245538E-2</c:v>
                </c:pt>
                <c:pt idx="5">
                  <c:v>1.9286567673664448E-2</c:v>
                </c:pt>
                <c:pt idx="6">
                  <c:v>1.8812644564379338E-2</c:v>
                </c:pt>
                <c:pt idx="7">
                  <c:v>1.3736877373241009E-2</c:v>
                </c:pt>
              </c:numCache>
            </c:numRef>
          </c:val>
          <c:smooth val="0"/>
          <c:extLst xmlns:c16r2="http://schemas.microsoft.com/office/drawing/2015/06/chart">
            <c:ext xmlns:c16="http://schemas.microsoft.com/office/drawing/2014/chart" uri="{C3380CC4-5D6E-409C-BE32-E72D297353CC}">
              <c16:uniqueId val="{00000006-1841-4193-9481-5B51AFF1931A}"/>
            </c:ext>
          </c:extLst>
        </c:ser>
        <c:dLbls>
          <c:showLegendKey val="0"/>
          <c:showVal val="0"/>
          <c:showCatName val="0"/>
          <c:showSerName val="0"/>
          <c:showPercent val="0"/>
          <c:showBubbleSize val="0"/>
        </c:dLbls>
        <c:marker val="1"/>
        <c:smooth val="0"/>
        <c:axId val="281881216"/>
        <c:axId val="281895296"/>
      </c:lineChart>
      <c:catAx>
        <c:axId val="281881216"/>
        <c:scaling>
          <c:orientation val="minMax"/>
        </c:scaling>
        <c:delete val="0"/>
        <c:axPos val="b"/>
        <c:numFmt formatCode="General" sourceLinked="1"/>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fr-FR"/>
          </a:p>
        </c:txPr>
        <c:crossAx val="281895296"/>
        <c:crosses val="autoZero"/>
        <c:auto val="1"/>
        <c:lblAlgn val="ctr"/>
        <c:lblOffset val="100"/>
        <c:noMultiLvlLbl val="0"/>
      </c:catAx>
      <c:valAx>
        <c:axId val="281895296"/>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281881216"/>
        <c:crosses val="autoZero"/>
        <c:crossBetween val="midCat"/>
      </c:valAx>
    </c:plotArea>
    <c:legend>
      <c:legendPos val="t"/>
      <c:layout>
        <c:manualLayout>
          <c:xMode val="edge"/>
          <c:yMode val="edge"/>
          <c:x val="0.78601055288866506"/>
          <c:y val="0.23212787542350841"/>
          <c:w val="0.1964461729733176"/>
          <c:h val="0.59002910799672048"/>
        </c:manualLayout>
      </c:layout>
      <c:overlay val="0"/>
      <c:spPr>
        <a:noFill/>
        <a:ln w="25400">
          <a:noFill/>
        </a:ln>
      </c:spPr>
    </c:legend>
    <c:plotVisOnly val="1"/>
    <c:dispBlanksAs val="gap"/>
    <c:showDLblsOverMax val="0"/>
  </c:chart>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latin typeface="Arial" panose="020B0604020202020204" pitchFamily="34" charset="0"/>
                <a:cs typeface="Arial" panose="020B0604020202020204" pitchFamily="34" charset="0"/>
              </a:rPr>
              <a:t>Taux de poursuite en doctorat par filière suivie en master 2 l'année précédente, tous masters </a:t>
            </a:r>
            <a:r>
              <a:rPr lang="fr-FR" sz="1000" b="0" i="0" baseline="0">
                <a:effectLst/>
                <a:latin typeface="Arial" panose="020B0604020202020204" pitchFamily="34" charset="0"/>
                <a:cs typeface="Arial" panose="020B0604020202020204" pitchFamily="34" charset="0"/>
              </a:rPr>
              <a:t>(en %)</a:t>
            </a:r>
            <a:endParaRPr lang="fr-FR" sz="1000" b="0">
              <a:effectLst/>
              <a:latin typeface="Arial" panose="020B0604020202020204" pitchFamily="34" charset="0"/>
              <a:cs typeface="Arial" panose="020B0604020202020204" pitchFamily="34" charset="0"/>
            </a:endParaRPr>
          </a:p>
        </c:rich>
      </c:tx>
      <c:layout>
        <c:manualLayout>
          <c:xMode val="edge"/>
          <c:yMode val="edge"/>
          <c:x val="0.13327175633100508"/>
          <c:y val="1.2521501638070899E-2"/>
        </c:manualLayout>
      </c:layout>
      <c:overlay val="0"/>
      <c:spPr>
        <a:noFill/>
        <a:ln w="25400">
          <a:noFill/>
        </a:ln>
      </c:spPr>
    </c:title>
    <c:autoTitleDeleted val="0"/>
    <c:plotArea>
      <c:layout>
        <c:manualLayout>
          <c:layoutTarget val="inner"/>
          <c:xMode val="edge"/>
          <c:yMode val="edge"/>
          <c:x val="2.3838553100505012E-2"/>
          <c:y val="0.12299651087766772"/>
          <c:w val="0.76373152809450728"/>
          <c:h val="0.74145565933136637"/>
        </c:manualLayout>
      </c:layout>
      <c:lineChart>
        <c:grouping val="standard"/>
        <c:varyColors val="0"/>
        <c:ser>
          <c:idx val="4"/>
          <c:order val="0"/>
          <c:tx>
            <c:strRef>
              <c:f>'Pours disc Tous'!$A$4</c:f>
              <c:strCache>
                <c:ptCount val="1"/>
                <c:pt idx="0">
                  <c:v>Droit</c:v>
                </c:pt>
              </c:strCache>
            </c:strRef>
          </c:tx>
          <c:cat>
            <c:strRef>
              <c:f>'Pours disc Tous'!$B$3:$N$3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Tous'!$B$4:$N$4</c:f>
              <c:numCache>
                <c:formatCode>0%</c:formatCode>
                <c:ptCount val="13"/>
                <c:pt idx="0">
                  <c:v>7.3990895295902886E-2</c:v>
                </c:pt>
                <c:pt idx="1">
                  <c:v>6.5801388469664962E-2</c:v>
                </c:pt>
                <c:pt idx="2">
                  <c:v>6.0453400503778336E-2</c:v>
                </c:pt>
                <c:pt idx="3">
                  <c:v>5.6414444898197302E-2</c:v>
                </c:pt>
                <c:pt idx="4">
                  <c:v>5.2334192769762464E-2</c:v>
                </c:pt>
                <c:pt idx="5">
                  <c:v>5.210715452466514E-2</c:v>
                </c:pt>
                <c:pt idx="6">
                  <c:v>4.5084600556864425E-2</c:v>
                </c:pt>
                <c:pt idx="7">
                  <c:v>4.1271151465125874E-2</c:v>
                </c:pt>
                <c:pt idx="8">
                  <c:v>3.7414965986394558E-2</c:v>
                </c:pt>
                <c:pt idx="9">
                  <c:v>3.6810431293881646E-2</c:v>
                </c:pt>
                <c:pt idx="10">
                  <c:v>3.4805890227576977E-2</c:v>
                </c:pt>
                <c:pt idx="11">
                  <c:v>3.3621566632756866E-2</c:v>
                </c:pt>
                <c:pt idx="12">
                  <c:v>3.2056253554624888E-2</c:v>
                </c:pt>
              </c:numCache>
            </c:numRef>
          </c:val>
          <c:smooth val="0"/>
          <c:extLst xmlns:c16r2="http://schemas.microsoft.com/office/drawing/2015/06/chart">
            <c:ext xmlns:c16="http://schemas.microsoft.com/office/drawing/2014/chart" uri="{C3380CC4-5D6E-409C-BE32-E72D297353CC}">
              <c16:uniqueId val="{00000000-D657-412A-BC95-049234ECAFDC}"/>
            </c:ext>
          </c:extLst>
        </c:ser>
        <c:ser>
          <c:idx val="3"/>
          <c:order val="1"/>
          <c:tx>
            <c:strRef>
              <c:f>'Pours disc Tous'!$A$5</c:f>
              <c:strCache>
                <c:ptCount val="1"/>
                <c:pt idx="0">
                  <c:v>Economie, AES</c:v>
                </c:pt>
              </c:strCache>
            </c:strRef>
          </c:tx>
          <c:cat>
            <c:strRef>
              <c:f>'Pours disc Tous'!$B$3:$N$3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Tous'!$B$5:$N$5</c:f>
              <c:numCache>
                <c:formatCode>0%</c:formatCode>
                <c:ptCount val="13"/>
                <c:pt idx="0">
                  <c:v>3.1478334749362784E-2</c:v>
                </c:pt>
                <c:pt idx="1">
                  <c:v>2.24989332402343E-2</c:v>
                </c:pt>
                <c:pt idx="2">
                  <c:v>1.9043351629886861E-2</c:v>
                </c:pt>
                <c:pt idx="3">
                  <c:v>1.7902363534046145E-2</c:v>
                </c:pt>
                <c:pt idx="4">
                  <c:v>1.6559490887282178E-2</c:v>
                </c:pt>
                <c:pt idx="5">
                  <c:v>1.4711254275562049E-2</c:v>
                </c:pt>
                <c:pt idx="6">
                  <c:v>1.3947927736450585E-2</c:v>
                </c:pt>
                <c:pt idx="7">
                  <c:v>1.3618227981666502E-2</c:v>
                </c:pt>
                <c:pt idx="8">
                  <c:v>1.2197974801991779E-2</c:v>
                </c:pt>
                <c:pt idx="9">
                  <c:v>1.1111477463813512E-2</c:v>
                </c:pt>
                <c:pt idx="10">
                  <c:v>1.2102624983511411E-2</c:v>
                </c:pt>
                <c:pt idx="11">
                  <c:v>1.1500547645125958E-2</c:v>
                </c:pt>
                <c:pt idx="12">
                  <c:v>9.596108974990962E-3</c:v>
                </c:pt>
              </c:numCache>
            </c:numRef>
          </c:val>
          <c:smooth val="0"/>
          <c:extLst xmlns:c16r2="http://schemas.microsoft.com/office/drawing/2015/06/chart">
            <c:ext xmlns:c16="http://schemas.microsoft.com/office/drawing/2014/chart" uri="{C3380CC4-5D6E-409C-BE32-E72D297353CC}">
              <c16:uniqueId val="{00000001-D657-412A-BC95-049234ECAFDC}"/>
            </c:ext>
          </c:extLst>
        </c:ser>
        <c:ser>
          <c:idx val="2"/>
          <c:order val="2"/>
          <c:tx>
            <c:strRef>
              <c:f>'Pours disc Tous'!$A$6</c:f>
              <c:strCache>
                <c:ptCount val="1"/>
                <c:pt idx="0">
                  <c:v>Lettres, Sc. Humaines</c:v>
                </c:pt>
              </c:strCache>
            </c:strRef>
          </c:tx>
          <c:cat>
            <c:strRef>
              <c:f>'Pours disc Tous'!$B$3:$N$3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Tous'!$B$6:$N$6</c:f>
              <c:numCache>
                <c:formatCode>0%</c:formatCode>
                <c:ptCount val="13"/>
                <c:pt idx="0">
                  <c:v>0.13120356021774546</c:v>
                </c:pt>
                <c:pt idx="1">
                  <c:v>0.10416981988799758</c:v>
                </c:pt>
                <c:pt idx="2">
                  <c:v>9.8781982534089166E-2</c:v>
                </c:pt>
                <c:pt idx="3">
                  <c:v>9.0206668917144892E-2</c:v>
                </c:pt>
                <c:pt idx="4">
                  <c:v>7.3171551492336645E-2</c:v>
                </c:pt>
                <c:pt idx="5">
                  <c:v>4.6784261696065421E-2</c:v>
                </c:pt>
                <c:pt idx="6">
                  <c:v>4.6304836230341727E-2</c:v>
                </c:pt>
                <c:pt idx="7">
                  <c:v>4.0888021468650892E-2</c:v>
                </c:pt>
                <c:pt idx="8">
                  <c:v>3.7022371807562862E-2</c:v>
                </c:pt>
                <c:pt idx="9">
                  <c:v>3.1329401088929218E-2</c:v>
                </c:pt>
                <c:pt idx="10">
                  <c:v>3.0032200828021292E-2</c:v>
                </c:pt>
                <c:pt idx="11">
                  <c:v>2.8055189163159768E-2</c:v>
                </c:pt>
                <c:pt idx="12">
                  <c:v>2.3134546162078024E-2</c:v>
                </c:pt>
              </c:numCache>
            </c:numRef>
          </c:val>
          <c:smooth val="0"/>
          <c:extLst xmlns:c16r2="http://schemas.microsoft.com/office/drawing/2015/06/chart">
            <c:ext xmlns:c16="http://schemas.microsoft.com/office/drawing/2014/chart" uri="{C3380CC4-5D6E-409C-BE32-E72D297353CC}">
              <c16:uniqueId val="{00000002-D657-412A-BC95-049234ECAFDC}"/>
            </c:ext>
          </c:extLst>
        </c:ser>
        <c:ser>
          <c:idx val="0"/>
          <c:order val="3"/>
          <c:tx>
            <c:strRef>
              <c:f>'Pours disc Tous'!$A$7</c:f>
              <c:strCache>
                <c:ptCount val="1"/>
                <c:pt idx="0">
                  <c:v>Santé</c:v>
                </c:pt>
              </c:strCache>
            </c:strRef>
          </c:tx>
          <c:cat>
            <c:strRef>
              <c:f>'Pours disc Tous'!$B$3:$N$3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Tous'!$B$7:$N$7</c:f>
              <c:numCache>
                <c:formatCode>0%</c:formatCode>
                <c:ptCount val="13"/>
                <c:pt idx="0">
                  <c:v>0.14612794612794613</c:v>
                </c:pt>
                <c:pt idx="1">
                  <c:v>0.12914862914862915</c:v>
                </c:pt>
                <c:pt idx="2">
                  <c:v>0.1366742596810934</c:v>
                </c:pt>
                <c:pt idx="3">
                  <c:v>0.12683681361175561</c:v>
                </c:pt>
                <c:pt idx="4">
                  <c:v>0.12948627726952849</c:v>
                </c:pt>
                <c:pt idx="5">
                  <c:v>0.11061093247588424</c:v>
                </c:pt>
                <c:pt idx="6">
                  <c:v>8.5950413223140495E-2</c:v>
                </c:pt>
                <c:pt idx="7">
                  <c:v>8.4653194975423271E-2</c:v>
                </c:pt>
                <c:pt idx="8">
                  <c:v>8.5451595457003787E-2</c:v>
                </c:pt>
                <c:pt idx="9">
                  <c:v>7.6658476658476665E-2</c:v>
                </c:pt>
                <c:pt idx="10">
                  <c:v>9.4574780058651026E-2</c:v>
                </c:pt>
                <c:pt idx="11">
                  <c:v>9.9709583736689256E-2</c:v>
                </c:pt>
                <c:pt idx="12">
                  <c:v>0.10128913443830571</c:v>
                </c:pt>
              </c:numCache>
            </c:numRef>
          </c:val>
          <c:smooth val="0"/>
          <c:extLst xmlns:c16r2="http://schemas.microsoft.com/office/drawing/2015/06/chart">
            <c:ext xmlns:c16="http://schemas.microsoft.com/office/drawing/2014/chart" uri="{C3380CC4-5D6E-409C-BE32-E72D297353CC}">
              <c16:uniqueId val="{00000003-D657-412A-BC95-049234ECAFDC}"/>
            </c:ext>
          </c:extLst>
        </c:ser>
        <c:ser>
          <c:idx val="5"/>
          <c:order val="4"/>
          <c:tx>
            <c:strRef>
              <c:f>'Pours disc Tous'!$A$8</c:f>
              <c:strCache>
                <c:ptCount val="1"/>
                <c:pt idx="0">
                  <c:v>Sciences</c:v>
                </c:pt>
              </c:strCache>
            </c:strRef>
          </c:tx>
          <c:cat>
            <c:strRef>
              <c:f>'Pours disc Tous'!$B$3:$N$3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Tous'!$B$8:$N$8</c:f>
              <c:numCache>
                <c:formatCode>0%</c:formatCode>
                <c:ptCount val="13"/>
                <c:pt idx="0">
                  <c:v>0.18157038242473555</c:v>
                </c:pt>
                <c:pt idx="1">
                  <c:v>0.17165107783710007</c:v>
                </c:pt>
                <c:pt idx="2">
                  <c:v>0.16065940206761664</c:v>
                </c:pt>
                <c:pt idx="3">
                  <c:v>0.16041666666666668</c:v>
                </c:pt>
                <c:pt idx="4">
                  <c:v>0.141295562141565</c:v>
                </c:pt>
                <c:pt idx="5">
                  <c:v>0.12368182135623997</c:v>
                </c:pt>
                <c:pt idx="6">
                  <c:v>0.12010833709503803</c:v>
                </c:pt>
                <c:pt idx="7">
                  <c:v>0.11222331876497955</c:v>
                </c:pt>
                <c:pt idx="8">
                  <c:v>0.10734268149478483</c:v>
                </c:pt>
                <c:pt idx="9">
                  <c:v>0.10630084103129739</c:v>
                </c:pt>
                <c:pt idx="10">
                  <c:v>0.10482615464452517</c:v>
                </c:pt>
                <c:pt idx="11">
                  <c:v>0.10146207437935434</c:v>
                </c:pt>
                <c:pt idx="12">
                  <c:v>9.8246502500474772E-2</c:v>
                </c:pt>
              </c:numCache>
            </c:numRef>
          </c:val>
          <c:smooth val="0"/>
          <c:extLst xmlns:c16r2="http://schemas.microsoft.com/office/drawing/2015/06/chart">
            <c:ext xmlns:c16="http://schemas.microsoft.com/office/drawing/2014/chart" uri="{C3380CC4-5D6E-409C-BE32-E72D297353CC}">
              <c16:uniqueId val="{00000004-D657-412A-BC95-049234ECAFDC}"/>
            </c:ext>
          </c:extLst>
        </c:ser>
        <c:ser>
          <c:idx val="1"/>
          <c:order val="5"/>
          <c:tx>
            <c:strRef>
              <c:f>'Pours disc Tous'!$A$9</c:f>
              <c:strCache>
                <c:ptCount val="1"/>
                <c:pt idx="0">
                  <c:v>STAPS</c:v>
                </c:pt>
              </c:strCache>
            </c:strRef>
          </c:tx>
          <c:cat>
            <c:strRef>
              <c:f>'Pours disc Tous'!$B$3:$N$3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Tous'!$B$9:$N$9</c:f>
              <c:numCache>
                <c:formatCode>0%</c:formatCode>
                <c:ptCount val="13"/>
                <c:pt idx="0">
                  <c:v>8.8289962825278817E-2</c:v>
                </c:pt>
                <c:pt idx="1">
                  <c:v>7.8630897317298803E-2</c:v>
                </c:pt>
                <c:pt idx="2">
                  <c:v>6.7612687813021696E-2</c:v>
                </c:pt>
                <c:pt idx="3">
                  <c:v>5.3124999999999999E-2</c:v>
                </c:pt>
                <c:pt idx="4">
                  <c:v>3.7187288708586883E-2</c:v>
                </c:pt>
                <c:pt idx="5">
                  <c:v>2.7823240589198037E-2</c:v>
                </c:pt>
                <c:pt idx="6">
                  <c:v>2.6124818577648767E-2</c:v>
                </c:pt>
                <c:pt idx="7">
                  <c:v>2.6452527161076995E-2</c:v>
                </c:pt>
                <c:pt idx="8">
                  <c:v>2.6363636363636363E-2</c:v>
                </c:pt>
                <c:pt idx="9">
                  <c:v>3.2841504045692527E-2</c:v>
                </c:pt>
                <c:pt idx="10">
                  <c:v>2.1582733812949641E-2</c:v>
                </c:pt>
                <c:pt idx="11">
                  <c:v>2.4185068349106203E-2</c:v>
                </c:pt>
                <c:pt idx="12">
                  <c:v>2.8773346794548207E-2</c:v>
                </c:pt>
              </c:numCache>
            </c:numRef>
          </c:val>
          <c:smooth val="0"/>
          <c:extLst xmlns:c16r2="http://schemas.microsoft.com/office/drawing/2015/06/chart">
            <c:ext xmlns:c16="http://schemas.microsoft.com/office/drawing/2014/chart" uri="{C3380CC4-5D6E-409C-BE32-E72D297353CC}">
              <c16:uniqueId val="{00000005-D657-412A-BC95-049234ECAFDC}"/>
            </c:ext>
          </c:extLst>
        </c:ser>
        <c:dLbls>
          <c:showLegendKey val="0"/>
          <c:showVal val="0"/>
          <c:showCatName val="0"/>
          <c:showSerName val="0"/>
          <c:showPercent val="0"/>
          <c:showBubbleSize val="0"/>
        </c:dLbls>
        <c:marker val="1"/>
        <c:smooth val="0"/>
        <c:axId val="281939968"/>
        <c:axId val="281941888"/>
      </c:lineChart>
      <c:catAx>
        <c:axId val="281939968"/>
        <c:scaling>
          <c:orientation val="minMax"/>
        </c:scaling>
        <c:delete val="0"/>
        <c:axPos val="b"/>
        <c:title>
          <c:tx>
            <c:rich>
              <a:bodyPr/>
              <a:lstStyle/>
              <a:p>
                <a:pPr>
                  <a:defRPr sz="800"/>
                </a:pPr>
                <a:r>
                  <a:rPr lang="fr-FR" sz="800" b="0" i="1" baseline="0">
                    <a:effectLst/>
                    <a:latin typeface="Arial" panose="020B0604020202020204" pitchFamily="34" charset="0"/>
                    <a:cs typeface="Arial" panose="020B0604020202020204" pitchFamily="34" charset="0"/>
                  </a:rPr>
                  <a:t>Source : MESRI-SIES (SISE).</a:t>
                </a:r>
                <a:endParaRPr lang="fr-FR" sz="800">
                  <a:effectLst/>
                  <a:latin typeface="Arial" panose="020B0604020202020204" pitchFamily="34" charset="0"/>
                  <a:cs typeface="Arial" panose="020B0604020202020204" pitchFamily="34" charset="0"/>
                </a:endParaRPr>
              </a:p>
            </c:rich>
          </c:tx>
          <c:layout>
            <c:manualLayout>
              <c:xMode val="edge"/>
              <c:yMode val="edge"/>
              <c:x val="0.75152487252224787"/>
              <c:y val="0.95629105827790939"/>
            </c:manualLayout>
          </c:layout>
          <c:overlay val="0"/>
          <c:spPr>
            <a:noFill/>
            <a:ln w="25400">
              <a:noFill/>
            </a:ln>
          </c:spPr>
        </c:title>
        <c:numFmt formatCode="General" sourceLinked="1"/>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fr-FR"/>
          </a:p>
        </c:txPr>
        <c:crossAx val="281941888"/>
        <c:crosses val="autoZero"/>
        <c:auto val="1"/>
        <c:lblAlgn val="ctr"/>
        <c:lblOffset val="100"/>
        <c:noMultiLvlLbl val="0"/>
      </c:catAx>
      <c:valAx>
        <c:axId val="281941888"/>
        <c:scaling>
          <c:orientation val="minMax"/>
          <c:max val="0.18000000000000002"/>
        </c:scaling>
        <c:delete val="0"/>
        <c:axPos val="l"/>
        <c:majorGridlines/>
        <c:numFmt formatCode="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fr-FR"/>
          </a:p>
        </c:txPr>
        <c:crossAx val="281939968"/>
        <c:crosses val="autoZero"/>
        <c:crossBetween val="midCat"/>
      </c:valAx>
      <c:spPr>
        <a:ln>
          <a:solidFill>
            <a:schemeClr val="tx1"/>
          </a:solidFill>
        </a:ln>
      </c:spPr>
    </c:plotArea>
    <c:legend>
      <c:legendPos val="t"/>
      <c:layout>
        <c:manualLayout>
          <c:xMode val="edge"/>
          <c:yMode val="edge"/>
          <c:x val="0.81037690995696243"/>
          <c:y val="0.19262295373349211"/>
          <c:w val="0.18510653340049665"/>
          <c:h val="0.65507284501401208"/>
        </c:manualLayout>
      </c:layout>
      <c:overlay val="0"/>
      <c:spPr>
        <a:noFill/>
        <a:ln w="25400">
          <a:noFill/>
        </a:ln>
      </c:spPr>
      <c:txPr>
        <a:bodyPr/>
        <a:lstStyle/>
        <a:p>
          <a:pPr>
            <a:defRPr sz="800">
              <a:latin typeface="Arial" panose="020B0604020202020204" pitchFamily="34" charset="0"/>
              <a:cs typeface="Arial" panose="020B0604020202020204" pitchFamily="34" charset="0"/>
            </a:defRPr>
          </a:pPr>
          <a:endParaRPr lang="fr-FR"/>
        </a:p>
      </c:txPr>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000" b="1" i="0" baseline="0">
                <a:effectLst/>
                <a:latin typeface="Arial" panose="020B0604020202020204" pitchFamily="34" charset="0"/>
                <a:cs typeface="Arial" panose="020B0604020202020204" pitchFamily="34" charset="0"/>
              </a:rPr>
              <a:t>Taux de poursuite en doctorat des </a:t>
            </a:r>
            <a:r>
              <a:rPr lang="fr-FR" sz="1000" b="1" i="0" u="none" strike="noStrike" baseline="0">
                <a:effectLst/>
                <a:latin typeface="Arial" panose="020B0604020202020204" pitchFamily="34" charset="0"/>
                <a:cs typeface="Arial" panose="020B0604020202020204" pitchFamily="34" charset="0"/>
              </a:rPr>
              <a:t>diplômés d'un</a:t>
            </a:r>
            <a:r>
              <a:rPr lang="fr-FR" sz="1000" b="1" i="0" baseline="0">
                <a:effectLst/>
                <a:latin typeface="Arial" panose="020B0604020202020204" pitchFamily="34" charset="0"/>
                <a:cs typeface="Arial" panose="020B0604020202020204" pitchFamily="34" charset="0"/>
              </a:rPr>
              <a:t> master 2 l'année précédente, par sexe, tous masters </a:t>
            </a:r>
            <a:r>
              <a:rPr lang="fr-FR" sz="1000" b="0" i="0" baseline="0">
                <a:effectLst/>
                <a:latin typeface="Arial" panose="020B0604020202020204" pitchFamily="34" charset="0"/>
                <a:cs typeface="Arial" panose="020B0604020202020204" pitchFamily="34" charset="0"/>
              </a:rPr>
              <a:t>(en %)</a:t>
            </a:r>
            <a:endParaRPr lang="fr-FR" sz="1000" b="0">
              <a:effectLst/>
              <a:latin typeface="Arial" panose="020B0604020202020204" pitchFamily="34" charset="0"/>
              <a:cs typeface="Arial" panose="020B0604020202020204" pitchFamily="34" charset="0"/>
            </a:endParaRPr>
          </a:p>
        </c:rich>
      </c:tx>
      <c:overlay val="0"/>
      <c:spPr>
        <a:noFill/>
        <a:ln w="25400">
          <a:noFill/>
        </a:ln>
      </c:spPr>
    </c:title>
    <c:autoTitleDeleted val="0"/>
    <c:plotArea>
      <c:layout>
        <c:manualLayout>
          <c:layoutTarget val="inner"/>
          <c:xMode val="edge"/>
          <c:yMode val="edge"/>
          <c:x val="6.1167404579478071E-2"/>
          <c:y val="0.11879446103719794"/>
          <c:w val="0.89427574078492711"/>
          <c:h val="0.71306476225355553"/>
        </c:manualLayout>
      </c:layout>
      <c:lineChart>
        <c:grouping val="standard"/>
        <c:varyColors val="0"/>
        <c:ser>
          <c:idx val="2"/>
          <c:order val="0"/>
          <c:tx>
            <c:strRef>
              <c:f>'Pours doct HF'!$A$4</c:f>
              <c:strCache>
                <c:ptCount val="1"/>
                <c:pt idx="0">
                  <c:v>Hommes</c:v>
                </c:pt>
              </c:strCache>
            </c:strRef>
          </c:tx>
          <c:cat>
            <c:strRef>
              <c:f>'Pours doct HF'!$B$3:$N$3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doct HF'!$B$4:$N$4</c:f>
              <c:numCache>
                <c:formatCode>0%</c:formatCode>
                <c:ptCount val="13"/>
                <c:pt idx="0">
                  <c:v>0.12667875698460934</c:v>
                </c:pt>
                <c:pt idx="1">
                  <c:v>0.11358065821097971</c:v>
                </c:pt>
                <c:pt idx="2">
                  <c:v>0.10203122061312771</c:v>
                </c:pt>
                <c:pt idx="3">
                  <c:v>9.7671169073125286E-2</c:v>
                </c:pt>
                <c:pt idx="4">
                  <c:v>8.7700393640182089E-2</c:v>
                </c:pt>
                <c:pt idx="5">
                  <c:v>7.6963308657869323E-2</c:v>
                </c:pt>
                <c:pt idx="6">
                  <c:v>7.2939119118304932E-2</c:v>
                </c:pt>
                <c:pt idx="7">
                  <c:v>6.586436818994959E-2</c:v>
                </c:pt>
                <c:pt idx="8">
                  <c:v>6.3482393079078839E-2</c:v>
                </c:pt>
                <c:pt idx="9">
                  <c:v>5.9959468412642734E-2</c:v>
                </c:pt>
                <c:pt idx="10">
                  <c:v>5.8459148686279341E-2</c:v>
                </c:pt>
                <c:pt idx="11">
                  <c:v>5.5006250710307993E-2</c:v>
                </c:pt>
                <c:pt idx="12">
                  <c:v>5.2452969383991098E-2</c:v>
                </c:pt>
              </c:numCache>
            </c:numRef>
          </c:val>
          <c:smooth val="0"/>
          <c:extLst xmlns:c16r2="http://schemas.microsoft.com/office/drawing/2015/06/chart">
            <c:ext xmlns:c16="http://schemas.microsoft.com/office/drawing/2014/chart" uri="{C3380CC4-5D6E-409C-BE32-E72D297353CC}">
              <c16:uniqueId val="{00000000-1E25-4888-A44F-BDE0D809AC2E}"/>
            </c:ext>
          </c:extLst>
        </c:ser>
        <c:ser>
          <c:idx val="3"/>
          <c:order val="1"/>
          <c:tx>
            <c:strRef>
              <c:f>'Pours doct HF'!$A$5</c:f>
              <c:strCache>
                <c:ptCount val="1"/>
                <c:pt idx="0">
                  <c:v>Femmes</c:v>
                </c:pt>
              </c:strCache>
            </c:strRef>
          </c:tx>
          <c:cat>
            <c:strRef>
              <c:f>'Pours doct HF'!$B$3:$N$3</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doct HF'!$B$5:$N$5</c:f>
              <c:numCache>
                <c:formatCode>0%</c:formatCode>
                <c:ptCount val="13"/>
                <c:pt idx="0">
                  <c:v>9.4489411673363222E-2</c:v>
                </c:pt>
                <c:pt idx="1">
                  <c:v>7.7410534483714225E-2</c:v>
                </c:pt>
                <c:pt idx="2">
                  <c:v>7.4054400586134259E-2</c:v>
                </c:pt>
                <c:pt idx="3">
                  <c:v>6.8255630290876182E-2</c:v>
                </c:pt>
                <c:pt idx="4">
                  <c:v>5.7815706328784078E-2</c:v>
                </c:pt>
                <c:pt idx="5">
                  <c:v>4.5321202879259767E-2</c:v>
                </c:pt>
                <c:pt idx="6">
                  <c:v>4.4276979189015235E-2</c:v>
                </c:pt>
                <c:pt idx="7">
                  <c:v>4.1230410814178713E-2</c:v>
                </c:pt>
                <c:pt idx="8">
                  <c:v>3.7893218678567542E-2</c:v>
                </c:pt>
                <c:pt idx="9">
                  <c:v>3.5232806941545569E-2</c:v>
                </c:pt>
                <c:pt idx="10">
                  <c:v>3.5557752084173291E-2</c:v>
                </c:pt>
                <c:pt idx="11">
                  <c:v>3.4163098801449882E-2</c:v>
                </c:pt>
                <c:pt idx="12">
                  <c:v>3.097811435433669E-2</c:v>
                </c:pt>
              </c:numCache>
            </c:numRef>
          </c:val>
          <c:smooth val="0"/>
          <c:extLst xmlns:c16r2="http://schemas.microsoft.com/office/drawing/2015/06/chart">
            <c:ext xmlns:c16="http://schemas.microsoft.com/office/drawing/2014/chart" uri="{C3380CC4-5D6E-409C-BE32-E72D297353CC}">
              <c16:uniqueId val="{00000001-1E25-4888-A44F-BDE0D809AC2E}"/>
            </c:ext>
          </c:extLst>
        </c:ser>
        <c:dLbls>
          <c:showLegendKey val="0"/>
          <c:showVal val="0"/>
          <c:showCatName val="0"/>
          <c:showSerName val="0"/>
          <c:showPercent val="0"/>
          <c:showBubbleSize val="0"/>
        </c:dLbls>
        <c:marker val="1"/>
        <c:smooth val="0"/>
        <c:axId val="282071424"/>
        <c:axId val="282073344"/>
      </c:lineChart>
      <c:catAx>
        <c:axId val="282071424"/>
        <c:scaling>
          <c:orientation val="minMax"/>
        </c:scaling>
        <c:delete val="0"/>
        <c:axPos val="b"/>
        <c:title>
          <c:tx>
            <c:rich>
              <a:bodyPr/>
              <a:lstStyle/>
              <a:p>
                <a:pPr algn="l">
                  <a:defRPr/>
                </a:pPr>
                <a:r>
                  <a:rPr lang="fr-FR" sz="800" b="0" i="1">
                    <a:latin typeface="Arial" panose="020B0604020202020204" pitchFamily="34" charset="0"/>
                    <a:cs typeface="Arial" panose="020B0604020202020204" pitchFamily="34" charset="0"/>
                  </a:rPr>
                  <a:t>Champ : hors Master MEEF : à la rentrée 2018, 27 147 étudiants sur 168 073</a:t>
                </a:r>
              </a:p>
              <a:p>
                <a:pPr algn="l">
                  <a:defRPr/>
                </a:pPr>
                <a:r>
                  <a:rPr lang="fr-FR" sz="800" b="0" i="1">
                    <a:latin typeface="Arial" panose="020B0604020202020204" pitchFamily="34" charset="0"/>
                    <a:cs typeface="Arial" panose="020B0604020202020204" pitchFamily="34" charset="0"/>
                  </a:rPr>
                  <a:t>           			Source : MESRI-SIES (SISE).</a:t>
                </a:r>
              </a:p>
            </c:rich>
          </c:tx>
          <c:layout>
            <c:manualLayout>
              <c:xMode val="edge"/>
              <c:yMode val="edge"/>
              <c:x val="4.2480335891027744E-3"/>
              <c:y val="0.92807739730208139"/>
            </c:manualLayout>
          </c:layout>
          <c:overlay val="0"/>
          <c:spPr>
            <a:noFill/>
            <a:ln w="25400">
              <a:noFill/>
            </a:ln>
          </c:spPr>
        </c:title>
        <c:numFmt formatCode="General" sourceLinked="1"/>
        <c:majorTickMark val="none"/>
        <c:minorTickMark val="none"/>
        <c:tickLblPos val="nextTo"/>
        <c:txPr>
          <a:bodyPr rot="0" vert="horz"/>
          <a:lstStyle/>
          <a:p>
            <a:pPr>
              <a:defRPr sz="800">
                <a:latin typeface="Arial" panose="020B0604020202020204" pitchFamily="34" charset="0"/>
                <a:cs typeface="Arial" panose="020B0604020202020204" pitchFamily="34" charset="0"/>
              </a:defRPr>
            </a:pPr>
            <a:endParaRPr lang="fr-FR"/>
          </a:p>
        </c:txPr>
        <c:crossAx val="282073344"/>
        <c:crosses val="autoZero"/>
        <c:auto val="1"/>
        <c:lblAlgn val="ctr"/>
        <c:lblOffset val="100"/>
        <c:noMultiLvlLbl val="0"/>
      </c:catAx>
      <c:valAx>
        <c:axId val="282073344"/>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fr-FR"/>
          </a:p>
        </c:txPr>
        <c:crossAx val="282071424"/>
        <c:crosses val="autoZero"/>
        <c:crossBetween val="midCat"/>
      </c:valAx>
    </c:plotArea>
    <c:legend>
      <c:legendPos val="t"/>
      <c:layout>
        <c:manualLayout>
          <c:xMode val="edge"/>
          <c:yMode val="edge"/>
          <c:x val="0.53503574679427701"/>
          <c:y val="0.24046565300027151"/>
          <c:w val="0.22479316348082756"/>
          <c:h val="0.16770318580867044"/>
        </c:manualLayout>
      </c:layout>
      <c:overlay val="0"/>
      <c:spPr>
        <a:noFill/>
        <a:ln w="25400">
          <a:noFill/>
        </a:ln>
      </c:spPr>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fr-FR" sz="1000">
                <a:latin typeface="Arial" panose="020B0604020202020204" pitchFamily="34" charset="0"/>
                <a:cs typeface="Arial" panose="020B0604020202020204" pitchFamily="34" charset="0"/>
              </a:rPr>
              <a:t>Taux de poursuite en doctorat</a:t>
            </a:r>
            <a:r>
              <a:rPr lang="fr-FR" sz="1000" baseline="0">
                <a:latin typeface="Arial" panose="020B0604020202020204" pitchFamily="34" charset="0"/>
                <a:cs typeface="Arial" panose="020B0604020202020204" pitchFamily="34" charset="0"/>
              </a:rPr>
              <a:t> </a:t>
            </a:r>
            <a:r>
              <a:rPr lang="fr-FR" sz="1000" b="1" i="0" u="none" strike="noStrike" kern="1200" baseline="0">
                <a:solidFill>
                  <a:sysClr val="windowText" lastClr="000000"/>
                </a:solidFill>
                <a:latin typeface="Arial" panose="020B0604020202020204" pitchFamily="34" charset="0"/>
                <a:ea typeface="+mn-ea"/>
                <a:cs typeface="Arial" panose="020B0604020202020204" pitchFamily="34" charset="0"/>
              </a:rPr>
              <a:t>par filière de Master 2 suivie l'année précédente -  </a:t>
            </a:r>
            <a:r>
              <a:rPr lang="fr-FR" sz="1000" baseline="0">
                <a:latin typeface="Arial" panose="020B0604020202020204" pitchFamily="34" charset="0"/>
                <a:cs typeface="Arial" panose="020B0604020202020204" pitchFamily="34" charset="0"/>
              </a:rPr>
              <a:t>hommes</a:t>
            </a:r>
            <a:endParaRPr lang="fr-FR" sz="1000">
              <a:latin typeface="Arial" panose="020B0604020202020204" pitchFamily="34" charset="0"/>
              <a:cs typeface="Arial" panose="020B0604020202020204" pitchFamily="34" charset="0"/>
            </a:endParaRPr>
          </a:p>
        </c:rich>
      </c:tx>
      <c:overlay val="0"/>
      <c:spPr>
        <a:noFill/>
        <a:ln w="25400">
          <a:noFill/>
        </a:ln>
        <a:effectLst/>
      </c:spPr>
    </c:title>
    <c:autoTitleDeleted val="0"/>
    <c:plotArea>
      <c:layout>
        <c:manualLayout>
          <c:layoutTarget val="inner"/>
          <c:xMode val="edge"/>
          <c:yMode val="edge"/>
          <c:x val="7.0395609863056319E-2"/>
          <c:y val="0.10952682179152302"/>
          <c:w val="0.70079631350429017"/>
          <c:h val="0.79960653148444938"/>
        </c:manualLayout>
      </c:layout>
      <c:lineChart>
        <c:grouping val="standard"/>
        <c:varyColors val="0"/>
        <c:ser>
          <c:idx val="3"/>
          <c:order val="0"/>
          <c:tx>
            <c:strRef>
              <c:f>'Pours disc Tous HF'!$A$18</c:f>
              <c:strCache>
                <c:ptCount val="1"/>
                <c:pt idx="0">
                  <c:v>Droit</c:v>
                </c:pt>
              </c:strCache>
            </c:strRef>
          </c:tx>
          <c:spPr>
            <a:ln w="28575" cap="rnd" cmpd="sng" algn="ctr">
              <a:solidFill>
                <a:schemeClr val="accent5"/>
              </a:solidFill>
              <a:prstDash val="solid"/>
              <a:round/>
            </a:ln>
            <a:effectLst/>
          </c:spPr>
          <c:marker>
            <c:spPr>
              <a:solidFill>
                <a:schemeClr val="accent5"/>
              </a:solidFill>
              <a:ln w="9525" cap="flat" cmpd="sng" algn="ctr">
                <a:solidFill>
                  <a:schemeClr val="accent5"/>
                </a:solidFill>
                <a:prstDash val="solid"/>
                <a:round/>
              </a:ln>
              <a:effectLst/>
            </c:spPr>
          </c:marker>
          <c:cat>
            <c:strRef>
              <c:f>'Pours disc Tous HF'!$B$17:$N$17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HF'!$B$18:$N$18</c:f>
              <c:numCache>
                <c:formatCode>0%</c:formatCode>
                <c:ptCount val="13"/>
                <c:pt idx="0">
                  <c:v>0.1011378002528445</c:v>
                </c:pt>
                <c:pt idx="1">
                  <c:v>9.4208211143695014E-2</c:v>
                </c:pt>
                <c:pt idx="2">
                  <c:v>8.7684191377114792E-2</c:v>
                </c:pt>
                <c:pt idx="3">
                  <c:v>8.1520745750319867E-2</c:v>
                </c:pt>
                <c:pt idx="4">
                  <c:v>8.081317204301075E-2</c:v>
                </c:pt>
                <c:pt idx="5">
                  <c:v>7.4730230310839099E-2</c:v>
                </c:pt>
                <c:pt idx="6">
                  <c:v>6.7003792667509485E-2</c:v>
                </c:pt>
                <c:pt idx="7">
                  <c:v>6.070050460077174E-2</c:v>
                </c:pt>
                <c:pt idx="8">
                  <c:v>5.8725845410628016E-2</c:v>
                </c:pt>
                <c:pt idx="9">
                  <c:v>5.568053993250844E-2</c:v>
                </c:pt>
                <c:pt idx="10">
                  <c:v>4.8517520215633422E-2</c:v>
                </c:pt>
                <c:pt idx="11">
                  <c:v>4.8348348348348349E-2</c:v>
                </c:pt>
                <c:pt idx="12">
                  <c:v>4.6458492003046456E-2</c:v>
                </c:pt>
              </c:numCache>
            </c:numRef>
          </c:val>
          <c:smooth val="0"/>
          <c:extLst xmlns:c16r2="http://schemas.microsoft.com/office/drawing/2015/06/chart">
            <c:ext xmlns:c16="http://schemas.microsoft.com/office/drawing/2014/chart" uri="{C3380CC4-5D6E-409C-BE32-E72D297353CC}">
              <c16:uniqueId val="{00000000-3727-426E-84AD-AD49D9AC42D1}"/>
            </c:ext>
          </c:extLst>
        </c:ser>
        <c:ser>
          <c:idx val="4"/>
          <c:order val="1"/>
          <c:tx>
            <c:strRef>
              <c:f>'Pours disc Tous HF'!$A$19</c:f>
              <c:strCache>
                <c:ptCount val="1"/>
                <c:pt idx="0">
                  <c:v>Economie, AES</c:v>
                </c:pt>
              </c:strCache>
            </c:strRef>
          </c:tx>
          <c:spPr>
            <a:ln w="28575" cap="rnd" cmpd="sng" algn="ctr">
              <a:solidFill>
                <a:schemeClr val="accent4"/>
              </a:solidFill>
              <a:prstDash val="solid"/>
              <a:round/>
            </a:ln>
            <a:effectLst/>
          </c:spPr>
          <c:marker>
            <c:spPr>
              <a:solidFill>
                <a:schemeClr val="accent4"/>
              </a:solidFill>
              <a:ln w="9525" cap="flat" cmpd="sng" algn="ctr">
                <a:solidFill>
                  <a:schemeClr val="accent4"/>
                </a:solidFill>
                <a:prstDash val="solid"/>
                <a:round/>
              </a:ln>
              <a:effectLst/>
            </c:spPr>
          </c:marker>
          <c:cat>
            <c:strRef>
              <c:f>'Pours disc Tous HF'!$B$17:$N$17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HF'!$B$19:$N$19</c:f>
              <c:numCache>
                <c:formatCode>0%</c:formatCode>
                <c:ptCount val="13"/>
                <c:pt idx="0">
                  <c:v>3.4668862056348337E-2</c:v>
                </c:pt>
                <c:pt idx="1">
                  <c:v>2.8004161609155542E-2</c:v>
                </c:pt>
                <c:pt idx="2">
                  <c:v>2.2594343401970998E-2</c:v>
                </c:pt>
                <c:pt idx="3">
                  <c:v>2.1663711356102074E-2</c:v>
                </c:pt>
                <c:pt idx="4">
                  <c:v>2.0633750921149593E-2</c:v>
                </c:pt>
                <c:pt idx="5">
                  <c:v>1.8221895664952241E-2</c:v>
                </c:pt>
                <c:pt idx="6">
                  <c:v>1.6940179989412388E-2</c:v>
                </c:pt>
                <c:pt idx="7">
                  <c:v>1.7019387302057126E-2</c:v>
                </c:pt>
                <c:pt idx="8">
                  <c:v>1.6815034619188922E-2</c:v>
                </c:pt>
                <c:pt idx="9">
                  <c:v>1.3938848920863309E-2</c:v>
                </c:pt>
                <c:pt idx="10">
                  <c:v>1.6312734220001471E-2</c:v>
                </c:pt>
                <c:pt idx="11">
                  <c:v>1.4014958971752233E-2</c:v>
                </c:pt>
                <c:pt idx="12">
                  <c:v>1.1690172712874274E-2</c:v>
                </c:pt>
              </c:numCache>
            </c:numRef>
          </c:val>
          <c:smooth val="0"/>
          <c:extLst xmlns:c16r2="http://schemas.microsoft.com/office/drawing/2015/06/chart">
            <c:ext xmlns:c16="http://schemas.microsoft.com/office/drawing/2014/chart" uri="{C3380CC4-5D6E-409C-BE32-E72D297353CC}">
              <c16:uniqueId val="{00000001-3727-426E-84AD-AD49D9AC42D1}"/>
            </c:ext>
          </c:extLst>
        </c:ser>
        <c:ser>
          <c:idx val="2"/>
          <c:order val="2"/>
          <c:tx>
            <c:strRef>
              <c:f>'Pours disc Tous HF'!$A$20</c:f>
              <c:strCache>
                <c:ptCount val="1"/>
                <c:pt idx="0">
                  <c:v>Lettres, Sc. Humaines</c:v>
                </c:pt>
              </c:strCache>
            </c:strRef>
          </c:tx>
          <c:spPr>
            <a:ln w="28575" cap="rnd" cmpd="sng" algn="ctr">
              <a:solidFill>
                <a:schemeClr val="accent1"/>
              </a:solidFill>
              <a:prstDash val="solid"/>
              <a:round/>
            </a:ln>
            <a:effectLst/>
          </c:spPr>
          <c:marker>
            <c:spPr>
              <a:solidFill>
                <a:schemeClr val="accent1"/>
              </a:solidFill>
              <a:ln w="9525" cap="flat" cmpd="sng" algn="ctr">
                <a:solidFill>
                  <a:schemeClr val="accent1"/>
                </a:solidFill>
                <a:prstDash val="solid"/>
                <a:round/>
              </a:ln>
              <a:effectLst/>
            </c:spPr>
          </c:marker>
          <c:cat>
            <c:strRef>
              <c:f>'Pours disc Tous HF'!$B$17:$N$17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HF'!$B$20:$N$20</c:f>
              <c:numCache>
                <c:formatCode>0%</c:formatCode>
                <c:ptCount val="13"/>
                <c:pt idx="0">
                  <c:v>0.18074300820926673</c:v>
                </c:pt>
                <c:pt idx="1">
                  <c:v>0.14456250819887184</c:v>
                </c:pt>
                <c:pt idx="2">
                  <c:v>0.13400809716599191</c:v>
                </c:pt>
                <c:pt idx="3">
                  <c:v>0.12062207611581742</c:v>
                </c:pt>
                <c:pt idx="4">
                  <c:v>0.10084825636192271</c:v>
                </c:pt>
                <c:pt idx="5">
                  <c:v>7.5945945945945947E-2</c:v>
                </c:pt>
                <c:pt idx="6">
                  <c:v>7.4602721476829378E-2</c:v>
                </c:pt>
                <c:pt idx="7">
                  <c:v>6.2059646752243992E-2</c:v>
                </c:pt>
                <c:pt idx="8">
                  <c:v>5.631614719875716E-2</c:v>
                </c:pt>
                <c:pt idx="9">
                  <c:v>4.677503026111015E-2</c:v>
                </c:pt>
                <c:pt idx="10">
                  <c:v>4.626890203813281E-2</c:v>
                </c:pt>
                <c:pt idx="11">
                  <c:v>4.2267721420815883E-2</c:v>
                </c:pt>
                <c:pt idx="12">
                  <c:v>3.5739661787693618E-2</c:v>
                </c:pt>
              </c:numCache>
            </c:numRef>
          </c:val>
          <c:smooth val="0"/>
          <c:extLst xmlns:c16r2="http://schemas.microsoft.com/office/drawing/2015/06/chart">
            <c:ext xmlns:c16="http://schemas.microsoft.com/office/drawing/2014/chart" uri="{C3380CC4-5D6E-409C-BE32-E72D297353CC}">
              <c16:uniqueId val="{00000002-3727-426E-84AD-AD49D9AC42D1}"/>
            </c:ext>
          </c:extLst>
        </c:ser>
        <c:ser>
          <c:idx val="6"/>
          <c:order val="3"/>
          <c:tx>
            <c:strRef>
              <c:f>'Pours disc Tous HF'!$A$21</c:f>
              <c:strCache>
                <c:ptCount val="1"/>
                <c:pt idx="0">
                  <c:v>Santé</c:v>
                </c:pt>
              </c:strCache>
            </c:strRef>
          </c:tx>
          <c:spPr>
            <a:ln w="28575" cap="rnd" cmpd="sng" algn="ctr">
              <a:solidFill>
                <a:schemeClr val="accent3"/>
              </a:solidFill>
              <a:prstDash val="solid"/>
              <a:round/>
            </a:ln>
            <a:effectLst/>
          </c:spPr>
          <c:marker>
            <c:spPr>
              <a:solidFill>
                <a:schemeClr val="accent3"/>
              </a:solidFill>
              <a:ln w="9525" cap="flat" cmpd="sng" algn="ctr">
                <a:solidFill>
                  <a:schemeClr val="accent3"/>
                </a:solidFill>
                <a:prstDash val="solid"/>
                <a:round/>
              </a:ln>
              <a:effectLst/>
            </c:spPr>
          </c:marker>
          <c:cat>
            <c:strRef>
              <c:f>'Pours disc Tous HF'!$B$17:$N$17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HF'!$B$21:$N$21</c:f>
              <c:numCache>
                <c:formatCode>0%</c:formatCode>
                <c:ptCount val="13"/>
                <c:pt idx="0">
                  <c:v>0.18785578747628084</c:v>
                </c:pt>
                <c:pt idx="1">
                  <c:v>0.15578947368421053</c:v>
                </c:pt>
                <c:pt idx="2">
                  <c:v>0.18292682926829268</c:v>
                </c:pt>
                <c:pt idx="3">
                  <c:v>0.16237113402061856</c:v>
                </c:pt>
                <c:pt idx="4">
                  <c:v>0.14556962025316456</c:v>
                </c:pt>
                <c:pt idx="5">
                  <c:v>0.13878326996197718</c:v>
                </c:pt>
                <c:pt idx="6">
                  <c:v>8.8777219430485763E-2</c:v>
                </c:pt>
                <c:pt idx="7">
                  <c:v>0.10225303292894281</c:v>
                </c:pt>
                <c:pt idx="8">
                  <c:v>0.10664335664335664</c:v>
                </c:pt>
                <c:pt idx="9">
                  <c:v>0.10912052117263844</c:v>
                </c:pt>
                <c:pt idx="10">
                  <c:v>0.1193058568329718</c:v>
                </c:pt>
                <c:pt idx="11">
                  <c:v>0.1</c:v>
                </c:pt>
                <c:pt idx="12">
                  <c:v>0.11083123425692695</c:v>
                </c:pt>
              </c:numCache>
            </c:numRef>
          </c:val>
          <c:smooth val="0"/>
          <c:extLst xmlns:c16r2="http://schemas.microsoft.com/office/drawing/2015/06/chart">
            <c:ext xmlns:c16="http://schemas.microsoft.com/office/drawing/2014/chart" uri="{C3380CC4-5D6E-409C-BE32-E72D297353CC}">
              <c16:uniqueId val="{00000003-3727-426E-84AD-AD49D9AC42D1}"/>
            </c:ext>
          </c:extLst>
        </c:ser>
        <c:ser>
          <c:idx val="0"/>
          <c:order val="4"/>
          <c:tx>
            <c:strRef>
              <c:f>'Pours disc Tous HF'!$A$22</c:f>
              <c:strCache>
                <c:ptCount val="1"/>
                <c:pt idx="0">
                  <c:v>Sciences</c:v>
                </c:pt>
              </c:strCache>
            </c:strRef>
          </c:tx>
          <c:spPr>
            <a:ln w="28575" cap="rnd" cmpd="sng" algn="ctr">
              <a:solidFill>
                <a:schemeClr val="tx2"/>
              </a:solidFill>
              <a:prstDash val="solid"/>
              <a:round/>
            </a:ln>
            <a:effectLst/>
          </c:spPr>
          <c:marker>
            <c:spPr>
              <a:solidFill>
                <a:schemeClr val="tx2"/>
              </a:solidFill>
              <a:ln w="9525" cap="flat" cmpd="sng" algn="ctr">
                <a:solidFill>
                  <a:schemeClr val="tx2"/>
                </a:solidFill>
                <a:prstDash val="solid"/>
                <a:round/>
              </a:ln>
              <a:effectLst/>
            </c:spPr>
          </c:marker>
          <c:cat>
            <c:strRef>
              <c:f>'Pours disc Tous HF'!$B$17:$N$17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HF'!$B$22:$N$22</c:f>
              <c:numCache>
                <c:formatCode>0%</c:formatCode>
                <c:ptCount val="13"/>
                <c:pt idx="0">
                  <c:v>0.1738584259782677</c:v>
                </c:pt>
                <c:pt idx="1">
                  <c:v>0.16617375231053605</c:v>
                </c:pt>
                <c:pt idx="2">
                  <c:v>0.15361521140855641</c:v>
                </c:pt>
                <c:pt idx="3">
                  <c:v>0.1563655230559699</c:v>
                </c:pt>
                <c:pt idx="4">
                  <c:v>0.1405539993775288</c:v>
                </c:pt>
                <c:pt idx="5">
                  <c:v>0.12784546805349184</c:v>
                </c:pt>
                <c:pt idx="6">
                  <c:v>0.11962497829735518</c:v>
                </c:pt>
                <c:pt idx="7">
                  <c:v>0.11137029726658293</c:v>
                </c:pt>
                <c:pt idx="8">
                  <c:v>0.10656451332056416</c:v>
                </c:pt>
                <c:pt idx="9">
                  <c:v>0.10598654321697625</c:v>
                </c:pt>
                <c:pt idx="10">
                  <c:v>0.10214416549940739</c:v>
                </c:pt>
                <c:pt idx="11">
                  <c:v>9.9164810690423169E-2</c:v>
                </c:pt>
                <c:pt idx="12">
                  <c:v>9.6225809900566658E-2</c:v>
                </c:pt>
              </c:numCache>
            </c:numRef>
          </c:val>
          <c:smooth val="0"/>
          <c:extLst xmlns:c16r2="http://schemas.microsoft.com/office/drawing/2015/06/chart">
            <c:ext xmlns:c16="http://schemas.microsoft.com/office/drawing/2014/chart" uri="{C3380CC4-5D6E-409C-BE32-E72D297353CC}">
              <c16:uniqueId val="{00000004-3727-426E-84AD-AD49D9AC42D1}"/>
            </c:ext>
          </c:extLst>
        </c:ser>
        <c:ser>
          <c:idx val="5"/>
          <c:order val="5"/>
          <c:tx>
            <c:strRef>
              <c:f>'Pours disc Tous HF'!$A$23</c:f>
              <c:strCache>
                <c:ptCount val="1"/>
                <c:pt idx="0">
                  <c:v>STAPS</c:v>
                </c:pt>
              </c:strCache>
            </c:strRef>
          </c:tx>
          <c:spPr>
            <a:ln w="28575" cap="rnd" cmpd="sng" algn="ctr">
              <a:solidFill>
                <a:schemeClr val="accent6">
                  <a:shade val="95000"/>
                  <a:satMod val="105000"/>
                </a:schemeClr>
              </a:solidFill>
              <a:prstDash val="solid"/>
              <a:round/>
            </a:ln>
            <a:effectLst/>
          </c:spPr>
          <c:marker>
            <c:spPr>
              <a:solidFill>
                <a:schemeClr val="accent6"/>
              </a:solidFill>
              <a:ln w="9525" cap="flat" cmpd="sng" algn="ctr">
                <a:solidFill>
                  <a:schemeClr val="accent6">
                    <a:shade val="95000"/>
                    <a:satMod val="105000"/>
                  </a:schemeClr>
                </a:solidFill>
                <a:prstDash val="solid"/>
                <a:round/>
              </a:ln>
              <a:effectLst/>
            </c:spPr>
          </c:marker>
          <c:cat>
            <c:strRef>
              <c:f>'Pours disc Tous HF'!$B$17:$N$17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HF'!$B$23:$N$23</c:f>
              <c:numCache>
                <c:formatCode>0%</c:formatCode>
                <c:ptCount val="13"/>
                <c:pt idx="0">
                  <c:v>9.1428571428571428E-2</c:v>
                </c:pt>
                <c:pt idx="1">
                  <c:v>8.9361702127659579E-2</c:v>
                </c:pt>
                <c:pt idx="2">
                  <c:v>6.933333333333333E-2</c:v>
                </c:pt>
                <c:pt idx="3">
                  <c:v>4.9872122762148335E-2</c:v>
                </c:pt>
                <c:pt idx="4">
                  <c:v>4.7619047619047616E-2</c:v>
                </c:pt>
                <c:pt idx="5">
                  <c:v>3.2593619972260748E-2</c:v>
                </c:pt>
                <c:pt idx="6">
                  <c:v>2.8180354267310789E-2</c:v>
                </c:pt>
                <c:pt idx="7">
                  <c:v>2.8838659392049885E-2</c:v>
                </c:pt>
                <c:pt idx="8">
                  <c:v>2.8363636363636365E-2</c:v>
                </c:pt>
                <c:pt idx="9">
                  <c:v>3.4029389017788091E-2</c:v>
                </c:pt>
                <c:pt idx="10">
                  <c:v>1.9832189168573607E-2</c:v>
                </c:pt>
                <c:pt idx="11">
                  <c:v>2.4807527801539778E-2</c:v>
                </c:pt>
                <c:pt idx="12">
                  <c:v>3.0352748154224774E-2</c:v>
                </c:pt>
              </c:numCache>
            </c:numRef>
          </c:val>
          <c:smooth val="0"/>
          <c:extLst xmlns:c16r2="http://schemas.microsoft.com/office/drawing/2015/06/chart">
            <c:ext xmlns:c16="http://schemas.microsoft.com/office/drawing/2014/chart" uri="{C3380CC4-5D6E-409C-BE32-E72D297353CC}">
              <c16:uniqueId val="{00000005-3727-426E-84AD-AD49D9AC42D1}"/>
            </c:ext>
          </c:extLst>
        </c:ser>
        <c:ser>
          <c:idx val="1"/>
          <c:order val="6"/>
          <c:tx>
            <c:strRef>
              <c:f>'Pours disc Tous HF'!$A$24</c:f>
              <c:strCache>
                <c:ptCount val="1"/>
                <c:pt idx="0">
                  <c:v>Total </c:v>
                </c:pt>
              </c:strCache>
            </c:strRef>
          </c:tx>
          <c:spPr>
            <a:ln w="28575" cap="rnd" cmpd="sng" algn="ctr">
              <a:solidFill>
                <a:schemeClr val="accent2">
                  <a:shade val="95000"/>
                  <a:satMod val="105000"/>
                </a:schemeClr>
              </a:solidFill>
              <a:prstDash val="solid"/>
              <a:round/>
            </a:ln>
            <a:effectLst/>
          </c:spPr>
          <c:marker>
            <c:spPr>
              <a:solidFill>
                <a:schemeClr val="accent2"/>
              </a:solidFill>
              <a:ln w="9525" cap="flat" cmpd="sng" algn="ctr">
                <a:solidFill>
                  <a:schemeClr val="accent2">
                    <a:shade val="95000"/>
                    <a:satMod val="105000"/>
                  </a:schemeClr>
                </a:solidFill>
                <a:prstDash val="solid"/>
                <a:round/>
              </a:ln>
              <a:effectLst/>
            </c:spPr>
          </c:marker>
          <c:cat>
            <c:strRef>
              <c:f>'Pours disc Tous HF'!$B$17:$N$17</c:f>
              <c:strCache>
                <c:ptCount val="13"/>
                <c:pt idx="0">
                  <c:v>2006-
07</c:v>
                </c:pt>
                <c:pt idx="1">
                  <c:v>2007-
08</c:v>
                </c:pt>
                <c:pt idx="2">
                  <c:v>2008-
09</c:v>
                </c:pt>
                <c:pt idx="3">
                  <c:v>2009-
10</c:v>
                </c:pt>
                <c:pt idx="4">
                  <c:v>2010-
11</c:v>
                </c:pt>
                <c:pt idx="5">
                  <c:v>2011-
12</c:v>
                </c:pt>
                <c:pt idx="6">
                  <c:v>2012-
13</c:v>
                </c:pt>
                <c:pt idx="7">
                  <c:v>2013-
14</c:v>
                </c:pt>
                <c:pt idx="8">
                  <c:v>2014-
15</c:v>
                </c:pt>
                <c:pt idx="9">
                  <c:v>2015-
16</c:v>
                </c:pt>
                <c:pt idx="10">
                  <c:v>2016-
17</c:v>
                </c:pt>
                <c:pt idx="11">
                  <c:v>2017-
18</c:v>
                </c:pt>
                <c:pt idx="12">
                  <c:v>2018-
19</c:v>
                </c:pt>
              </c:strCache>
            </c:strRef>
          </c:cat>
          <c:val>
            <c:numRef>
              <c:f>'Pours disc Tous HF'!$B$24:$N$24</c:f>
              <c:numCache>
                <c:formatCode>0%</c:formatCode>
                <c:ptCount val="13"/>
                <c:pt idx="0">
                  <c:v>0.12667875698460934</c:v>
                </c:pt>
                <c:pt idx="1">
                  <c:v>0.11358065821097971</c:v>
                </c:pt>
                <c:pt idx="2">
                  <c:v>0.10203122061312771</c:v>
                </c:pt>
                <c:pt idx="3">
                  <c:v>9.7671169073125286E-2</c:v>
                </c:pt>
                <c:pt idx="4">
                  <c:v>8.7700393640182089E-2</c:v>
                </c:pt>
                <c:pt idx="5">
                  <c:v>7.6963308657869323E-2</c:v>
                </c:pt>
                <c:pt idx="6">
                  <c:v>7.2939119118304932E-2</c:v>
                </c:pt>
                <c:pt idx="7">
                  <c:v>6.586436818994959E-2</c:v>
                </c:pt>
                <c:pt idx="8">
                  <c:v>6.3482393079078839E-2</c:v>
                </c:pt>
                <c:pt idx="9">
                  <c:v>5.9959468412642734E-2</c:v>
                </c:pt>
                <c:pt idx="10">
                  <c:v>5.8459148686279341E-2</c:v>
                </c:pt>
                <c:pt idx="11">
                  <c:v>5.5006250710307993E-2</c:v>
                </c:pt>
                <c:pt idx="12">
                  <c:v>5.2452969383991147E-2</c:v>
                </c:pt>
              </c:numCache>
            </c:numRef>
          </c:val>
          <c:smooth val="0"/>
          <c:extLst xmlns:c16r2="http://schemas.microsoft.com/office/drawing/2015/06/chart">
            <c:ext xmlns:c16="http://schemas.microsoft.com/office/drawing/2014/chart" uri="{C3380CC4-5D6E-409C-BE32-E72D297353CC}">
              <c16:uniqueId val="{00000006-3727-426E-84AD-AD49D9AC42D1}"/>
            </c:ext>
          </c:extLst>
        </c:ser>
        <c:dLbls>
          <c:showLegendKey val="0"/>
          <c:showVal val="0"/>
          <c:showCatName val="0"/>
          <c:showSerName val="0"/>
          <c:showPercent val="0"/>
          <c:showBubbleSize val="0"/>
        </c:dLbls>
        <c:marker val="1"/>
        <c:smooth val="0"/>
        <c:axId val="282245376"/>
        <c:axId val="282260224"/>
      </c:lineChart>
      <c:catAx>
        <c:axId val="282245376"/>
        <c:scaling>
          <c:orientation val="minMax"/>
        </c:scaling>
        <c:delete val="0"/>
        <c:axPos val="b"/>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fr-FR" sz="800" b="0" i="1">
                    <a:latin typeface="Arial" panose="020B0604020202020204" pitchFamily="34" charset="0"/>
                    <a:cs typeface="Arial" panose="020B0604020202020204" pitchFamily="34" charset="0"/>
                  </a:rPr>
                  <a:t>Source : MESRI-SIES (SISE).</a:t>
                </a:r>
              </a:p>
            </c:rich>
          </c:tx>
          <c:layout>
            <c:manualLayout>
              <c:xMode val="edge"/>
              <c:yMode val="edge"/>
              <c:x val="0.75685375328083992"/>
              <c:y val="0.96197059238562921"/>
            </c:manualLayout>
          </c:layout>
          <c:overlay val="0"/>
          <c:spPr>
            <a:noFill/>
            <a:ln w="25400">
              <a:noFill/>
            </a:ln>
            <a:effectLst/>
          </c:spPr>
        </c:title>
        <c:numFmt formatCode="General" sourceLinked="1"/>
        <c:majorTickMark val="none"/>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fr-FR"/>
          </a:p>
        </c:txPr>
        <c:crossAx val="282260224"/>
        <c:crosses val="autoZero"/>
        <c:auto val="1"/>
        <c:lblAlgn val="ctr"/>
        <c:lblOffset val="100"/>
        <c:noMultiLvlLbl val="0"/>
      </c:catAx>
      <c:valAx>
        <c:axId val="282260224"/>
        <c:scaling>
          <c:orientation val="minMax"/>
        </c:scaling>
        <c:delete val="0"/>
        <c:axPos val="l"/>
        <c:majorGridlines>
          <c:spPr>
            <a:ln w="9525" cap="flat" cmpd="sng" algn="ctr">
              <a:solidFill>
                <a:schemeClr val="tx1">
                  <a:tint val="75000"/>
                  <a:shade val="95000"/>
                  <a:satMod val="105000"/>
                </a:schemeClr>
              </a:solidFill>
              <a:prstDash val="solid"/>
              <a:round/>
            </a:ln>
            <a:effectLst/>
          </c:spPr>
        </c:majorGridlines>
        <c:numFmt formatCode="0%"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900" b="0" i="0" u="none" strike="noStrike" kern="1200" baseline="0">
                <a:solidFill>
                  <a:schemeClr val="tx1"/>
                </a:solidFill>
                <a:latin typeface="Arial" panose="020B0604020202020204" pitchFamily="34" charset="0"/>
                <a:ea typeface="+mn-ea"/>
                <a:cs typeface="Arial" panose="020B0604020202020204" pitchFamily="34" charset="0"/>
              </a:defRPr>
            </a:pPr>
            <a:endParaRPr lang="fr-FR"/>
          </a:p>
        </c:txPr>
        <c:crossAx val="282245376"/>
        <c:crosses val="autoZero"/>
        <c:crossBetween val="midCat"/>
      </c:valAx>
      <c:spPr>
        <a:solidFill>
          <a:schemeClr val="bg1"/>
        </a:solidFill>
        <a:ln>
          <a:noFill/>
        </a:ln>
        <a:effectLst/>
      </c:spPr>
    </c:plotArea>
    <c:legend>
      <c:legendPos val="t"/>
      <c:layout>
        <c:manualLayout>
          <c:xMode val="edge"/>
          <c:yMode val="edge"/>
          <c:x val="0.77681224629529999"/>
          <c:y val="0.19484658444243139"/>
          <c:w val="0.21873365644451559"/>
          <c:h val="0.66589227231551806"/>
        </c:manualLayout>
      </c:layout>
      <c:overlay val="0"/>
      <c:spPr>
        <a:noFill/>
        <a:ln w="25400">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fr-FR"/>
        </a:p>
      </c:txPr>
    </c:legend>
    <c:plotVisOnly val="1"/>
    <c:dispBlanksAs val="gap"/>
    <c:showDLblsOverMax val="0"/>
  </c:chart>
  <c:spPr>
    <a:solidFill>
      <a:schemeClr val="bg1"/>
    </a:solidFill>
    <a:ln w="9525" cap="flat" cmpd="sng" algn="ctr">
      <a:solidFill>
        <a:schemeClr val="tx1">
          <a:tint val="75000"/>
          <a:shade val="95000"/>
          <a:satMod val="105000"/>
        </a:schemeClr>
      </a:solidFill>
      <a:prstDash val="solid"/>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 Id="rId4" Type="http://schemas.openxmlformats.org/officeDocument/2006/relationships/chart" Target="../charts/chart15.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18.xml"/><Relationship Id="rId2" Type="http://schemas.openxmlformats.org/officeDocument/2006/relationships/chart" Target="../charts/chart17.xml"/><Relationship Id="rId1" Type="http://schemas.openxmlformats.org/officeDocument/2006/relationships/chart" Target="../charts/chart16.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47625</xdr:colOff>
      <xdr:row>8</xdr:row>
      <xdr:rowOff>95250</xdr:rowOff>
    </xdr:from>
    <xdr:to>
      <xdr:col>10</xdr:col>
      <xdr:colOff>371475</xdr:colOff>
      <xdr:row>36</xdr:row>
      <xdr:rowOff>47625</xdr:rowOff>
    </xdr:to>
    <xdr:graphicFrame macro="">
      <xdr:nvGraphicFramePr>
        <xdr:cNvPr id="899134"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142875</xdr:colOff>
      <xdr:row>0</xdr:row>
      <xdr:rowOff>0</xdr:rowOff>
    </xdr:from>
    <xdr:to>
      <xdr:col>24</xdr:col>
      <xdr:colOff>419100</xdr:colOff>
      <xdr:row>23</xdr:row>
      <xdr:rowOff>85725</xdr:rowOff>
    </xdr:to>
    <xdr:graphicFrame macro="">
      <xdr:nvGraphicFramePr>
        <xdr:cNvPr id="910449"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38100</xdr:colOff>
      <xdr:row>36</xdr:row>
      <xdr:rowOff>85726</xdr:rowOff>
    </xdr:from>
    <xdr:to>
      <xdr:col>8</xdr:col>
      <xdr:colOff>104775</xdr:colOff>
      <xdr:row>63</xdr:row>
      <xdr:rowOff>19051</xdr:rowOff>
    </xdr:to>
    <xdr:graphicFrame macro="">
      <xdr:nvGraphicFramePr>
        <xdr:cNvPr id="911481"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238126</xdr:colOff>
      <xdr:row>36</xdr:row>
      <xdr:rowOff>76200</xdr:rowOff>
    </xdr:from>
    <xdr:to>
      <xdr:col>17</xdr:col>
      <xdr:colOff>257176</xdr:colOff>
      <xdr:row>63</xdr:row>
      <xdr:rowOff>95250</xdr:rowOff>
    </xdr:to>
    <xdr:graphicFrame macro="">
      <xdr:nvGraphicFramePr>
        <xdr:cNvPr id="911482" name="Graphique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47624</xdr:colOff>
      <xdr:row>23</xdr:row>
      <xdr:rowOff>52916</xdr:rowOff>
    </xdr:from>
    <xdr:to>
      <xdr:col>8</xdr:col>
      <xdr:colOff>114299</xdr:colOff>
      <xdr:row>48</xdr:row>
      <xdr:rowOff>38100</xdr:rowOff>
    </xdr:to>
    <xdr:graphicFrame macro="">
      <xdr:nvGraphicFramePr>
        <xdr:cNvPr id="2"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0.06319</cdr:x>
      <cdr:y>0.01574</cdr:y>
    </cdr:from>
    <cdr:to>
      <cdr:x>0.18369</cdr:x>
      <cdr:y>0.1195</cdr:y>
    </cdr:to>
    <cdr:sp macro="" textlink="">
      <cdr:nvSpPr>
        <cdr:cNvPr id="2" name="ZoneTexte 1"/>
        <cdr:cNvSpPr txBox="1"/>
      </cdr:nvSpPr>
      <cdr:spPr>
        <a:xfrm xmlns:a="http://schemas.openxmlformats.org/drawingml/2006/main">
          <a:off x="379639" y="59872"/>
          <a:ext cx="723900" cy="39460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fr-FR" sz="1100" b="1"/>
        </a:p>
      </cdr:txBody>
    </cdr:sp>
  </cdr:relSizeAnchor>
  <cdr:relSizeAnchor xmlns:cdr="http://schemas.openxmlformats.org/drawingml/2006/chartDrawing">
    <cdr:from>
      <cdr:x>0</cdr:x>
      <cdr:y>0.90309</cdr:y>
    </cdr:from>
    <cdr:to>
      <cdr:x>1</cdr:x>
      <cdr:y>1</cdr:y>
    </cdr:to>
    <cdr:sp macro="" textlink="">
      <cdr:nvSpPr>
        <cdr:cNvPr id="4" name="Text Box 1"/>
        <cdr:cNvSpPr txBox="1">
          <a:spLocks xmlns:a="http://schemas.openxmlformats.org/drawingml/2006/main" noChangeArrowheads="1"/>
        </cdr:cNvSpPr>
      </cdr:nvSpPr>
      <cdr:spPr bwMode="auto">
        <a:xfrm xmlns:a="http://schemas.openxmlformats.org/drawingml/2006/main">
          <a:off x="0" y="3461809"/>
          <a:ext cx="4210050" cy="37147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fr-FR" sz="800" b="0" i="1" u="none" strike="noStrike" baseline="0">
            <a:solidFill>
              <a:srgbClr val="000000"/>
            </a:solidFill>
            <a:latin typeface="Arial" panose="020B0604020202020204" pitchFamily="34" charset="0"/>
            <a:cs typeface="Arial" panose="020B0604020202020204" pitchFamily="34" charset="0"/>
          </a:endParaRPr>
        </a:p>
        <a:p xmlns:a="http://schemas.openxmlformats.org/drawingml/2006/main">
          <a:pPr algn="l" rtl="0">
            <a:defRPr sz="1000"/>
          </a:pPr>
          <a:r>
            <a:rPr lang="fr-FR" sz="800" b="0" i="0" u="none" strike="noStrike" baseline="0">
              <a:solidFill>
                <a:srgbClr val="000000"/>
              </a:solidFill>
              <a:latin typeface="Arial" panose="020B0604020202020204" pitchFamily="34" charset="0"/>
              <a:cs typeface="Arial" panose="020B0604020202020204" pitchFamily="34" charset="0"/>
            </a:rPr>
            <a:t>Champ : Ecoles d'ingénieurs, hors formations d'ingénieurs en partenariat (France Métropolitaine + DOM)</a:t>
          </a:r>
        </a:p>
        <a:p xmlns:a="http://schemas.openxmlformats.org/drawingml/2006/main">
          <a:pPr algn="r" rtl="0">
            <a:defRPr sz="1000"/>
          </a:pPr>
          <a:r>
            <a:rPr lang="fr-FR" sz="800" b="0" i="1" u="none" strike="noStrike" baseline="0">
              <a:solidFill>
                <a:srgbClr val="000000"/>
              </a:solidFill>
              <a:latin typeface="Arial" panose="020B0604020202020204" pitchFamily="34" charset="0"/>
              <a:cs typeface="Arial" panose="020B0604020202020204" pitchFamily="34" charset="0"/>
            </a:rPr>
            <a:t>Source : </a:t>
          </a:r>
          <a:r>
            <a:rPr lang="fr-FR" sz="800" b="0" i="1" u="none" strike="noStrike" baseline="0" smtClean="0">
              <a:latin typeface="Arial" panose="020B0604020202020204" pitchFamily="34" charset="0"/>
              <a:ea typeface="+mn-ea"/>
              <a:cs typeface="Arial" panose="020B0604020202020204" pitchFamily="34" charset="0"/>
            </a:rPr>
            <a:t>MESRI-SIES.</a:t>
          </a:r>
        </a:p>
        <a:p xmlns:a="http://schemas.openxmlformats.org/drawingml/2006/main">
          <a:pPr algn="l" rtl="0">
            <a:defRPr sz="1000"/>
          </a:pPr>
          <a:endParaRPr lang="fr-FR" sz="800" b="0" i="1" u="none" strike="noStrike" baseline="0">
            <a:solidFill>
              <a:srgbClr val="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0.11969</cdr:y>
    </cdr:to>
    <cdr:sp macro="" textlink="">
      <cdr:nvSpPr>
        <cdr:cNvPr id="3" name="ZoneTexte 2"/>
        <cdr:cNvSpPr txBox="1"/>
      </cdr:nvSpPr>
      <cdr:spPr>
        <a:xfrm xmlns:a="http://schemas.openxmlformats.org/drawingml/2006/main">
          <a:off x="0" y="0"/>
          <a:ext cx="4486275" cy="48048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fr-FR" sz="1000" b="1">
              <a:latin typeface="Arial" panose="020B0604020202020204" pitchFamily="34" charset="0"/>
              <a:cs typeface="Arial" panose="020B0604020202020204" pitchFamily="34" charset="0"/>
            </a:rPr>
            <a:t>05</a:t>
          </a:r>
          <a:r>
            <a:rPr lang="fr-FR" sz="1000" b="1" baseline="0">
              <a:latin typeface="Arial" panose="020B0604020202020204" pitchFamily="34" charset="0"/>
              <a:cs typeface="Arial" panose="020B0604020202020204" pitchFamily="34" charset="0"/>
            </a:rPr>
            <a:t> : </a:t>
          </a:r>
          <a:r>
            <a:rPr lang="fr-FR" sz="1000" b="1">
              <a:latin typeface="Arial" panose="020B0604020202020204" pitchFamily="34" charset="0"/>
              <a:cs typeface="Arial" panose="020B0604020202020204" pitchFamily="34" charset="0"/>
            </a:rPr>
            <a:t>Évolution du nombre de diplômes décernés </a:t>
          </a:r>
        </a:p>
        <a:p xmlns:a="http://schemas.openxmlformats.org/drawingml/2006/main">
          <a:pPr algn="ctr"/>
          <a:r>
            <a:rPr lang="fr-FR" sz="1000" b="1">
              <a:latin typeface="Arial" panose="020B0604020202020204" pitchFamily="34" charset="0"/>
              <a:cs typeface="Arial" panose="020B0604020202020204" pitchFamily="34" charset="0"/>
            </a:rPr>
            <a:t>par les écoles d'ingénieurs, par statut d'école</a:t>
          </a:r>
        </a:p>
      </cdr:txBody>
    </cdr:sp>
  </cdr:relSizeAnchor>
</c:userShapes>
</file>

<file path=xl/drawings/drawing14.xml><?xml version="1.0" encoding="utf-8"?>
<xdr:wsDr xmlns:xdr="http://schemas.openxmlformats.org/drawingml/2006/spreadsheetDrawing" xmlns:a="http://schemas.openxmlformats.org/drawingml/2006/main">
  <xdr:twoCellAnchor>
    <xdr:from>
      <xdr:col>0</xdr:col>
      <xdr:colOff>106023</xdr:colOff>
      <xdr:row>10</xdr:row>
      <xdr:rowOff>158750</xdr:rowOff>
    </xdr:from>
    <xdr:to>
      <xdr:col>6</xdr:col>
      <xdr:colOff>759733</xdr:colOff>
      <xdr:row>35</xdr:row>
      <xdr:rowOff>67468</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19</xdr:col>
      <xdr:colOff>492920</xdr:colOff>
      <xdr:row>2</xdr:row>
      <xdr:rowOff>123825</xdr:rowOff>
    </xdr:from>
    <xdr:to>
      <xdr:col>27</xdr:col>
      <xdr:colOff>700088</xdr:colOff>
      <xdr:row>24</xdr:row>
      <xdr:rowOff>87313</xdr:rowOff>
    </xdr:to>
    <xdr:graphicFrame macro="">
      <xdr:nvGraphicFramePr>
        <xdr:cNvPr id="3"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51858</xdr:colOff>
      <xdr:row>11</xdr:row>
      <xdr:rowOff>8467</xdr:rowOff>
    </xdr:from>
    <xdr:to>
      <xdr:col>14</xdr:col>
      <xdr:colOff>349250</xdr:colOff>
      <xdr:row>23</xdr:row>
      <xdr:rowOff>105833</xdr:rowOff>
    </xdr:to>
    <xdr:graphicFrame macro="">
      <xdr:nvGraphicFramePr>
        <xdr:cNvPr id="4" name="Graphique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386952</xdr:colOff>
      <xdr:row>24</xdr:row>
      <xdr:rowOff>75008</xdr:rowOff>
    </xdr:from>
    <xdr:to>
      <xdr:col>15</xdr:col>
      <xdr:colOff>244077</xdr:colOff>
      <xdr:row>38</xdr:row>
      <xdr:rowOff>151208</xdr:rowOff>
    </xdr:to>
    <xdr:graphicFrame macro="">
      <xdr:nvGraphicFramePr>
        <xdr:cNvPr id="5" name="Graphique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cdr:x>
      <cdr:y>0.89579</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0" y="4184430"/>
          <a:ext cx="4689929" cy="48678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fr-FR" sz="850" b="0" i="1" u="none" strike="noStrike" baseline="0">
              <a:solidFill>
                <a:srgbClr val="000000"/>
              </a:solidFill>
              <a:latin typeface="Arial" panose="020B0604020202020204" pitchFamily="34" charset="0"/>
              <a:cs typeface="Arial" panose="020B0604020202020204" pitchFamily="34" charset="0"/>
            </a:rPr>
            <a:t>Source : </a:t>
          </a:r>
          <a:r>
            <a:rPr lang="fr-FR" sz="900" b="0" i="1" u="none" strike="noStrike" baseline="0" smtClean="0">
              <a:latin typeface="Arial" panose="020B0604020202020204" pitchFamily="34" charset="0"/>
              <a:ea typeface="+mn-ea"/>
              <a:cs typeface="Arial" panose="020B0604020202020204" pitchFamily="34" charset="0"/>
            </a:rPr>
            <a:t>MESRI-SIES</a:t>
          </a:r>
          <a:r>
            <a:rPr lang="fr-FR" sz="850" b="0" i="1" u="none" strike="noStrike" baseline="0" smtClean="0">
              <a:latin typeface="Arial" panose="020B0604020202020204" pitchFamily="34" charset="0"/>
              <a:ea typeface="+mn-ea"/>
              <a:cs typeface="Arial" panose="020B0604020202020204" pitchFamily="34" charset="0"/>
            </a:rPr>
            <a:t>.</a:t>
          </a:r>
        </a:p>
        <a:p xmlns:a="http://schemas.openxmlformats.org/drawingml/2006/main">
          <a:pPr rtl="0"/>
          <a:r>
            <a:rPr lang="fr-FR" sz="1050" b="0" i="1" baseline="0">
              <a:effectLst/>
              <a:latin typeface="Arial" panose="020B0604020202020204" pitchFamily="34" charset="0"/>
              <a:ea typeface="+mn-ea"/>
              <a:cs typeface="Arial" panose="020B0604020202020204" pitchFamily="34" charset="0"/>
            </a:rPr>
            <a:t>Champ : Ecoles d'ingénieurs, hors formations d'ingénieurs en partenariat </a:t>
          </a:r>
          <a:endParaRPr lang="fr-FR" sz="800">
            <a:effectLst/>
            <a:latin typeface="Arial" panose="020B0604020202020204" pitchFamily="34" charset="0"/>
            <a:cs typeface="Arial" panose="020B0604020202020204" pitchFamily="34" charset="0"/>
          </a:endParaRPr>
        </a:p>
        <a:p xmlns:a="http://schemas.openxmlformats.org/drawingml/2006/main">
          <a:pPr rtl="0"/>
          <a:r>
            <a:rPr lang="fr-FR" sz="1050" b="0" i="1" baseline="0">
              <a:effectLst/>
              <a:latin typeface="Arial" panose="020B0604020202020204" pitchFamily="34" charset="0"/>
              <a:ea typeface="+mn-ea"/>
              <a:cs typeface="Arial" panose="020B0604020202020204" pitchFamily="34" charset="0"/>
            </a:rPr>
            <a:t>(France Métropolitaine + DOM)</a:t>
          </a:r>
          <a:endParaRPr lang="fr-FR" sz="800">
            <a:effectLst/>
            <a:latin typeface="Arial" panose="020B0604020202020204" pitchFamily="34" charset="0"/>
            <a:cs typeface="Arial" panose="020B0604020202020204" pitchFamily="34" charset="0"/>
          </a:endParaRPr>
        </a:p>
        <a:p xmlns:a="http://schemas.openxmlformats.org/drawingml/2006/main">
          <a:pPr algn="l" rtl="0">
            <a:defRPr sz="1000"/>
          </a:pPr>
          <a:endParaRPr lang="fr-FR" sz="850" b="0" i="1" u="none" strike="noStrike" baseline="0">
            <a:solidFill>
              <a:srgbClr val="000000"/>
            </a:solidFill>
            <a:latin typeface="Arial" panose="020B0604020202020204" pitchFamily="34" charset="0"/>
            <a:cs typeface="Arial" panose="020B0604020202020204" pitchFamily="34" charset="0"/>
          </a:endParaRP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0.89579</cdr:y>
    </cdr:from>
    <cdr:to>
      <cdr:x>0.73793</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0" y="5014914"/>
          <a:ext cx="5210074" cy="58340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fr-FR" sz="850" b="0" i="1" u="none" strike="noStrike" baseline="0">
              <a:solidFill>
                <a:srgbClr val="000000"/>
              </a:solidFill>
              <a:latin typeface="Arial" panose="020B0604020202020204" pitchFamily="34" charset="0"/>
              <a:cs typeface="Arial" panose="020B0604020202020204" pitchFamily="34" charset="0"/>
            </a:rPr>
            <a:t>Source : </a:t>
          </a:r>
          <a:r>
            <a:rPr lang="fr-FR" sz="900" b="0" i="1" u="none" strike="noStrike" baseline="0" smtClean="0">
              <a:latin typeface="Arial" panose="020B0604020202020204" pitchFamily="34" charset="0"/>
              <a:ea typeface="+mn-ea"/>
              <a:cs typeface="Arial" panose="020B0604020202020204" pitchFamily="34" charset="0"/>
            </a:rPr>
            <a:t>MESRI-SIES</a:t>
          </a:r>
          <a:r>
            <a:rPr lang="fr-FR" sz="850" b="0" i="1" u="none" strike="noStrike" baseline="0" smtClean="0">
              <a:latin typeface="Arial" panose="020B0604020202020204" pitchFamily="34" charset="0"/>
              <a:ea typeface="+mn-ea"/>
              <a:cs typeface="Arial" panose="020B0604020202020204" pitchFamily="34" charset="0"/>
            </a:rPr>
            <a:t>.</a:t>
          </a:r>
        </a:p>
        <a:p xmlns:a="http://schemas.openxmlformats.org/drawingml/2006/main">
          <a:pPr rtl="0"/>
          <a:r>
            <a:rPr lang="fr-FR" sz="1050" b="0" i="1" baseline="0">
              <a:effectLst/>
              <a:latin typeface="Arial" panose="020B0604020202020204" pitchFamily="34" charset="0"/>
              <a:ea typeface="+mn-ea"/>
              <a:cs typeface="Arial" panose="020B0604020202020204" pitchFamily="34" charset="0"/>
            </a:rPr>
            <a:t>Champ : Ecoles d'ingénieurs, hors formations d'ingénieurs en partenariat </a:t>
          </a:r>
          <a:endParaRPr lang="fr-FR" sz="800">
            <a:effectLst/>
            <a:latin typeface="Arial" panose="020B0604020202020204" pitchFamily="34" charset="0"/>
            <a:cs typeface="Arial" panose="020B0604020202020204" pitchFamily="34" charset="0"/>
          </a:endParaRPr>
        </a:p>
        <a:p xmlns:a="http://schemas.openxmlformats.org/drawingml/2006/main">
          <a:pPr rtl="0"/>
          <a:r>
            <a:rPr lang="fr-FR" sz="1050" b="0" i="1" baseline="0">
              <a:effectLst/>
              <a:latin typeface="Arial" panose="020B0604020202020204" pitchFamily="34" charset="0"/>
              <a:ea typeface="+mn-ea"/>
              <a:cs typeface="Arial" panose="020B0604020202020204" pitchFamily="34" charset="0"/>
            </a:rPr>
            <a:t>(France Métropolitaine + DOM)</a:t>
          </a:r>
          <a:endParaRPr lang="fr-FR" sz="800">
            <a:effectLst/>
            <a:latin typeface="Arial" panose="020B0604020202020204" pitchFamily="34" charset="0"/>
            <a:cs typeface="Arial" panose="020B0604020202020204" pitchFamily="34" charset="0"/>
          </a:endParaRPr>
        </a:p>
        <a:p xmlns:a="http://schemas.openxmlformats.org/drawingml/2006/main">
          <a:pPr algn="l" rtl="0">
            <a:defRPr sz="1000"/>
          </a:pPr>
          <a:endParaRPr lang="fr-FR" sz="850" b="0" i="1" u="none" strike="noStrike" baseline="0">
            <a:solidFill>
              <a:srgbClr val="000000"/>
            </a:solidFill>
            <a:latin typeface="Arial" panose="020B060402020202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twoCellAnchor>
    <xdr:from>
      <xdr:col>2</xdr:col>
      <xdr:colOff>4762</xdr:colOff>
      <xdr:row>47</xdr:row>
      <xdr:rowOff>61913</xdr:rowOff>
    </xdr:from>
    <xdr:to>
      <xdr:col>16</xdr:col>
      <xdr:colOff>300717</xdr:colOff>
      <xdr:row>78</xdr:row>
      <xdr:rowOff>85725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125016</xdr:colOff>
      <xdr:row>3</xdr:row>
      <xdr:rowOff>154781</xdr:rowOff>
    </xdr:from>
    <xdr:to>
      <xdr:col>23</xdr:col>
      <xdr:colOff>59532</xdr:colOff>
      <xdr:row>17</xdr:row>
      <xdr:rowOff>180975</xdr:rowOff>
    </xdr:to>
    <xdr:graphicFrame macro="">
      <xdr:nvGraphicFramePr>
        <xdr:cNvPr id="6" name="Graphique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138112</xdr:colOff>
      <xdr:row>18</xdr:row>
      <xdr:rowOff>171449</xdr:rowOff>
    </xdr:from>
    <xdr:to>
      <xdr:col>22</xdr:col>
      <xdr:colOff>733425</xdr:colOff>
      <xdr:row>31</xdr:row>
      <xdr:rowOff>200024</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cdr:x>
      <cdr:y>0.91294</cdr:y>
    </cdr:from>
    <cdr:to>
      <cdr:x>0.39664</cdr:x>
      <cdr:y>1</cdr:y>
    </cdr:to>
    <cdr:sp macro="" textlink="">
      <cdr:nvSpPr>
        <cdr:cNvPr id="2" name="ZoneTexte 1"/>
        <cdr:cNvSpPr txBox="1"/>
      </cdr:nvSpPr>
      <cdr:spPr>
        <a:xfrm xmlns:a="http://schemas.openxmlformats.org/drawingml/2006/main">
          <a:off x="0" y="6691992"/>
          <a:ext cx="4660447" cy="6381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fr-FR" sz="1000" i="1">
              <a:latin typeface="Arial" panose="020B0604020202020204" pitchFamily="34" charset="0"/>
              <a:cs typeface="Arial" panose="020B0604020202020204" pitchFamily="34" charset="0"/>
            </a:rPr>
            <a:t>Source :</a:t>
          </a:r>
          <a:r>
            <a:rPr lang="fr-FR" sz="1000" i="1" baseline="0">
              <a:latin typeface="Arial" panose="020B0604020202020204" pitchFamily="34" charset="0"/>
              <a:cs typeface="Arial" panose="020B0604020202020204" pitchFamily="34" charset="0"/>
            </a:rPr>
            <a:t> MESRI-SIES </a:t>
          </a:r>
        </a:p>
        <a:p xmlns:a="http://schemas.openxmlformats.org/drawingml/2006/main">
          <a:pPr rtl="0"/>
          <a:r>
            <a:rPr lang="fr-FR" sz="1100" b="0" i="1" baseline="0">
              <a:effectLst/>
              <a:latin typeface="+mn-lt"/>
              <a:ea typeface="+mn-ea"/>
              <a:cs typeface="+mn-cs"/>
            </a:rPr>
            <a:t>Champ : Ecoles d'ingénieurs, hors formations d'ingénieurs en partenariat </a:t>
          </a:r>
          <a:endParaRPr lang="fr-FR" sz="1000">
            <a:effectLst/>
          </a:endParaRPr>
        </a:p>
        <a:p xmlns:a="http://schemas.openxmlformats.org/drawingml/2006/main">
          <a:pPr rtl="0"/>
          <a:r>
            <a:rPr lang="fr-FR" sz="1100" b="0" i="1" baseline="0">
              <a:effectLst/>
              <a:latin typeface="+mn-lt"/>
              <a:ea typeface="+mn-ea"/>
              <a:cs typeface="+mn-cs"/>
            </a:rPr>
            <a:t>(France Métropolitaine + DOM)</a:t>
          </a:r>
          <a:endParaRPr lang="fr-FR" sz="1000">
            <a:effectLst/>
          </a:endParaRPr>
        </a:p>
        <a:p xmlns:a="http://schemas.openxmlformats.org/drawingml/2006/main">
          <a:endParaRPr lang="fr-FR" sz="1000" i="1" baseline="0">
            <a:latin typeface="Arial" panose="020B0604020202020204" pitchFamily="34" charset="0"/>
            <a:cs typeface="Arial" panose="020B0604020202020204" pitchFamily="34" charset="0"/>
          </a:endParaRPr>
        </a:p>
        <a:p xmlns:a="http://schemas.openxmlformats.org/drawingml/2006/main">
          <a:endParaRPr lang="fr-FR" sz="1000" i="1" baseline="0">
            <a:latin typeface="Arial" panose="020B0604020202020204" pitchFamily="34" charset="0"/>
            <a:cs typeface="Arial" panose="020B0604020202020204" pitchFamily="34" charset="0"/>
          </a:endParaRP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190500</xdr:colOff>
      <xdr:row>15</xdr:row>
      <xdr:rowOff>95250</xdr:rowOff>
    </xdr:from>
    <xdr:to>
      <xdr:col>9</xdr:col>
      <xdr:colOff>0</xdr:colOff>
      <xdr:row>44</xdr:row>
      <xdr:rowOff>123825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cdr:y>
    </cdr:from>
    <cdr:to>
      <cdr:x>1</cdr:x>
      <cdr:y>0.10039</cdr:y>
    </cdr:to>
    <cdr:sp macro="" textlink="">
      <cdr:nvSpPr>
        <cdr:cNvPr id="2" name="ZoneTexte 1"/>
        <cdr:cNvSpPr txBox="1"/>
      </cdr:nvSpPr>
      <cdr:spPr>
        <a:xfrm xmlns:a="http://schemas.openxmlformats.org/drawingml/2006/main">
          <a:off x="0" y="0"/>
          <a:ext cx="4657725" cy="4953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rtl="0"/>
          <a:r>
            <a:rPr lang="fr-FR" sz="1000" b="1" i="0" baseline="0">
              <a:effectLst/>
              <a:latin typeface="Arial" panose="020B0604020202020204" pitchFamily="34" charset="0"/>
              <a:ea typeface="+mn-ea"/>
              <a:cs typeface="Arial" panose="020B0604020202020204" pitchFamily="34" charset="0"/>
            </a:rPr>
            <a:t>Répartition par filière des étudiants en 2e année de master </a:t>
          </a:r>
        </a:p>
        <a:p xmlns:a="http://schemas.openxmlformats.org/drawingml/2006/main">
          <a:pPr algn="ctr" rtl="0"/>
          <a:r>
            <a:rPr lang="fr-FR" sz="1000" b="1" i="0" baseline="0">
              <a:effectLst/>
              <a:latin typeface="Arial" panose="020B0604020202020204" pitchFamily="34" charset="0"/>
              <a:ea typeface="+mn-ea"/>
              <a:cs typeface="Arial" panose="020B0604020202020204" pitchFamily="34" charset="0"/>
            </a:rPr>
            <a:t>(recherche, professionnel ou indifférencié), de 2006-07 à 2018-19</a:t>
          </a:r>
          <a:endParaRPr lang="fr-FR" sz="1000">
            <a:effectLst/>
            <a:latin typeface="Arial" panose="020B0604020202020204" pitchFamily="34" charset="0"/>
            <a:cs typeface="Arial" panose="020B0604020202020204" pitchFamily="34" charset="0"/>
          </a:endParaRP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47625</xdr:colOff>
      <xdr:row>8</xdr:row>
      <xdr:rowOff>47625</xdr:rowOff>
    </xdr:from>
    <xdr:to>
      <xdr:col>12</xdr:col>
      <xdr:colOff>9525</xdr:colOff>
      <xdr:row>31</xdr:row>
      <xdr:rowOff>95250</xdr:rowOff>
    </xdr:to>
    <xdr:graphicFrame macro="">
      <xdr:nvGraphicFramePr>
        <xdr:cNvPr id="2"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85725</xdr:rowOff>
    </xdr:from>
    <xdr:to>
      <xdr:col>14</xdr:col>
      <xdr:colOff>0</xdr:colOff>
      <xdr:row>41</xdr:row>
      <xdr:rowOff>114300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0.85484</cdr:y>
    </cdr:from>
    <cdr:to>
      <cdr:x>1</cdr:x>
      <cdr:y>1</cdr:y>
    </cdr:to>
    <cdr:sp macro="" textlink="">
      <cdr:nvSpPr>
        <cdr:cNvPr id="2" name="ZoneTexte 1"/>
        <cdr:cNvSpPr txBox="1"/>
      </cdr:nvSpPr>
      <cdr:spPr>
        <a:xfrm xmlns:a="http://schemas.openxmlformats.org/drawingml/2006/main">
          <a:off x="0" y="4038606"/>
          <a:ext cx="6324600" cy="68579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fr-FR" sz="1100" b="0" i="1" baseline="0">
              <a:effectLst/>
              <a:latin typeface="+mn-lt"/>
              <a:ea typeface="+mn-ea"/>
              <a:cs typeface="+mn-cs"/>
            </a:rPr>
            <a:t/>
          </a:r>
          <a:br>
            <a:rPr lang="fr-FR" sz="1100" b="0" i="1" baseline="0">
              <a:effectLst/>
              <a:latin typeface="+mn-lt"/>
              <a:ea typeface="+mn-ea"/>
              <a:cs typeface="+mn-cs"/>
            </a:rPr>
          </a:br>
          <a:r>
            <a:rPr lang="fr-FR" sz="800" b="0" i="0" baseline="0">
              <a:effectLst/>
              <a:latin typeface="Arial" panose="020B0604020202020204" pitchFamily="34" charset="0"/>
              <a:ea typeface="+mn-ea"/>
              <a:cs typeface="Arial" panose="020B0604020202020204" pitchFamily="34" charset="0"/>
            </a:rPr>
            <a:t>Lecture : 10% des diplômés en master recherche/indifférencié de sciences à la rentrée 2017 (2017-2018) poursuivent en doctorat à la </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fr-FR" sz="800" b="0" i="0" baseline="0">
              <a:effectLst/>
              <a:latin typeface="Arial" panose="020B0604020202020204" pitchFamily="34" charset="0"/>
              <a:ea typeface="+mn-ea"/>
              <a:cs typeface="Arial" panose="020B0604020202020204" pitchFamily="34" charset="0"/>
            </a:rPr>
            <a:t>rentrée 2018 (2018-2019)</a:t>
          </a:r>
          <a:endParaRPr lang="fr-FR" sz="800" i="0">
            <a:effectLst/>
            <a:latin typeface="Arial" panose="020B0604020202020204" pitchFamily="34" charset="0"/>
            <a:cs typeface="Arial" panose="020B0604020202020204" pitchFamily="34" charset="0"/>
          </a:endParaRPr>
        </a:p>
        <a:p xmlns:a="http://schemas.openxmlformats.org/drawingml/2006/main">
          <a:endParaRPr lang="fr-FR" sz="1100"/>
        </a:p>
      </cdr:txBody>
    </cdr:sp>
  </cdr:relSizeAnchor>
  <cdr:relSizeAnchor xmlns:cdr="http://schemas.openxmlformats.org/drawingml/2006/chartDrawing">
    <cdr:from>
      <cdr:x>0.77383</cdr:x>
      <cdr:y>0.95766</cdr:y>
    </cdr:from>
    <cdr:to>
      <cdr:x>0.99289</cdr:x>
      <cdr:y>1</cdr:y>
    </cdr:to>
    <cdr:sp macro="" textlink="">
      <cdr:nvSpPr>
        <cdr:cNvPr id="3" name="ZoneTexte 2"/>
        <cdr:cNvSpPr txBox="1"/>
      </cdr:nvSpPr>
      <cdr:spPr>
        <a:xfrm xmlns:a="http://schemas.openxmlformats.org/drawingml/2006/main">
          <a:off x="5181600" y="4524375"/>
          <a:ext cx="1466849" cy="20002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r"/>
          <a:r>
            <a:rPr lang="fr-FR" sz="800" b="0" i="1" baseline="0">
              <a:effectLst/>
              <a:latin typeface="Arial" panose="020B0604020202020204" pitchFamily="34" charset="0"/>
              <a:ea typeface="+mn-ea"/>
              <a:cs typeface="Arial" panose="020B0604020202020204" pitchFamily="34" charset="0"/>
            </a:rPr>
            <a:t>Source : MESRI-SIES (SISE).</a:t>
          </a:r>
          <a:endParaRPr lang="fr-FR" sz="8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123826</xdr:colOff>
      <xdr:row>35</xdr:row>
      <xdr:rowOff>47626</xdr:rowOff>
    </xdr:from>
    <xdr:to>
      <xdr:col>8</xdr:col>
      <xdr:colOff>123826</xdr:colOff>
      <xdr:row>61</xdr:row>
      <xdr:rowOff>85726</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304801</xdr:colOff>
      <xdr:row>35</xdr:row>
      <xdr:rowOff>28576</xdr:rowOff>
    </xdr:from>
    <xdr:to>
      <xdr:col>18</xdr:col>
      <xdr:colOff>123826</xdr:colOff>
      <xdr:row>61</xdr:row>
      <xdr:rowOff>76200</xdr:rowOff>
    </xdr:to>
    <xdr:graphicFrame macro="">
      <xdr:nvGraphicFramePr>
        <xdr:cNvPr id="3" name="Graphique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0.76653</cdr:x>
      <cdr:y>0.95588</cdr:y>
    </cdr:from>
    <cdr:to>
      <cdr:x>1</cdr:x>
      <cdr:y>0.99781</cdr:y>
    </cdr:to>
    <cdr:sp macro="" textlink="">
      <cdr:nvSpPr>
        <cdr:cNvPr id="2" name="ZoneTexte 1"/>
        <cdr:cNvSpPr txBox="1"/>
      </cdr:nvSpPr>
      <cdr:spPr>
        <a:xfrm xmlns:a="http://schemas.openxmlformats.org/drawingml/2006/main">
          <a:off x="4044872" y="4160886"/>
          <a:ext cx="1231977" cy="18251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algn="r" defTabSz="914400" rtl="0" eaLnBrk="1" fontAlgn="auto" latinLnBrk="0" hangingPunct="1">
            <a:lnSpc>
              <a:spcPct val="100000"/>
            </a:lnSpc>
            <a:spcBef>
              <a:spcPts val="0"/>
            </a:spcBef>
            <a:spcAft>
              <a:spcPts val="0"/>
            </a:spcAft>
            <a:buClrTx/>
            <a:buSzTx/>
            <a:buFontTx/>
            <a:buNone/>
            <a:tabLst/>
            <a:defRPr/>
          </a:pPr>
          <a:r>
            <a:rPr lang="fr-FR" sz="800" b="0" i="1" baseline="0">
              <a:effectLst/>
              <a:latin typeface="Arial" panose="020B0604020202020204" pitchFamily="34" charset="0"/>
              <a:ea typeface="+mn-ea"/>
              <a:cs typeface="Arial" panose="020B0604020202020204" pitchFamily="34" charset="0"/>
            </a:rPr>
            <a:t>Source : MESRI-SIES (SISE).</a:t>
          </a:r>
          <a:endParaRPr lang="fr-FR" sz="800" b="0" i="1">
            <a:effectLst/>
            <a:latin typeface="Arial" panose="020B0604020202020204" pitchFamily="34" charset="0"/>
            <a:cs typeface="Arial" panose="020B0604020202020204" pitchFamily="34" charset="0"/>
          </a:endParaRPr>
        </a:p>
        <a:p xmlns:a="http://schemas.openxmlformats.org/drawingml/2006/main">
          <a:endParaRPr lang="fr-FR" sz="1100"/>
        </a:p>
      </cdr:txBody>
    </cdr:sp>
  </cdr:relSizeAnchor>
</c:userShapes>
</file>

<file path=xl/drawings/drawing9.xml><?xml version="1.0" encoding="utf-8"?>
<xdr:wsDr xmlns:xdr="http://schemas.openxmlformats.org/drawingml/2006/spreadsheetDrawing" xmlns:a="http://schemas.openxmlformats.org/drawingml/2006/main">
  <xdr:twoCellAnchor>
    <xdr:from>
      <xdr:col>14</xdr:col>
      <xdr:colOff>142875</xdr:colOff>
      <xdr:row>1</xdr:row>
      <xdr:rowOff>9525</xdr:rowOff>
    </xdr:from>
    <xdr:to>
      <xdr:col>25</xdr:col>
      <xdr:colOff>133350</xdr:colOff>
      <xdr:row>25</xdr:row>
      <xdr:rowOff>133350</xdr:rowOff>
    </xdr:to>
    <xdr:graphicFrame macro="">
      <xdr:nvGraphicFramePr>
        <xdr:cNvPr id="34111"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E33"/>
  <sheetViews>
    <sheetView showGridLines="0" tabSelected="1" zoomScaleNormal="100" workbookViewId="0">
      <selection activeCell="A8" sqref="A8:B8"/>
    </sheetView>
  </sheetViews>
  <sheetFormatPr baseColWidth="10" defaultRowHeight="12.75" x14ac:dyDescent="0.2"/>
  <cols>
    <col min="1" max="1" width="16.42578125" style="101" customWidth="1"/>
    <col min="2" max="2" width="91" style="101" customWidth="1"/>
    <col min="3" max="3" width="9.42578125" style="101" customWidth="1"/>
    <col min="4" max="4" width="11.42578125" style="153" customWidth="1"/>
    <col min="5" max="16384" width="11.42578125" style="101"/>
  </cols>
  <sheetData>
    <row r="1" spans="1:3" x14ac:dyDescent="0.2">
      <c r="A1" s="402" t="s">
        <v>280</v>
      </c>
      <c r="B1" s="402"/>
    </row>
    <row r="2" spans="1:3" x14ac:dyDescent="0.2">
      <c r="A2" s="102"/>
      <c r="B2" s="102"/>
    </row>
    <row r="3" spans="1:3" ht="15" x14ac:dyDescent="0.25">
      <c r="A3" s="403" t="s">
        <v>88</v>
      </c>
      <c r="B3" s="403"/>
    </row>
    <row r="4" spans="1:3" x14ac:dyDescent="0.2">
      <c r="A4" s="102"/>
      <c r="B4" s="103"/>
    </row>
    <row r="5" spans="1:3" ht="38.25" customHeight="1" x14ac:dyDescent="0.2">
      <c r="A5" s="404" t="s">
        <v>281</v>
      </c>
      <c r="B5" s="404"/>
    </row>
    <row r="6" spans="1:3" x14ac:dyDescent="0.2">
      <c r="A6" s="102"/>
      <c r="B6" s="102"/>
    </row>
    <row r="7" spans="1:3" ht="18" x14ac:dyDescent="0.2">
      <c r="A7" s="405" t="s">
        <v>136</v>
      </c>
      <c r="B7" s="405"/>
    </row>
    <row r="8" spans="1:3" ht="21.75" customHeight="1" x14ac:dyDescent="0.2">
      <c r="A8" s="406"/>
      <c r="B8" s="406"/>
    </row>
    <row r="9" spans="1:3" x14ac:dyDescent="0.2">
      <c r="A9" s="407" t="s">
        <v>89</v>
      </c>
      <c r="B9" s="407"/>
      <c r="C9" s="407"/>
    </row>
    <row r="10" spans="1:3" x14ac:dyDescent="0.2">
      <c r="A10" s="87" t="s">
        <v>90</v>
      </c>
      <c r="B10" s="104" t="s">
        <v>91</v>
      </c>
      <c r="C10" s="317" t="s">
        <v>301</v>
      </c>
    </row>
    <row r="11" spans="1:3" x14ac:dyDescent="0.2">
      <c r="A11" s="134" t="s">
        <v>114</v>
      </c>
      <c r="B11" s="106" t="s">
        <v>138</v>
      </c>
      <c r="C11" s="313" t="s">
        <v>287</v>
      </c>
    </row>
    <row r="12" spans="1:3" x14ac:dyDescent="0.2">
      <c r="A12" s="134" t="s">
        <v>304</v>
      </c>
      <c r="B12" s="106" t="s">
        <v>143</v>
      </c>
      <c r="C12" s="313"/>
    </row>
    <row r="13" spans="1:3" x14ac:dyDescent="0.2">
      <c r="A13" s="134" t="s">
        <v>242</v>
      </c>
      <c r="B13" s="106" t="s">
        <v>290</v>
      </c>
      <c r="C13" s="313" t="s">
        <v>288</v>
      </c>
    </row>
    <row r="14" spans="1:3" x14ac:dyDescent="0.2">
      <c r="A14" s="134" t="s">
        <v>292</v>
      </c>
      <c r="B14" s="106" t="s">
        <v>291</v>
      </c>
      <c r="C14" s="313" t="s">
        <v>289</v>
      </c>
    </row>
    <row r="15" spans="1:3" x14ac:dyDescent="0.2">
      <c r="A15" s="134" t="s">
        <v>295</v>
      </c>
      <c r="B15" s="106" t="s">
        <v>293</v>
      </c>
      <c r="C15" s="314" t="s">
        <v>294</v>
      </c>
    </row>
    <row r="16" spans="1:3" x14ac:dyDescent="0.2">
      <c r="A16" s="134" t="s">
        <v>128</v>
      </c>
      <c r="B16" s="106" t="s">
        <v>139</v>
      </c>
      <c r="C16" s="313"/>
    </row>
    <row r="17" spans="1:5" x14ac:dyDescent="0.2">
      <c r="A17" s="134" t="s">
        <v>115</v>
      </c>
      <c r="B17" s="106" t="s">
        <v>146</v>
      </c>
      <c r="C17" s="314"/>
    </row>
    <row r="18" spans="1:5" x14ac:dyDescent="0.2">
      <c r="A18" s="134" t="s">
        <v>135</v>
      </c>
      <c r="B18" s="106" t="s">
        <v>142</v>
      </c>
      <c r="C18" s="314"/>
    </row>
    <row r="19" spans="1:5" x14ac:dyDescent="0.2">
      <c r="A19" s="134"/>
      <c r="B19" s="106"/>
      <c r="C19" s="314"/>
    </row>
    <row r="20" spans="1:5" x14ac:dyDescent="0.2">
      <c r="A20" s="134" t="s">
        <v>92</v>
      </c>
      <c r="B20" s="106" t="s">
        <v>140</v>
      </c>
      <c r="C20" s="315" t="s">
        <v>296</v>
      </c>
    </row>
    <row r="21" spans="1:5" x14ac:dyDescent="0.2">
      <c r="A21" s="134" t="s">
        <v>93</v>
      </c>
      <c r="B21" s="105" t="s">
        <v>144</v>
      </c>
      <c r="C21" s="372" t="s">
        <v>297</v>
      </c>
    </row>
    <row r="22" spans="1:5" x14ac:dyDescent="0.2">
      <c r="A22" s="134" t="s">
        <v>300</v>
      </c>
      <c r="B22" s="105" t="s">
        <v>298</v>
      </c>
      <c r="C22" s="316" t="s">
        <v>299</v>
      </c>
    </row>
    <row r="23" spans="1:5" x14ac:dyDescent="0.2">
      <c r="A23" s="132"/>
      <c r="B23" s="133"/>
    </row>
    <row r="24" spans="1:5" x14ac:dyDescent="0.2">
      <c r="A24" s="400" t="s">
        <v>94</v>
      </c>
      <c r="B24" s="400"/>
      <c r="C24" s="400"/>
    </row>
    <row r="25" spans="1:5" ht="21.75" customHeight="1" x14ac:dyDescent="0.2">
      <c r="A25" s="401" t="s">
        <v>145</v>
      </c>
      <c r="B25" s="401"/>
    </row>
    <row r="26" spans="1:5" x14ac:dyDescent="0.2">
      <c r="A26" s="400" t="s">
        <v>95</v>
      </c>
      <c r="B26" s="400"/>
      <c r="C26" s="400"/>
    </row>
    <row r="27" spans="1:5" x14ac:dyDescent="0.2">
      <c r="A27" s="107" t="s">
        <v>96</v>
      </c>
      <c r="B27" s="102"/>
    </row>
    <row r="28" spans="1:5" x14ac:dyDescent="0.2">
      <c r="A28" s="107" t="s">
        <v>97</v>
      </c>
      <c r="B28" s="102"/>
    </row>
    <row r="29" spans="1:5" x14ac:dyDescent="0.2">
      <c r="A29" s="107" t="s">
        <v>98</v>
      </c>
      <c r="B29" s="102"/>
      <c r="D29" s="90"/>
      <c r="E29" s="111"/>
    </row>
    <row r="30" spans="1:5" x14ac:dyDescent="0.2">
      <c r="A30" s="107" t="s">
        <v>99</v>
      </c>
      <c r="B30" s="102"/>
      <c r="D30" s="90"/>
      <c r="E30" s="111"/>
    </row>
    <row r="31" spans="1:5" x14ac:dyDescent="0.2">
      <c r="A31" s="107" t="s">
        <v>100</v>
      </c>
      <c r="B31" s="102"/>
      <c r="D31" s="90"/>
      <c r="E31" s="111"/>
    </row>
    <row r="32" spans="1:5" x14ac:dyDescent="0.2">
      <c r="A32" s="102"/>
      <c r="B32" s="107"/>
      <c r="D32" s="90"/>
      <c r="E32" s="111"/>
    </row>
    <row r="33" spans="1:2" ht="33.75" x14ac:dyDescent="0.2">
      <c r="A33" s="102"/>
      <c r="B33" s="108" t="s">
        <v>101</v>
      </c>
    </row>
  </sheetData>
  <mergeCells count="9">
    <mergeCell ref="A26:C26"/>
    <mergeCell ref="A25:B25"/>
    <mergeCell ref="A1:B1"/>
    <mergeCell ref="A3:B3"/>
    <mergeCell ref="A5:B5"/>
    <mergeCell ref="A7:B7"/>
    <mergeCell ref="A8:B8"/>
    <mergeCell ref="A9:C9"/>
    <mergeCell ref="A24:C24"/>
  </mergeCells>
  <hyperlinks>
    <hyperlink ref="A11" location="'Inscrip M2 disc'!A1" display="Insc M2 disc"/>
    <hyperlink ref="A12" location="'Etudiant M2'!A1" display="Etud M2"/>
    <hyperlink ref="A16" location="'Pours disc Tous'!A1" display="Pours disc Tous"/>
    <hyperlink ref="A17" location="'Pours doct HF'!A1" display="Pours doct HF"/>
    <hyperlink ref="A18" location="'Pours disc Tous HF'!A1" display="Pours disc Tous HF"/>
    <hyperlink ref="A20" location="Inscrit_dip_INGE!A1" display="Inscrit_dip_INGE"/>
    <hyperlink ref="A21" location="tx_pours_doct!A1" display="tx_pours_doct"/>
    <hyperlink ref="A13" location="'Pours hors pro HF'!A1" display="Pours hors pro HF"/>
    <hyperlink ref="A14" location="'Pours disc hors pro'!A1" display="Pours disc hors pro"/>
    <hyperlink ref="A15" location="'Pours disc hors pro HF'!A1" display="Pours disc hors pro HF"/>
    <hyperlink ref="A22" location="Pours_Doc_Discipl!A1" display="Pours_Doc_Discipl"/>
  </hyperlinks>
  <pageMargins left="0.7" right="0.7" top="0.75" bottom="0.75" header="0.3" footer="0.3"/>
  <pageSetup paperSize="9" scale="8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tabColor theme="9" tint="-0.249977111117893"/>
    <pageSetUpPr fitToPage="1"/>
  </sheetPr>
  <dimension ref="A1:X45"/>
  <sheetViews>
    <sheetView showGridLines="0" zoomScaleNormal="100" workbookViewId="0">
      <selection activeCell="O20" sqref="O20"/>
    </sheetView>
  </sheetViews>
  <sheetFormatPr baseColWidth="10" defaultRowHeight="12" x14ac:dyDescent="0.2"/>
  <cols>
    <col min="1" max="2" width="8" style="86" customWidth="1"/>
    <col min="3" max="3" width="10" style="86" customWidth="1"/>
    <col min="4" max="6" width="8" style="86" customWidth="1"/>
    <col min="7" max="7" width="9.5703125" style="86" customWidth="1"/>
    <col min="8" max="8" width="6.7109375" style="86" customWidth="1"/>
    <col min="9" max="9" width="10.140625" style="86" customWidth="1"/>
    <col min="10" max="10" width="6.7109375" style="86" customWidth="1"/>
    <col min="11" max="11" width="8" style="86" customWidth="1"/>
    <col min="12" max="12" width="6.7109375" style="86" customWidth="1"/>
    <col min="13" max="13" width="10.140625" style="86" customWidth="1"/>
    <col min="14" max="14" width="6.7109375" style="86" customWidth="1"/>
    <col min="15" max="15" width="8" style="86" customWidth="1"/>
    <col min="16" max="16" width="6.42578125" style="86" customWidth="1"/>
    <col min="17" max="17" width="9.7109375" style="86" bestFit="1" customWidth="1"/>
    <col min="18" max="18" width="6.42578125" style="86" customWidth="1"/>
    <col min="19" max="19" width="9" style="86" bestFit="1" customWidth="1"/>
    <col min="20" max="20" width="6.28515625" style="86" customWidth="1"/>
    <col min="21" max="21" width="11.42578125" style="86"/>
    <col min="22" max="22" width="6.28515625" style="86" customWidth="1"/>
    <col min="23" max="23" width="8.28515625" style="86" customWidth="1"/>
    <col min="24" max="16384" width="11.42578125" style="86"/>
  </cols>
  <sheetData>
    <row r="1" spans="1:24" ht="18" customHeight="1" thickBot="1" x14ac:dyDescent="0.25">
      <c r="A1" s="201" t="s">
        <v>262</v>
      </c>
      <c r="B1" s="201"/>
      <c r="C1" s="201"/>
      <c r="D1" s="201"/>
      <c r="E1" s="201"/>
      <c r="F1" s="201"/>
      <c r="G1" s="201"/>
    </row>
    <row r="2" spans="1:24" ht="12.75" x14ac:dyDescent="0.2">
      <c r="A2" s="425" t="s">
        <v>102</v>
      </c>
      <c r="B2" s="427" t="s">
        <v>79</v>
      </c>
      <c r="C2" s="424"/>
      <c r="D2" s="424"/>
      <c r="E2" s="428" t="s">
        <v>8</v>
      </c>
      <c r="F2" s="430" t="s">
        <v>80</v>
      </c>
      <c r="G2" s="421" t="s">
        <v>81</v>
      </c>
      <c r="H2" s="423" t="s">
        <v>26</v>
      </c>
      <c r="I2" s="424"/>
      <c r="J2" s="424"/>
      <c r="K2" s="432" t="s">
        <v>8</v>
      </c>
      <c r="L2" s="427" t="s">
        <v>25</v>
      </c>
      <c r="M2" s="424"/>
      <c r="N2" s="424"/>
      <c r="O2" s="432" t="s">
        <v>8</v>
      </c>
      <c r="P2" s="427" t="s">
        <v>173</v>
      </c>
      <c r="Q2" s="424"/>
      <c r="R2" s="424"/>
      <c r="S2" s="432" t="s">
        <v>8</v>
      </c>
      <c r="T2" s="418" t="s">
        <v>263</v>
      </c>
      <c r="U2" s="419"/>
      <c r="V2" s="419"/>
      <c r="W2" s="420"/>
      <c r="X2" s="94"/>
    </row>
    <row r="3" spans="1:24" ht="38.25" customHeight="1" x14ac:dyDescent="0.2">
      <c r="A3" s="426"/>
      <c r="B3" s="265" t="s">
        <v>82</v>
      </c>
      <c r="C3" s="266" t="s">
        <v>83</v>
      </c>
      <c r="D3" s="267" t="s">
        <v>84</v>
      </c>
      <c r="E3" s="429"/>
      <c r="F3" s="431"/>
      <c r="G3" s="422"/>
      <c r="H3" s="268" t="s">
        <v>167</v>
      </c>
      <c r="I3" s="266" t="s">
        <v>168</v>
      </c>
      <c r="J3" s="267" t="s">
        <v>84</v>
      </c>
      <c r="K3" s="433"/>
      <c r="L3" s="265" t="s">
        <v>167</v>
      </c>
      <c r="M3" s="266" t="s">
        <v>168</v>
      </c>
      <c r="N3" s="267" t="s">
        <v>84</v>
      </c>
      <c r="O3" s="433"/>
      <c r="P3" s="265" t="s">
        <v>167</v>
      </c>
      <c r="Q3" s="266" t="s">
        <v>168</v>
      </c>
      <c r="R3" s="267" t="s">
        <v>84</v>
      </c>
      <c r="S3" s="433"/>
      <c r="T3" s="265" t="s">
        <v>82</v>
      </c>
      <c r="U3" s="266" t="s">
        <v>83</v>
      </c>
      <c r="V3" s="267" t="s">
        <v>84</v>
      </c>
      <c r="W3" s="269" t="s">
        <v>8</v>
      </c>
    </row>
    <row r="4" spans="1:24" x14ac:dyDescent="0.2">
      <c r="A4" s="190">
        <v>2001</v>
      </c>
      <c r="B4" s="176">
        <v>15038</v>
      </c>
      <c r="C4" s="172">
        <v>4749</v>
      </c>
      <c r="D4" s="172">
        <v>6236</v>
      </c>
      <c r="E4" s="173">
        <f t="shared" ref="E4:E17" si="0">SUM(B4:D4)</f>
        <v>26023</v>
      </c>
      <c r="F4" s="88"/>
      <c r="G4" s="177"/>
      <c r="H4" s="188"/>
      <c r="I4" s="188"/>
      <c r="J4" s="188"/>
      <c r="K4" s="184"/>
      <c r="L4" s="181"/>
      <c r="M4" s="168"/>
      <c r="N4" s="183"/>
      <c r="O4" s="184"/>
      <c r="P4" s="181"/>
      <c r="Q4" s="168"/>
      <c r="R4" s="183"/>
      <c r="S4" s="184"/>
      <c r="T4" s="270">
        <f t="shared" ref="T4:T16" si="1">B4/$E$17</f>
        <v>0.45784746536763588</v>
      </c>
      <c r="U4" s="95">
        <f t="shared" ref="U4:U16" si="2">C4/$E$17</f>
        <v>0.14458821738468564</v>
      </c>
      <c r="V4" s="95">
        <f t="shared" ref="V4:V16" si="3">D4/$E$17</f>
        <v>0.18986147054346172</v>
      </c>
      <c r="W4" s="271">
        <v>1</v>
      </c>
    </row>
    <row r="5" spans="1:24" x14ac:dyDescent="0.2">
      <c r="A5" s="191">
        <v>2002</v>
      </c>
      <c r="B5" s="176">
        <v>15044</v>
      </c>
      <c r="C5" s="172">
        <v>4800</v>
      </c>
      <c r="D5" s="172">
        <v>6311</v>
      </c>
      <c r="E5" s="173">
        <f t="shared" si="0"/>
        <v>26155</v>
      </c>
      <c r="F5" s="89">
        <f>E5/E$4-1</f>
        <v>5.072435922068852E-3</v>
      </c>
      <c r="G5" s="178">
        <f>(E5-E4)/E4</f>
        <v>5.0724359220689387E-3</v>
      </c>
      <c r="H5" s="171"/>
      <c r="I5" s="171"/>
      <c r="J5" s="171"/>
      <c r="K5" s="185"/>
      <c r="L5" s="181"/>
      <c r="M5" s="168"/>
      <c r="N5" s="168"/>
      <c r="O5" s="185"/>
      <c r="P5" s="181"/>
      <c r="Q5" s="168"/>
      <c r="R5" s="168"/>
      <c r="S5" s="185"/>
      <c r="T5" s="270">
        <f t="shared" si="1"/>
        <v>0.45803014157405997</v>
      </c>
      <c r="U5" s="95">
        <f t="shared" si="2"/>
        <v>0.14614096513929062</v>
      </c>
      <c r="V5" s="95">
        <f t="shared" si="3"/>
        <v>0.19214492312376313</v>
      </c>
      <c r="W5" s="271">
        <v>1</v>
      </c>
    </row>
    <row r="6" spans="1:24" x14ac:dyDescent="0.2">
      <c r="A6" s="190">
        <v>2003</v>
      </c>
      <c r="B6" s="176">
        <v>15210</v>
      </c>
      <c r="C6" s="172">
        <v>4846</v>
      </c>
      <c r="D6" s="172">
        <v>6381</v>
      </c>
      <c r="E6" s="173">
        <f t="shared" si="0"/>
        <v>26437</v>
      </c>
      <c r="F6" s="89">
        <f t="shared" ref="F6:F21" si="4">E6/E$4-1</f>
        <v>1.5909003573761682E-2</v>
      </c>
      <c r="G6" s="178">
        <f t="shared" ref="G6:G21" si="5">(E6-E5)/E5</f>
        <v>1.0781877270120435E-2</v>
      </c>
      <c r="H6" s="171"/>
      <c r="I6" s="171"/>
      <c r="J6" s="171"/>
      <c r="K6" s="185"/>
      <c r="L6" s="181"/>
      <c r="M6" s="168"/>
      <c r="N6" s="168"/>
      <c r="O6" s="185"/>
      <c r="P6" s="181"/>
      <c r="Q6" s="168"/>
      <c r="R6" s="168"/>
      <c r="S6" s="185"/>
      <c r="T6" s="270">
        <f t="shared" si="1"/>
        <v>0.46308418328512713</v>
      </c>
      <c r="U6" s="95">
        <f t="shared" si="2"/>
        <v>0.14754148272187548</v>
      </c>
      <c r="V6" s="95">
        <f t="shared" si="3"/>
        <v>0.19427614553204445</v>
      </c>
      <c r="W6" s="271">
        <v>1</v>
      </c>
    </row>
    <row r="7" spans="1:24" x14ac:dyDescent="0.2">
      <c r="A7" s="190">
        <v>2004</v>
      </c>
      <c r="B7" s="176">
        <v>15649</v>
      </c>
      <c r="C7" s="172">
        <v>4815</v>
      </c>
      <c r="D7" s="172">
        <v>6353</v>
      </c>
      <c r="E7" s="173">
        <f t="shared" si="0"/>
        <v>26817</v>
      </c>
      <c r="F7" s="89">
        <f t="shared" si="4"/>
        <v>3.0511470622141879E-2</v>
      </c>
      <c r="G7" s="178">
        <f t="shared" si="5"/>
        <v>1.4373794303438363E-2</v>
      </c>
      <c r="H7" s="171"/>
      <c r="I7" s="171"/>
      <c r="J7" s="171"/>
      <c r="K7" s="185"/>
      <c r="L7" s="181"/>
      <c r="M7" s="168"/>
      <c r="N7" s="168"/>
      <c r="O7" s="185"/>
      <c r="P7" s="181"/>
      <c r="Q7" s="168"/>
      <c r="R7" s="168"/>
      <c r="S7" s="185"/>
      <c r="T7" s="270">
        <f t="shared" si="1"/>
        <v>0.47644999238849139</v>
      </c>
      <c r="U7" s="95">
        <f t="shared" si="2"/>
        <v>0.14659765565535088</v>
      </c>
      <c r="V7" s="95">
        <f t="shared" si="3"/>
        <v>0.19342365656873192</v>
      </c>
      <c r="W7" s="271">
        <v>1</v>
      </c>
    </row>
    <row r="8" spans="1:24" x14ac:dyDescent="0.2">
      <c r="A8" s="190">
        <v>2005</v>
      </c>
      <c r="B8" s="176">
        <v>15689</v>
      </c>
      <c r="C8" s="172">
        <v>5107</v>
      </c>
      <c r="D8" s="172">
        <v>6842</v>
      </c>
      <c r="E8" s="173">
        <f t="shared" si="0"/>
        <v>27638</v>
      </c>
      <c r="F8" s="89">
        <f t="shared" si="4"/>
        <v>6.2060484955616113E-2</v>
      </c>
      <c r="G8" s="178">
        <f t="shared" si="5"/>
        <v>3.0614908453592871E-2</v>
      </c>
      <c r="H8" s="171"/>
      <c r="I8" s="171"/>
      <c r="J8" s="171"/>
      <c r="K8" s="185"/>
      <c r="L8" s="181"/>
      <c r="M8" s="168"/>
      <c r="N8" s="168"/>
      <c r="O8" s="185"/>
      <c r="P8" s="181"/>
      <c r="Q8" s="168"/>
      <c r="R8" s="168"/>
      <c r="S8" s="185"/>
      <c r="T8" s="270">
        <f t="shared" si="1"/>
        <v>0.47766783376465216</v>
      </c>
      <c r="U8" s="95">
        <f t="shared" si="2"/>
        <v>0.1554878977013244</v>
      </c>
      <c r="V8" s="95">
        <f t="shared" si="3"/>
        <v>0.20831176739229715</v>
      </c>
      <c r="W8" s="271">
        <v>1</v>
      </c>
    </row>
    <row r="9" spans="1:24" x14ac:dyDescent="0.2">
      <c r="A9" s="190">
        <v>2006</v>
      </c>
      <c r="B9" s="176">
        <v>16045</v>
      </c>
      <c r="C9" s="172">
        <v>5161</v>
      </c>
      <c r="D9" s="172">
        <v>6470</v>
      </c>
      <c r="E9" s="173">
        <f t="shared" si="0"/>
        <v>27676</v>
      </c>
      <c r="F9" s="89">
        <f t="shared" si="4"/>
        <v>6.3520731660454244E-2</v>
      </c>
      <c r="G9" s="178">
        <f>(E9-E8)/E8</f>
        <v>1.3749185903466242E-3</v>
      </c>
      <c r="H9" s="171"/>
      <c r="I9" s="171"/>
      <c r="J9" s="171"/>
      <c r="K9" s="185"/>
      <c r="L9" s="181"/>
      <c r="M9" s="168"/>
      <c r="N9" s="168"/>
      <c r="O9" s="185"/>
      <c r="P9" s="181"/>
      <c r="Q9" s="168"/>
      <c r="R9" s="168"/>
      <c r="S9" s="185"/>
      <c r="T9" s="270">
        <f t="shared" si="1"/>
        <v>0.48850662201248285</v>
      </c>
      <c r="U9" s="95">
        <f t="shared" si="2"/>
        <v>0.15713198355914143</v>
      </c>
      <c r="V9" s="95">
        <f t="shared" si="3"/>
        <v>0.19698584259400212</v>
      </c>
      <c r="W9" s="271">
        <v>1</v>
      </c>
    </row>
    <row r="10" spans="1:24" ht="12" customHeight="1" x14ac:dyDescent="0.2">
      <c r="A10" s="191">
        <v>2007</v>
      </c>
      <c r="B10" s="179">
        <v>15513</v>
      </c>
      <c r="C10" s="174">
        <v>4743</v>
      </c>
      <c r="D10" s="174">
        <v>7264</v>
      </c>
      <c r="E10" s="173">
        <f t="shared" si="0"/>
        <v>27520</v>
      </c>
      <c r="F10" s="89">
        <f t="shared" si="4"/>
        <v>5.752603466164552E-2</v>
      </c>
      <c r="G10" s="178">
        <f t="shared" si="5"/>
        <v>-5.636652695476225E-3</v>
      </c>
      <c r="H10" s="170"/>
      <c r="I10" s="170"/>
      <c r="J10" s="170"/>
      <c r="K10" s="185"/>
      <c r="L10" s="182"/>
      <c r="M10" s="169"/>
      <c r="N10" s="169"/>
      <c r="O10" s="185"/>
      <c r="P10" s="182"/>
      <c r="Q10" s="169"/>
      <c r="R10" s="169"/>
      <c r="S10" s="185"/>
      <c r="T10" s="270">
        <f t="shared" si="1"/>
        <v>0.47230933170954481</v>
      </c>
      <c r="U10" s="95">
        <f t="shared" si="2"/>
        <v>0.14440554117826154</v>
      </c>
      <c r="V10" s="95">
        <f t="shared" si="3"/>
        <v>0.22115999391079311</v>
      </c>
      <c r="W10" s="271">
        <v>1</v>
      </c>
    </row>
    <row r="11" spans="1:24" x14ac:dyDescent="0.2">
      <c r="A11" s="191">
        <v>2008</v>
      </c>
      <c r="B11" s="179">
        <v>16080</v>
      </c>
      <c r="C11" s="174">
        <v>5127</v>
      </c>
      <c r="D11" s="174">
        <v>7412</v>
      </c>
      <c r="E11" s="173">
        <f t="shared" si="0"/>
        <v>28619</v>
      </c>
      <c r="F11" s="89">
        <f t="shared" si="4"/>
        <v>9.9757906467355717E-2</v>
      </c>
      <c r="G11" s="178">
        <f t="shared" si="5"/>
        <v>3.9934593023255811E-2</v>
      </c>
      <c r="H11" s="170"/>
      <c r="I11" s="170"/>
      <c r="J11" s="170"/>
      <c r="K11" s="185"/>
      <c r="L11" s="182"/>
      <c r="M11" s="169"/>
      <c r="N11" s="169"/>
      <c r="O11" s="185"/>
      <c r="P11" s="182"/>
      <c r="Q11" s="169"/>
      <c r="R11" s="169"/>
      <c r="S11" s="185"/>
      <c r="T11" s="270">
        <f t="shared" si="1"/>
        <v>0.48957223321662352</v>
      </c>
      <c r="U11" s="95">
        <f t="shared" si="2"/>
        <v>0.15609681838940478</v>
      </c>
      <c r="V11" s="95">
        <f t="shared" si="3"/>
        <v>0.2256660070025879</v>
      </c>
      <c r="W11" s="271">
        <v>1</v>
      </c>
    </row>
    <row r="12" spans="1:24" x14ac:dyDescent="0.2">
      <c r="A12" s="191">
        <v>2009</v>
      </c>
      <c r="B12" s="179">
        <v>16212</v>
      </c>
      <c r="C12" s="174">
        <v>4935</v>
      </c>
      <c r="D12" s="174">
        <v>6677</v>
      </c>
      <c r="E12" s="173">
        <f t="shared" si="0"/>
        <v>27824</v>
      </c>
      <c r="F12" s="89">
        <f t="shared" si="4"/>
        <v>6.9208008300349677E-2</v>
      </c>
      <c r="G12" s="178">
        <f t="shared" si="5"/>
        <v>-2.7778748383940739E-2</v>
      </c>
      <c r="H12" s="170"/>
      <c r="I12" s="170"/>
      <c r="J12" s="170"/>
      <c r="K12" s="185"/>
      <c r="L12" s="182"/>
      <c r="M12" s="169"/>
      <c r="N12" s="169"/>
      <c r="O12" s="185"/>
      <c r="P12" s="182"/>
      <c r="Q12" s="169"/>
      <c r="R12" s="169"/>
      <c r="S12" s="185"/>
      <c r="T12" s="270">
        <f t="shared" si="1"/>
        <v>0.49359110975795401</v>
      </c>
      <c r="U12" s="95">
        <f t="shared" si="2"/>
        <v>0.15025117978383315</v>
      </c>
      <c r="V12" s="95">
        <f t="shared" si="3"/>
        <v>0.20328817171563404</v>
      </c>
      <c r="W12" s="271">
        <v>1</v>
      </c>
    </row>
    <row r="13" spans="1:24" x14ac:dyDescent="0.2">
      <c r="A13" s="191">
        <v>2010</v>
      </c>
      <c r="B13" s="179">
        <v>16238</v>
      </c>
      <c r="C13" s="174">
        <v>5333</v>
      </c>
      <c r="D13" s="174">
        <v>7357</v>
      </c>
      <c r="E13" s="173">
        <f t="shared" si="0"/>
        <v>28928</v>
      </c>
      <c r="F13" s="89">
        <f t="shared" si="4"/>
        <v>0.1116320178303809</v>
      </c>
      <c r="G13" s="178">
        <f t="shared" si="5"/>
        <v>3.9677975848188614E-2</v>
      </c>
      <c r="H13" s="170"/>
      <c r="I13" s="170"/>
      <c r="J13" s="170"/>
      <c r="K13" s="185"/>
      <c r="L13" s="182"/>
      <c r="M13" s="169"/>
      <c r="N13" s="169"/>
      <c r="O13" s="185"/>
      <c r="P13" s="182"/>
      <c r="Q13" s="169"/>
      <c r="R13" s="169"/>
      <c r="S13" s="185"/>
      <c r="T13" s="270">
        <f t="shared" si="1"/>
        <v>0.49438270665245854</v>
      </c>
      <c r="U13" s="95">
        <f t="shared" si="2"/>
        <v>0.16236870147663268</v>
      </c>
      <c r="V13" s="95">
        <f t="shared" si="3"/>
        <v>0.22399147511036688</v>
      </c>
      <c r="W13" s="271">
        <v>1</v>
      </c>
    </row>
    <row r="14" spans="1:24" x14ac:dyDescent="0.2">
      <c r="A14" s="191">
        <v>2011</v>
      </c>
      <c r="B14" s="179">
        <v>17203</v>
      </c>
      <c r="C14" s="174">
        <v>5363</v>
      </c>
      <c r="D14" s="174">
        <v>7825</v>
      </c>
      <c r="E14" s="173">
        <f t="shared" si="0"/>
        <v>30391</v>
      </c>
      <c r="F14" s="89">
        <f t="shared" si="4"/>
        <v>0.16785151596664494</v>
      </c>
      <c r="G14" s="178">
        <f t="shared" si="5"/>
        <v>5.0573838495575223E-2</v>
      </c>
      <c r="H14" s="170"/>
      <c r="I14" s="170"/>
      <c r="J14" s="170"/>
      <c r="K14" s="185"/>
      <c r="L14" s="182"/>
      <c r="M14" s="169"/>
      <c r="N14" s="169"/>
      <c r="O14" s="185"/>
      <c r="P14" s="182"/>
      <c r="Q14" s="169"/>
      <c r="R14" s="169"/>
      <c r="S14" s="185"/>
      <c r="T14" s="270">
        <f t="shared" si="1"/>
        <v>0.52376312985233675</v>
      </c>
      <c r="U14" s="95">
        <f t="shared" si="2"/>
        <v>0.16328208250875323</v>
      </c>
      <c r="V14" s="95">
        <f t="shared" si="3"/>
        <v>0.2382402192114477</v>
      </c>
      <c r="W14" s="271">
        <v>1</v>
      </c>
    </row>
    <row r="15" spans="1:24" x14ac:dyDescent="0.2">
      <c r="A15" s="191">
        <v>2012</v>
      </c>
      <c r="B15" s="179">
        <v>17585</v>
      </c>
      <c r="C15" s="174">
        <v>5556</v>
      </c>
      <c r="D15" s="174">
        <v>8207</v>
      </c>
      <c r="E15" s="173">
        <f t="shared" si="0"/>
        <v>31348</v>
      </c>
      <c r="F15" s="89">
        <f t="shared" si="4"/>
        <v>0.20462667640164467</v>
      </c>
      <c r="G15" s="178">
        <f t="shared" si="5"/>
        <v>3.148958573261821E-2</v>
      </c>
      <c r="H15" s="170"/>
      <c r="I15" s="170"/>
      <c r="J15" s="170"/>
      <c r="K15" s="185"/>
      <c r="L15" s="182"/>
      <c r="M15" s="169"/>
      <c r="N15" s="169"/>
      <c r="O15" s="185"/>
      <c r="P15" s="182"/>
      <c r="Q15" s="169"/>
      <c r="R15" s="169"/>
      <c r="S15" s="185"/>
      <c r="T15" s="270">
        <f t="shared" si="1"/>
        <v>0.53539351499467192</v>
      </c>
      <c r="U15" s="95">
        <f t="shared" si="2"/>
        <v>0.16915816714872889</v>
      </c>
      <c r="V15" s="95">
        <f t="shared" si="3"/>
        <v>0.24987060435378292</v>
      </c>
      <c r="W15" s="271">
        <v>1</v>
      </c>
    </row>
    <row r="16" spans="1:24" x14ac:dyDescent="0.2">
      <c r="A16" s="191">
        <v>2013</v>
      </c>
      <c r="B16" s="179">
        <v>17583</v>
      </c>
      <c r="C16" s="174">
        <v>5619</v>
      </c>
      <c r="D16" s="174">
        <v>8430</v>
      </c>
      <c r="E16" s="173">
        <f t="shared" si="0"/>
        <v>31632</v>
      </c>
      <c r="F16" s="89">
        <f t="shared" si="4"/>
        <v>0.21554009914306582</v>
      </c>
      <c r="G16" s="178">
        <f t="shared" si="5"/>
        <v>9.0595891284930459E-3</v>
      </c>
      <c r="H16" s="170"/>
      <c r="I16" s="170"/>
      <c r="J16" s="170"/>
      <c r="K16" s="185"/>
      <c r="L16" s="182"/>
      <c r="M16" s="169"/>
      <c r="N16" s="169"/>
      <c r="O16" s="185"/>
      <c r="P16" s="182"/>
      <c r="Q16" s="169"/>
      <c r="R16" s="169"/>
      <c r="S16" s="185"/>
      <c r="T16" s="270">
        <f t="shared" si="1"/>
        <v>0.53533262292586392</v>
      </c>
      <c r="U16" s="95">
        <f t="shared" si="2"/>
        <v>0.17107626731618206</v>
      </c>
      <c r="V16" s="95">
        <f t="shared" si="3"/>
        <v>0.25666007002587915</v>
      </c>
      <c r="W16" s="271">
        <v>1</v>
      </c>
    </row>
    <row r="17" spans="1:23" ht="12" customHeight="1" x14ac:dyDescent="0.2">
      <c r="A17" s="191">
        <v>2014</v>
      </c>
      <c r="B17" s="179">
        <v>18300</v>
      </c>
      <c r="C17" s="174">
        <v>5840</v>
      </c>
      <c r="D17" s="174">
        <v>8705</v>
      </c>
      <c r="E17" s="173">
        <f t="shared" si="0"/>
        <v>32845</v>
      </c>
      <c r="F17" s="89">
        <f t="shared" si="4"/>
        <v>0.26215271106329019</v>
      </c>
      <c r="G17" s="178">
        <f t="shared" si="5"/>
        <v>3.8347243297926152E-2</v>
      </c>
      <c r="H17" s="189"/>
      <c r="I17" s="189"/>
      <c r="J17" s="189"/>
      <c r="K17" s="187"/>
      <c r="L17" s="182"/>
      <c r="M17" s="169"/>
      <c r="N17" s="186"/>
      <c r="O17" s="187"/>
      <c r="P17" s="182"/>
      <c r="Q17" s="169"/>
      <c r="R17" s="186"/>
      <c r="S17" s="187"/>
      <c r="T17" s="270">
        <f>B17/$E$17</f>
        <v>0.55716242959354545</v>
      </c>
      <c r="U17" s="95">
        <f>C17/$E$17</f>
        <v>0.17780484091947024</v>
      </c>
      <c r="V17" s="95">
        <f>D17/$E$17</f>
        <v>0.26503272948698431</v>
      </c>
      <c r="W17" s="271">
        <v>1</v>
      </c>
    </row>
    <row r="18" spans="1:23" x14ac:dyDescent="0.2">
      <c r="A18" s="191">
        <v>2015</v>
      </c>
      <c r="B18" s="179">
        <v>19007</v>
      </c>
      <c r="C18" s="174">
        <v>5429</v>
      </c>
      <c r="D18" s="174">
        <v>9436</v>
      </c>
      <c r="E18" s="173">
        <f t="shared" ref="E18" si="6">SUM(B18:D18)</f>
        <v>33872</v>
      </c>
      <c r="F18" s="89">
        <f t="shared" si="4"/>
        <v>0.30161779963878099</v>
      </c>
      <c r="G18" s="178">
        <f t="shared" si="5"/>
        <v>3.1268077332927385E-2</v>
      </c>
      <c r="H18" s="175">
        <v>5505.0680000000002</v>
      </c>
      <c r="I18" s="174">
        <v>1889.415</v>
      </c>
      <c r="J18" s="174">
        <v>2691.2870000000003</v>
      </c>
      <c r="K18" s="180">
        <f t="shared" ref="K18" si="7">SUM(H18:J18)</f>
        <v>10085.77</v>
      </c>
      <c r="L18" s="179">
        <v>13501.932000000001</v>
      </c>
      <c r="M18" s="174">
        <v>3539.585</v>
      </c>
      <c r="N18" s="174">
        <v>6744.7130000000006</v>
      </c>
      <c r="O18" s="286">
        <f t="shared" ref="O18" si="8">SUM(L18:N18)</f>
        <v>23786.23</v>
      </c>
      <c r="P18" s="287">
        <f>H18/B18*100</f>
        <v>28.963371389488085</v>
      </c>
      <c r="Q18" s="288">
        <f t="shared" ref="Q18:S21" si="9">I18/C18*100</f>
        <v>34.802265610609687</v>
      </c>
      <c r="R18" s="288">
        <f t="shared" si="9"/>
        <v>28.521481559983048</v>
      </c>
      <c r="S18" s="202">
        <f t="shared" si="9"/>
        <v>29.776127775153522</v>
      </c>
      <c r="T18" s="270">
        <f t="shared" ref="T18:V20" si="10">B18/$E18</f>
        <v>0.56114194615021251</v>
      </c>
      <c r="U18" s="95">
        <f t="shared" si="10"/>
        <v>0.16027987718469533</v>
      </c>
      <c r="V18" s="95">
        <f t="shared" si="10"/>
        <v>0.2785781766650921</v>
      </c>
      <c r="W18" s="271">
        <v>1</v>
      </c>
    </row>
    <row r="19" spans="1:23" x14ac:dyDescent="0.2">
      <c r="A19" s="373">
        <v>2016</v>
      </c>
      <c r="B19" s="374">
        <v>18808</v>
      </c>
      <c r="C19" s="374">
        <v>5593</v>
      </c>
      <c r="D19" s="374">
        <v>9081</v>
      </c>
      <c r="E19" s="375">
        <v>33482</v>
      </c>
      <c r="F19" s="376">
        <f t="shared" si="4"/>
        <v>0.28663105714175918</v>
      </c>
      <c r="G19" s="377">
        <f t="shared" si="5"/>
        <v>-1.151393481341521E-2</v>
      </c>
      <c r="H19" s="374">
        <v>5376</v>
      </c>
      <c r="I19" s="374">
        <v>1983.7093543194419</v>
      </c>
      <c r="J19" s="374">
        <v>2542.8001322897144</v>
      </c>
      <c r="K19" s="378">
        <v>9902.549088736183</v>
      </c>
      <c r="L19" s="374">
        <v>13432</v>
      </c>
      <c r="M19" s="374">
        <v>3609.2906456805581</v>
      </c>
      <c r="N19" s="374">
        <v>6538.1998677102856</v>
      </c>
      <c r="O19" s="379">
        <v>23579.450911263819</v>
      </c>
      <c r="P19" s="287">
        <f t="shared" ref="P19:P21" si="11">H19/B19*100</f>
        <v>28.583581454700131</v>
      </c>
      <c r="Q19" s="288">
        <f t="shared" si="9"/>
        <v>35.467715972098013</v>
      </c>
      <c r="R19" s="288">
        <f t="shared" si="9"/>
        <v>28.00132289714475</v>
      </c>
      <c r="S19" s="202">
        <f t="shared" si="9"/>
        <v>29.575739468180462</v>
      </c>
      <c r="T19" s="270">
        <f t="shared" si="10"/>
        <v>0.56173466340123046</v>
      </c>
      <c r="U19" s="95">
        <f t="shared" si="10"/>
        <v>0.16704497939191207</v>
      </c>
      <c r="V19" s="95">
        <f t="shared" si="10"/>
        <v>0.27122035720685744</v>
      </c>
      <c r="W19" s="271">
        <v>1</v>
      </c>
    </row>
    <row r="20" spans="1:23" x14ac:dyDescent="0.2">
      <c r="A20" s="373">
        <v>2017</v>
      </c>
      <c r="B20" s="380">
        <v>19613</v>
      </c>
      <c r="C20" s="374">
        <v>6054</v>
      </c>
      <c r="D20" s="374">
        <v>9506</v>
      </c>
      <c r="E20" s="375">
        <v>35173</v>
      </c>
      <c r="F20" s="376">
        <f t="shared" si="4"/>
        <v>0.35161203550705156</v>
      </c>
      <c r="G20" s="377">
        <f t="shared" si="5"/>
        <v>5.0504748820261632E-2</v>
      </c>
      <c r="H20" s="381">
        <v>5540.2824801142151</v>
      </c>
      <c r="I20" s="374">
        <v>2064.8213457076567</v>
      </c>
      <c r="J20" s="374">
        <v>2704.6988307173706</v>
      </c>
      <c r="K20" s="378">
        <v>10308.965166908563</v>
      </c>
      <c r="L20" s="380">
        <v>14072.717519885784</v>
      </c>
      <c r="M20" s="374">
        <v>3989.1786542923437</v>
      </c>
      <c r="N20" s="374">
        <v>6801.3011692826294</v>
      </c>
      <c r="O20" s="378">
        <v>24864.034833091438</v>
      </c>
      <c r="P20" s="287">
        <f t="shared" si="11"/>
        <v>28.248011421578624</v>
      </c>
      <c r="Q20" s="288">
        <f t="shared" si="9"/>
        <v>34.106728538283065</v>
      </c>
      <c r="R20" s="288">
        <f t="shared" si="9"/>
        <v>28.452543979774568</v>
      </c>
      <c r="S20" s="202">
        <f t="shared" si="9"/>
        <v>29.309314436950395</v>
      </c>
      <c r="T20" s="270">
        <f t="shared" si="10"/>
        <v>0.55761521621698462</v>
      </c>
      <c r="U20" s="95">
        <f t="shared" si="10"/>
        <v>0.1721206607340858</v>
      </c>
      <c r="V20" s="95">
        <f t="shared" si="10"/>
        <v>0.27026412304892955</v>
      </c>
      <c r="W20" s="271">
        <v>1</v>
      </c>
    </row>
    <row r="21" spans="1:23" ht="12.75" thickBot="1" x14ac:dyDescent="0.25">
      <c r="A21" s="382">
        <v>2018</v>
      </c>
      <c r="B21" s="383">
        <v>20611</v>
      </c>
      <c r="C21" s="384">
        <v>6935</v>
      </c>
      <c r="D21" s="384">
        <v>10327</v>
      </c>
      <c r="E21" s="385">
        <v>37873</v>
      </c>
      <c r="F21" s="386">
        <f t="shared" si="4"/>
        <v>0.45536640664027983</v>
      </c>
      <c r="G21" s="387">
        <f t="shared" si="5"/>
        <v>7.676342649191141E-2</v>
      </c>
      <c r="H21" s="388">
        <v>5908.8242751842754</v>
      </c>
      <c r="I21" s="384">
        <v>2279.6748511904761</v>
      </c>
      <c r="J21" s="384">
        <v>2737.3499122293738</v>
      </c>
      <c r="K21" s="389">
        <v>10919.283919194084</v>
      </c>
      <c r="L21" s="383">
        <v>14702.175724815725</v>
      </c>
      <c r="M21" s="384">
        <v>4655.3251488095239</v>
      </c>
      <c r="N21" s="384">
        <v>7589.6500877706258</v>
      </c>
      <c r="O21" s="389">
        <v>26953.716080805916</v>
      </c>
      <c r="P21" s="289">
        <f t="shared" si="11"/>
        <v>28.668304668304668</v>
      </c>
      <c r="Q21" s="290">
        <f t="shared" si="9"/>
        <v>32.87202380952381</v>
      </c>
      <c r="R21" s="290">
        <f t="shared" si="9"/>
        <v>26.506729081334115</v>
      </c>
      <c r="S21" s="203">
        <f t="shared" si="9"/>
        <v>28.83131497160004</v>
      </c>
      <c r="T21" s="272">
        <f>B21/$E$21</f>
        <v>0.54421355583133102</v>
      </c>
      <c r="U21" s="273">
        <f>C21/$E$21</f>
        <v>0.1831119795104692</v>
      </c>
      <c r="V21" s="273">
        <f>D21/$E$21</f>
        <v>0.27267446465819978</v>
      </c>
      <c r="W21" s="274">
        <v>1</v>
      </c>
    </row>
    <row r="22" spans="1:23" x14ac:dyDescent="0.2">
      <c r="A22" s="91" t="s">
        <v>86</v>
      </c>
      <c r="B22" s="91"/>
      <c r="C22" s="91"/>
      <c r="D22" s="91"/>
      <c r="E22" s="93"/>
      <c r="F22" s="91"/>
      <c r="G22" s="91"/>
    </row>
    <row r="23" spans="1:23" x14ac:dyDescent="0.2">
      <c r="A23" s="92" t="s">
        <v>85</v>
      </c>
    </row>
    <row r="24" spans="1:23" ht="26.25" x14ac:dyDescent="0.4">
      <c r="J24" s="264"/>
    </row>
    <row r="45" ht="15" customHeight="1" x14ac:dyDescent="0.2"/>
  </sheetData>
  <mergeCells count="12">
    <mergeCell ref="T2:W2"/>
    <mergeCell ref="G2:G3"/>
    <mergeCell ref="H2:J2"/>
    <mergeCell ref="A2:A3"/>
    <mergeCell ref="B2:D2"/>
    <mergeCell ref="E2:E3"/>
    <mergeCell ref="F2:F3"/>
    <mergeCell ref="K2:K3"/>
    <mergeCell ref="L2:N2"/>
    <mergeCell ref="O2:O3"/>
    <mergeCell ref="P2:R2"/>
    <mergeCell ref="S2:S3"/>
  </mergeCells>
  <pageMargins left="0.19685039370078741" right="0.19685039370078741" top="0.19685039370078741" bottom="0.19685039370078741" header="0" footer="0"/>
  <pageSetup paperSize="9" scale="77"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tabColor theme="0" tint="-4.9989318521683403E-2"/>
    <pageSetUpPr fitToPage="1"/>
  </sheetPr>
  <dimension ref="A1:S61"/>
  <sheetViews>
    <sheetView topLeftCell="A22" zoomScaleNormal="100" workbookViewId="0">
      <selection activeCell="A40" sqref="A40:XFD40"/>
    </sheetView>
  </sheetViews>
  <sheetFormatPr baseColWidth="10" defaultRowHeight="15" x14ac:dyDescent="0.25"/>
  <cols>
    <col min="1" max="1" width="16.28515625" style="97" customWidth="1"/>
    <col min="2" max="2" width="8.5703125" style="97" customWidth="1"/>
    <col min="3" max="3" width="11.42578125" style="97" customWidth="1"/>
    <col min="4" max="4" width="6.85546875" style="97" bestFit="1" customWidth="1"/>
    <col min="5" max="5" width="10.28515625" style="97" bestFit="1" customWidth="1"/>
    <col min="6" max="6" width="8.5703125" style="97" customWidth="1"/>
    <col min="7" max="7" width="11.42578125" style="97" customWidth="1"/>
    <col min="8" max="8" width="6.85546875" style="97" bestFit="1" customWidth="1"/>
    <col min="9" max="9" width="10.28515625" style="97" bestFit="1" customWidth="1"/>
    <col min="10" max="10" width="8.5703125" style="97" customWidth="1"/>
    <col min="11" max="11" width="11.42578125" style="97" customWidth="1"/>
    <col min="12" max="12" width="6.85546875" style="97" bestFit="1" customWidth="1"/>
    <col min="13" max="13" width="10.28515625" style="97" bestFit="1" customWidth="1"/>
    <col min="14" max="17" width="8.28515625" style="97" customWidth="1"/>
    <col min="18" max="18" width="15.5703125" style="97" customWidth="1"/>
    <col min="19" max="19" width="13.85546875" style="97" customWidth="1"/>
    <col min="20" max="22" width="8.28515625" style="97" customWidth="1"/>
    <col min="23" max="16384" width="11.42578125" style="97"/>
  </cols>
  <sheetData>
    <row r="1" spans="1:16" ht="15.75" thickBot="1" x14ac:dyDescent="0.3">
      <c r="A1" s="46" t="s">
        <v>147</v>
      </c>
      <c r="B1" s="232"/>
      <c r="C1" s="232"/>
      <c r="D1" s="232"/>
      <c r="E1" s="232"/>
      <c r="F1" s="232"/>
      <c r="G1" s="232"/>
      <c r="H1" s="232"/>
      <c r="I1" s="232"/>
      <c r="J1" s="232"/>
      <c r="K1" s="232"/>
      <c r="L1" s="232"/>
      <c r="M1" s="232"/>
    </row>
    <row r="2" spans="1:16" x14ac:dyDescent="0.25">
      <c r="A2" s="425" t="s">
        <v>271</v>
      </c>
      <c r="B2" s="439" t="s">
        <v>172</v>
      </c>
      <c r="C2" s="440"/>
      <c r="D2" s="440"/>
      <c r="E2" s="440" t="s">
        <v>8</v>
      </c>
      <c r="F2" s="439" t="s">
        <v>26</v>
      </c>
      <c r="G2" s="440"/>
      <c r="H2" s="440"/>
      <c r="I2" s="440"/>
      <c r="J2" s="439" t="s">
        <v>25</v>
      </c>
      <c r="K2" s="440"/>
      <c r="L2" s="440"/>
      <c r="M2" s="441"/>
    </row>
    <row r="3" spans="1:16" ht="42" customHeight="1" x14ac:dyDescent="0.25">
      <c r="A3" s="426"/>
      <c r="B3" s="291" t="s">
        <v>82</v>
      </c>
      <c r="C3" s="292" t="s">
        <v>83</v>
      </c>
      <c r="D3" s="293" t="s">
        <v>84</v>
      </c>
      <c r="E3" s="294" t="s">
        <v>8</v>
      </c>
      <c r="F3" s="291" t="s">
        <v>82</v>
      </c>
      <c r="G3" s="292" t="s">
        <v>168</v>
      </c>
      <c r="H3" s="293" t="s">
        <v>84</v>
      </c>
      <c r="I3" s="294" t="s">
        <v>8</v>
      </c>
      <c r="J3" s="291" t="s">
        <v>82</v>
      </c>
      <c r="K3" s="292" t="s">
        <v>168</v>
      </c>
      <c r="L3" s="293" t="s">
        <v>84</v>
      </c>
      <c r="M3" s="294" t="s">
        <v>8</v>
      </c>
    </row>
    <row r="4" spans="1:16" x14ac:dyDescent="0.25">
      <c r="A4" s="240" t="s">
        <v>170</v>
      </c>
      <c r="B4" s="295">
        <f t="shared" ref="B4:C7" si="0">B49/B58</f>
        <v>4.5835308993203733E-2</v>
      </c>
      <c r="C4" s="296">
        <f t="shared" si="0"/>
        <v>3.2993512511584798E-2</v>
      </c>
      <c r="D4" s="296">
        <f t="shared" ref="D4:G4" si="1">D49/D58</f>
        <v>1.1695906432748537E-2</v>
      </c>
      <c r="E4" s="297">
        <f t="shared" si="1"/>
        <v>3.4279624641070428E-2</v>
      </c>
      <c r="F4" s="295">
        <f t="shared" si="1"/>
        <v>5.1281267757740209E-2</v>
      </c>
      <c r="G4" s="296">
        <f t="shared" si="1"/>
        <v>3.1933646650857794E-2</v>
      </c>
      <c r="H4" s="296">
        <f t="shared" ref="H4:M4" si="2">H49/H58</f>
        <v>1.4118799939695462E-2</v>
      </c>
      <c r="I4" s="297">
        <f t="shared" si="2"/>
        <v>3.7737996915765688E-2</v>
      </c>
      <c r="J4" s="295">
        <f t="shared" si="2"/>
        <v>4.368815239833284E-2</v>
      </c>
      <c r="K4" s="296">
        <f t="shared" si="2"/>
        <v>3.3275465970872269E-2</v>
      </c>
      <c r="L4" s="296">
        <f t="shared" si="2"/>
        <v>1.0724574406029353E-2</v>
      </c>
      <c r="M4" s="233">
        <f t="shared" si="2"/>
        <v>3.2810982029422599E-2</v>
      </c>
      <c r="P4" s="193"/>
    </row>
    <row r="5" spans="1:16" x14ac:dyDescent="0.25">
      <c r="A5" s="240" t="s">
        <v>171</v>
      </c>
      <c r="B5" s="279">
        <f t="shared" si="0"/>
        <v>4.2371979133397214E-2</v>
      </c>
      <c r="C5" s="234">
        <f t="shared" si="0"/>
        <v>3.0433999639834324E-2</v>
      </c>
      <c r="D5" s="234">
        <f t="shared" ref="D5:G5" si="3">D50/D59</f>
        <v>1.0953750829829608E-2</v>
      </c>
      <c r="E5" s="236">
        <f t="shared" si="3"/>
        <v>3.1878239506246818E-2</v>
      </c>
      <c r="F5" s="279">
        <f t="shared" si="3"/>
        <v>5.1191362620997764E-2</v>
      </c>
      <c r="G5" s="234">
        <f t="shared" si="3"/>
        <v>3.3997902994768459E-2</v>
      </c>
      <c r="H5" s="234">
        <f t="shared" ref="H5:M5" si="4">H50/H59</f>
        <v>1.303419829862946E-2</v>
      </c>
      <c r="I5" s="236">
        <f t="shared" si="4"/>
        <v>3.7976413394653998E-2</v>
      </c>
      <c r="J5" s="279">
        <f t="shared" si="4"/>
        <v>3.8840017891754876E-2</v>
      </c>
      <c r="K5" s="234">
        <f t="shared" si="4"/>
        <v>2.8473404943040067E-2</v>
      </c>
      <c r="L5" s="234">
        <f t="shared" si="4"/>
        <v>1.0144172179484198E-2</v>
      </c>
      <c r="M5" s="235">
        <f t="shared" si="4"/>
        <v>2.9316092811240976E-2</v>
      </c>
      <c r="P5" s="193"/>
    </row>
    <row r="6" spans="1:16" x14ac:dyDescent="0.25">
      <c r="A6" s="240" t="s">
        <v>160</v>
      </c>
      <c r="B6" s="279">
        <f t="shared" si="0"/>
        <v>4.1860227678799329E-2</v>
      </c>
      <c r="C6" s="234">
        <f t="shared" si="0"/>
        <v>3.5518672199170126E-2</v>
      </c>
      <c r="D6" s="234">
        <f t="shared" ref="D6:G6" si="5">D51/D60</f>
        <v>9.59106239460371E-3</v>
      </c>
      <c r="E6" s="236">
        <f t="shared" si="5"/>
        <v>3.2049455871460318E-2</v>
      </c>
      <c r="F6" s="279">
        <f t="shared" si="5"/>
        <v>4.9148195637185504E-2</v>
      </c>
      <c r="G6" s="234">
        <f t="shared" si="5"/>
        <v>3.5995293726926808E-2</v>
      </c>
      <c r="H6" s="234">
        <f t="shared" ref="H6:M6" si="6">H51/H60</f>
        <v>1.3334819931845819E-2</v>
      </c>
      <c r="I6" s="236">
        <f t="shared" si="6"/>
        <v>3.7127151726142095E-2</v>
      </c>
      <c r="J6" s="279">
        <f t="shared" si="6"/>
        <v>3.8990467135060235E-2</v>
      </c>
      <c r="K6" s="234">
        <f t="shared" si="6"/>
        <v>3.5271807307771373E-2</v>
      </c>
      <c r="L6" s="234">
        <f t="shared" si="6"/>
        <v>8.1021746057846032E-3</v>
      </c>
      <c r="M6" s="235">
        <f t="shared" si="6"/>
        <v>2.9943939888957022E-2</v>
      </c>
    </row>
    <row r="7" spans="1:16" ht="15.75" thickBot="1" x14ac:dyDescent="0.3">
      <c r="A7" s="241" t="s">
        <v>161</v>
      </c>
      <c r="B7" s="237">
        <f t="shared" si="0"/>
        <v>4.0631834750911297E-2</v>
      </c>
      <c r="C7" s="238">
        <f t="shared" si="0"/>
        <v>3.603871928518243E-2</v>
      </c>
      <c r="D7" s="238">
        <f t="shared" ref="D7:G7" si="7">D52/D61</f>
        <v>9.3176744637484231E-3</v>
      </c>
      <c r="E7" s="239">
        <f t="shared" si="7"/>
        <v>3.1229218205516985E-2</v>
      </c>
      <c r="F7" s="237">
        <f t="shared" si="7"/>
        <v>4.3547686524852573E-2</v>
      </c>
      <c r="G7" s="238">
        <f t="shared" si="7"/>
        <v>2.9342148034173222E-2</v>
      </c>
      <c r="H7" s="238">
        <f t="shared" ref="H7:M7" si="8">H52/H61</f>
        <v>1.207302306795332E-2</v>
      </c>
      <c r="I7" s="239">
        <f t="shared" si="8"/>
        <v>3.2727667908763435E-2</v>
      </c>
      <c r="J7" s="237">
        <f t="shared" si="8"/>
        <v>3.9459093980152342E-2</v>
      </c>
      <c r="K7" s="238">
        <f t="shared" si="8"/>
        <v>3.9411726908844882E-2</v>
      </c>
      <c r="L7" s="238">
        <f t="shared" si="8"/>
        <v>8.3227282008676226E-3</v>
      </c>
      <c r="M7" s="239">
        <f t="shared" si="8"/>
        <v>3.0619096912418989E-2</v>
      </c>
    </row>
    <row r="8" spans="1:16" ht="28.5" customHeight="1" thickBot="1" x14ac:dyDescent="0.3">
      <c r="A8" s="256" t="s">
        <v>279</v>
      </c>
      <c r="B8" s="298">
        <f>B7-B$4</f>
        <v>-5.2034742422924357E-3</v>
      </c>
      <c r="C8" s="299">
        <f t="shared" ref="C8:M8" si="9">C7-C$4</f>
        <v>3.0452067735976321E-3</v>
      </c>
      <c r="D8" s="299">
        <f t="shared" si="9"/>
        <v>-2.3782319690001143E-3</v>
      </c>
      <c r="E8" s="300">
        <f t="shared" si="9"/>
        <v>-3.0504064355534426E-3</v>
      </c>
      <c r="F8" s="298">
        <f t="shared" si="9"/>
        <v>-7.733581232887636E-3</v>
      </c>
      <c r="G8" s="299">
        <f t="shared" si="9"/>
        <v>-2.5914986166845726E-3</v>
      </c>
      <c r="H8" s="299">
        <f t="shared" si="9"/>
        <v>-2.0457768717421412E-3</v>
      </c>
      <c r="I8" s="300">
        <f t="shared" si="9"/>
        <v>-5.0103290070022538E-3</v>
      </c>
      <c r="J8" s="301">
        <f t="shared" si="9"/>
        <v>-4.229058418180498E-3</v>
      </c>
      <c r="K8" s="299">
        <f t="shared" si="9"/>
        <v>6.1362609379726138E-3</v>
      </c>
      <c r="L8" s="299">
        <f t="shared" si="9"/>
        <v>-2.4018462051617305E-3</v>
      </c>
      <c r="M8" s="300">
        <f t="shared" si="9"/>
        <v>-2.1918851170036092E-3</v>
      </c>
      <c r="O8" s="257"/>
    </row>
    <row r="9" spans="1:16" x14ac:dyDescent="0.25">
      <c r="A9" s="100" t="s">
        <v>86</v>
      </c>
      <c r="O9" s="257"/>
    </row>
    <row r="10" spans="1:16" x14ac:dyDescent="0.25">
      <c r="A10" s="92" t="s">
        <v>87</v>
      </c>
      <c r="B10" s="192"/>
      <c r="O10" s="257"/>
    </row>
    <row r="14" spans="1:16" ht="29.25" customHeight="1" x14ac:dyDescent="0.25"/>
    <row r="15" spans="1:16" ht="29.25" customHeight="1" x14ac:dyDescent="0.25"/>
    <row r="36" spans="1:17" x14ac:dyDescent="0.25">
      <c r="K36" s="280"/>
      <c r="L36" s="280"/>
      <c r="M36" s="280"/>
    </row>
    <row r="37" spans="1:17" x14ac:dyDescent="0.25">
      <c r="K37" s="280"/>
      <c r="L37" s="280"/>
      <c r="M37" s="280"/>
    </row>
    <row r="40" spans="1:17" ht="15.75" x14ac:dyDescent="0.25">
      <c r="A40" s="302" t="s">
        <v>306</v>
      </c>
    </row>
    <row r="41" spans="1:17" ht="16.5" thickBot="1" x14ac:dyDescent="0.3">
      <c r="A41" s="302" t="s">
        <v>243</v>
      </c>
    </row>
    <row r="42" spans="1:17" x14ac:dyDescent="0.25">
      <c r="A42" s="425" t="s">
        <v>102</v>
      </c>
      <c r="B42" s="439" t="s">
        <v>172</v>
      </c>
      <c r="C42" s="440"/>
      <c r="D42" s="440"/>
      <c r="E42" s="440" t="s">
        <v>8</v>
      </c>
      <c r="F42" s="439" t="s">
        <v>26</v>
      </c>
      <c r="G42" s="440"/>
      <c r="H42" s="440"/>
      <c r="I42" s="440"/>
      <c r="J42" s="439" t="s">
        <v>25</v>
      </c>
      <c r="K42" s="440"/>
      <c r="L42" s="440"/>
      <c r="M42" s="441"/>
      <c r="N42" s="427" t="s">
        <v>173</v>
      </c>
      <c r="O42" s="424"/>
      <c r="P42" s="424"/>
      <c r="Q42" s="432" t="s">
        <v>8</v>
      </c>
    </row>
    <row r="43" spans="1:17" s="258" customFormat="1" ht="48" x14ac:dyDescent="0.25">
      <c r="A43" s="426"/>
      <c r="B43" s="275" t="s">
        <v>82</v>
      </c>
      <c r="C43" s="276" t="s">
        <v>83</v>
      </c>
      <c r="D43" s="277" t="s">
        <v>84</v>
      </c>
      <c r="E43" s="278" t="s">
        <v>8</v>
      </c>
      <c r="F43" s="275" t="s">
        <v>82</v>
      </c>
      <c r="G43" s="276" t="s">
        <v>168</v>
      </c>
      <c r="H43" s="277" t="s">
        <v>84</v>
      </c>
      <c r="I43" s="278" t="s">
        <v>8</v>
      </c>
      <c r="J43" s="275" t="s">
        <v>82</v>
      </c>
      <c r="K43" s="276" t="s">
        <v>168</v>
      </c>
      <c r="L43" s="277" t="s">
        <v>84</v>
      </c>
      <c r="M43" s="278" t="s">
        <v>8</v>
      </c>
      <c r="N43" s="265" t="s">
        <v>167</v>
      </c>
      <c r="O43" s="266" t="s">
        <v>168</v>
      </c>
      <c r="P43" s="267" t="s">
        <v>84</v>
      </c>
      <c r="Q43" s="433"/>
    </row>
    <row r="44" spans="1:17" x14ac:dyDescent="0.25">
      <c r="A44" s="326" t="s">
        <v>244</v>
      </c>
      <c r="B44" s="327">
        <v>786</v>
      </c>
      <c r="C44" s="328">
        <v>155</v>
      </c>
      <c r="D44" s="327">
        <v>100</v>
      </c>
      <c r="E44" s="329">
        <v>1041</v>
      </c>
      <c r="F44" s="330"/>
      <c r="G44" s="331"/>
      <c r="H44" s="331"/>
      <c r="I44" s="332"/>
      <c r="J44" s="330"/>
      <c r="K44" s="331"/>
      <c r="L44" s="331"/>
      <c r="M44" s="331"/>
      <c r="N44" s="181"/>
      <c r="O44" s="168"/>
      <c r="P44" s="183"/>
      <c r="Q44" s="184"/>
    </row>
    <row r="45" spans="1:17" x14ac:dyDescent="0.25">
      <c r="A45" s="326" t="s">
        <v>245</v>
      </c>
      <c r="B45" s="328">
        <v>799</v>
      </c>
      <c r="C45" s="328">
        <v>150</v>
      </c>
      <c r="D45" s="328">
        <v>94</v>
      </c>
      <c r="E45" s="333">
        <v>1043</v>
      </c>
      <c r="F45" s="334"/>
      <c r="G45" s="335"/>
      <c r="H45" s="335"/>
      <c r="I45" s="336"/>
      <c r="J45" s="334"/>
      <c r="K45" s="335"/>
      <c r="L45" s="335"/>
      <c r="M45" s="335"/>
      <c r="N45" s="181"/>
      <c r="O45" s="168"/>
      <c r="P45" s="168"/>
      <c r="Q45" s="185"/>
    </row>
    <row r="46" spans="1:17" x14ac:dyDescent="0.25">
      <c r="A46" s="326" t="s">
        <v>246</v>
      </c>
      <c r="B46" s="328">
        <v>909</v>
      </c>
      <c r="C46" s="328">
        <v>210</v>
      </c>
      <c r="D46" s="328">
        <v>91</v>
      </c>
      <c r="E46" s="333">
        <v>1210</v>
      </c>
      <c r="F46" s="334"/>
      <c r="G46" s="335"/>
      <c r="H46" s="335"/>
      <c r="I46" s="336"/>
      <c r="J46" s="334"/>
      <c r="K46" s="335"/>
      <c r="L46" s="335"/>
      <c r="M46" s="335"/>
      <c r="N46" s="181"/>
      <c r="O46" s="168"/>
      <c r="P46" s="168"/>
      <c r="Q46" s="185"/>
    </row>
    <row r="47" spans="1:17" x14ac:dyDescent="0.25">
      <c r="A47" s="326" t="s">
        <v>247</v>
      </c>
      <c r="B47" s="328">
        <v>848</v>
      </c>
      <c r="C47" s="328">
        <v>155</v>
      </c>
      <c r="D47" s="328">
        <v>124</v>
      </c>
      <c r="E47" s="333">
        <v>1127</v>
      </c>
      <c r="F47" s="334"/>
      <c r="G47" s="335"/>
      <c r="H47" s="335"/>
      <c r="I47" s="336"/>
      <c r="J47" s="334"/>
      <c r="K47" s="335"/>
      <c r="L47" s="335"/>
      <c r="M47" s="335"/>
      <c r="N47" s="181"/>
      <c r="O47" s="168"/>
      <c r="P47" s="168"/>
      <c r="Q47" s="185"/>
    </row>
    <row r="48" spans="1:17" x14ac:dyDescent="0.25">
      <c r="A48" s="326" t="s">
        <v>248</v>
      </c>
      <c r="B48" s="328">
        <v>859</v>
      </c>
      <c r="C48" s="328">
        <v>150</v>
      </c>
      <c r="D48" s="328">
        <v>116</v>
      </c>
      <c r="E48" s="333">
        <v>1125</v>
      </c>
      <c r="F48" s="334"/>
      <c r="G48" s="335"/>
      <c r="H48" s="335"/>
      <c r="I48" s="336"/>
      <c r="J48" s="334"/>
      <c r="K48" s="335"/>
      <c r="L48" s="335"/>
      <c r="M48" s="335"/>
      <c r="N48" s="181"/>
      <c r="O48" s="168"/>
      <c r="P48" s="168"/>
      <c r="Q48" s="185"/>
    </row>
    <row r="49" spans="1:19" x14ac:dyDescent="0.25">
      <c r="A49" s="326" t="s">
        <v>249</v>
      </c>
      <c r="B49" s="337">
        <v>870</v>
      </c>
      <c r="C49" s="337">
        <v>178</v>
      </c>
      <c r="D49" s="337">
        <v>110</v>
      </c>
      <c r="E49" s="336">
        <v>1158</v>
      </c>
      <c r="F49" s="334">
        <v>282</v>
      </c>
      <c r="G49" s="335">
        <v>60</v>
      </c>
      <c r="H49" s="335">
        <v>38</v>
      </c>
      <c r="I49" s="336">
        <f>SUM(F49:H49)</f>
        <v>380</v>
      </c>
      <c r="J49" s="338">
        <v>589</v>
      </c>
      <c r="K49" s="338">
        <v>117</v>
      </c>
      <c r="L49" s="338">
        <v>72</v>
      </c>
      <c r="M49" s="335">
        <f>SUM(J49:L49)</f>
        <v>778</v>
      </c>
      <c r="N49" s="259">
        <f>F49/B49*100</f>
        <v>32.41379310344827</v>
      </c>
      <c r="O49" s="260">
        <f t="shared" ref="O49:O52" si="10">G49/C49*100</f>
        <v>33.707865168539328</v>
      </c>
      <c r="P49" s="260">
        <f t="shared" ref="P49:P52" si="11">H49/D49*100</f>
        <v>34.545454545454547</v>
      </c>
      <c r="Q49" s="261">
        <f t="shared" ref="Q49:Q52" si="12">I49/E49*100</f>
        <v>32.815198618307427</v>
      </c>
    </row>
    <row r="50" spans="1:19" x14ac:dyDescent="0.25">
      <c r="A50" s="326" t="s">
        <v>250</v>
      </c>
      <c r="B50" s="335">
        <v>796</v>
      </c>
      <c r="C50" s="335">
        <v>169</v>
      </c>
      <c r="D50" s="335">
        <v>99</v>
      </c>
      <c r="E50" s="336">
        <v>1064</v>
      </c>
      <c r="F50" s="339">
        <v>275</v>
      </c>
      <c r="G50" s="335">
        <v>67</v>
      </c>
      <c r="H50" s="335">
        <v>33</v>
      </c>
      <c r="I50" s="336">
        <v>375</v>
      </c>
      <c r="J50" s="338">
        <v>521</v>
      </c>
      <c r="K50" s="338">
        <v>102</v>
      </c>
      <c r="L50" s="338">
        <v>66</v>
      </c>
      <c r="M50" s="335">
        <v>689</v>
      </c>
      <c r="N50" s="262">
        <f t="shared" ref="N50:N52" si="13">F50/B50*100</f>
        <v>34.547738693467338</v>
      </c>
      <c r="O50" s="263">
        <f t="shared" si="10"/>
        <v>39.644970414201183</v>
      </c>
      <c r="P50" s="263">
        <f t="shared" si="11"/>
        <v>33.333333333333329</v>
      </c>
      <c r="Q50" s="261">
        <f t="shared" si="12"/>
        <v>35.244360902255636</v>
      </c>
    </row>
    <row r="51" spans="1:19" x14ac:dyDescent="0.25">
      <c r="A51" s="326" t="s">
        <v>251</v>
      </c>
      <c r="B51" s="340">
        <v>820</v>
      </c>
      <c r="C51" s="340">
        <v>214</v>
      </c>
      <c r="D51" s="340">
        <v>91</v>
      </c>
      <c r="E51" s="340">
        <v>1125</v>
      </c>
      <c r="F51" s="341">
        <v>272</v>
      </c>
      <c r="G51" s="342">
        <v>74</v>
      </c>
      <c r="H51" s="342">
        <v>36</v>
      </c>
      <c r="I51" s="343">
        <v>382</v>
      </c>
      <c r="J51" s="338">
        <v>548</v>
      </c>
      <c r="K51" s="335">
        <v>140</v>
      </c>
      <c r="L51" s="335">
        <v>55</v>
      </c>
      <c r="M51" s="335">
        <v>743</v>
      </c>
      <c r="N51" s="262">
        <f t="shared" si="13"/>
        <v>33.170731707317074</v>
      </c>
      <c r="O51" s="263">
        <f t="shared" si="10"/>
        <v>34.579439252336449</v>
      </c>
      <c r="P51" s="263">
        <f t="shared" si="11"/>
        <v>39.560439560439562</v>
      </c>
      <c r="Q51" s="261">
        <f t="shared" si="12"/>
        <v>33.955555555555556</v>
      </c>
    </row>
    <row r="52" spans="1:19" ht="15.75" thickBot="1" x14ac:dyDescent="0.3">
      <c r="A52" s="344" t="s">
        <v>252</v>
      </c>
      <c r="B52" s="345">
        <v>836</v>
      </c>
      <c r="C52" s="345">
        <v>242</v>
      </c>
      <c r="D52" s="345">
        <v>96</v>
      </c>
      <c r="E52" s="346">
        <v>1174</v>
      </c>
      <c r="F52" s="347">
        <v>257</v>
      </c>
      <c r="G52" s="348">
        <v>66</v>
      </c>
      <c r="H52" s="348">
        <v>33</v>
      </c>
      <c r="I52" s="346">
        <v>356</v>
      </c>
      <c r="J52" s="349">
        <v>579</v>
      </c>
      <c r="K52" s="348">
        <v>176</v>
      </c>
      <c r="L52" s="348">
        <v>63</v>
      </c>
      <c r="M52" s="348">
        <v>818</v>
      </c>
      <c r="N52" s="262">
        <f t="shared" si="13"/>
        <v>30.741626794258377</v>
      </c>
      <c r="O52" s="263">
        <f t="shared" si="10"/>
        <v>27.27272727272727</v>
      </c>
      <c r="P52" s="263">
        <f t="shared" si="11"/>
        <v>34.375</v>
      </c>
      <c r="Q52" s="261">
        <f t="shared" si="12"/>
        <v>30.323679727427599</v>
      </c>
    </row>
    <row r="53" spans="1:19" x14ac:dyDescent="0.25">
      <c r="A53" s="350" t="s">
        <v>253</v>
      </c>
      <c r="B53" s="351">
        <v>15644</v>
      </c>
      <c r="C53" s="351">
        <v>4283</v>
      </c>
      <c r="D53" s="351">
        <v>5125</v>
      </c>
      <c r="E53" s="352">
        <v>25052</v>
      </c>
      <c r="F53" s="353"/>
      <c r="G53" s="351"/>
      <c r="H53" s="351"/>
      <c r="I53" s="352"/>
      <c r="J53" s="353"/>
      <c r="K53" s="351"/>
      <c r="L53" s="351"/>
      <c r="M53" s="351"/>
      <c r="N53" s="182"/>
      <c r="O53" s="169"/>
      <c r="P53" s="169"/>
      <c r="Q53" s="185"/>
    </row>
    <row r="54" spans="1:19" x14ac:dyDescent="0.25">
      <c r="A54" s="354" t="s">
        <v>254</v>
      </c>
      <c r="B54" s="335">
        <v>16631</v>
      </c>
      <c r="C54" s="335">
        <v>5234</v>
      </c>
      <c r="D54" s="335">
        <v>4099</v>
      </c>
      <c r="E54" s="336">
        <v>25964</v>
      </c>
      <c r="F54" s="334"/>
      <c r="G54" s="335"/>
      <c r="H54" s="335"/>
      <c r="I54" s="336"/>
      <c r="J54" s="334"/>
      <c r="K54" s="335"/>
      <c r="L54" s="335"/>
      <c r="M54" s="335"/>
      <c r="N54" s="182"/>
      <c r="O54" s="169"/>
      <c r="P54" s="169"/>
      <c r="Q54" s="185"/>
    </row>
    <row r="55" spans="1:19" x14ac:dyDescent="0.25">
      <c r="A55" s="355" t="s">
        <v>255</v>
      </c>
      <c r="B55" s="335">
        <v>17104</v>
      </c>
      <c r="C55" s="335">
        <v>4586</v>
      </c>
      <c r="D55" s="335">
        <v>5850</v>
      </c>
      <c r="E55" s="336">
        <v>27540</v>
      </c>
      <c r="F55" s="334"/>
      <c r="G55" s="335"/>
      <c r="H55" s="335"/>
      <c r="I55" s="336"/>
      <c r="J55" s="334"/>
      <c r="K55" s="335"/>
      <c r="L55" s="335"/>
      <c r="M55" s="335"/>
      <c r="N55" s="182"/>
      <c r="O55" s="169"/>
      <c r="P55" s="169"/>
      <c r="Q55" s="185"/>
    </row>
    <row r="56" spans="1:19" x14ac:dyDescent="0.25">
      <c r="A56" s="354" t="s">
        <v>256</v>
      </c>
      <c r="B56" s="335">
        <v>16421</v>
      </c>
      <c r="C56" s="335">
        <v>4219</v>
      </c>
      <c r="D56" s="335">
        <v>5518</v>
      </c>
      <c r="E56" s="336">
        <v>26158</v>
      </c>
      <c r="F56" s="334"/>
      <c r="G56" s="335"/>
      <c r="H56" s="335"/>
      <c r="I56" s="336"/>
      <c r="J56" s="334"/>
      <c r="K56" s="335"/>
      <c r="L56" s="335"/>
      <c r="M56" s="335"/>
      <c r="N56" s="182"/>
      <c r="O56" s="169"/>
      <c r="P56" s="169"/>
      <c r="Q56" s="185"/>
    </row>
    <row r="57" spans="1:19" ht="30.75" customHeight="1" x14ac:dyDescent="0.25">
      <c r="A57" s="354" t="s">
        <v>257</v>
      </c>
      <c r="B57" s="335">
        <v>17457</v>
      </c>
      <c r="C57" s="335">
        <v>4262</v>
      </c>
      <c r="D57" s="335">
        <v>6075</v>
      </c>
      <c r="E57" s="336">
        <v>27794</v>
      </c>
      <c r="F57" s="334"/>
      <c r="G57" s="335"/>
      <c r="H57" s="335"/>
      <c r="I57" s="336"/>
      <c r="J57" s="334"/>
      <c r="K57" s="335"/>
      <c r="L57" s="335"/>
      <c r="M57" s="335"/>
      <c r="N57" s="434" t="s">
        <v>272</v>
      </c>
      <c r="O57" s="435"/>
      <c r="P57" s="435"/>
      <c r="Q57" s="436"/>
      <c r="R57" s="437" t="s">
        <v>273</v>
      </c>
      <c r="S57" s="438"/>
    </row>
    <row r="58" spans="1:19" x14ac:dyDescent="0.25">
      <c r="A58" s="354" t="s">
        <v>258</v>
      </c>
      <c r="B58" s="356">
        <v>18981</v>
      </c>
      <c r="C58" s="356">
        <v>5395</v>
      </c>
      <c r="D58" s="356">
        <v>9405</v>
      </c>
      <c r="E58" s="357">
        <f>SUM(B58:D58)</f>
        <v>33781</v>
      </c>
      <c r="F58" s="358">
        <v>5499.0840189873416</v>
      </c>
      <c r="G58" s="357">
        <v>1878.8959700093721</v>
      </c>
      <c r="H58" s="357">
        <v>2691.4468766684463</v>
      </c>
      <c r="I58" s="357">
        <f>SUM(F58:H58)</f>
        <v>10069.42686566516</v>
      </c>
      <c r="J58" s="358">
        <v>13481.915981012658</v>
      </c>
      <c r="K58" s="357">
        <v>3516.1040299906281</v>
      </c>
      <c r="L58" s="357">
        <v>6713.5531233315533</v>
      </c>
      <c r="M58" s="357">
        <f>SUM(J58:L58)</f>
        <v>23711.573134334838</v>
      </c>
      <c r="N58" s="179">
        <f>F58/B58*100</f>
        <v>28.971518987341771</v>
      </c>
      <c r="O58" s="179">
        <f t="shared" ref="O58:O61" si="14">G58/C58*100</f>
        <v>34.82661668228679</v>
      </c>
      <c r="P58" s="179">
        <f t="shared" ref="P58:P61" si="15">H58/D58*100</f>
        <v>28.617191671115854</v>
      </c>
      <c r="Q58" s="323">
        <f t="shared" ref="Q58:Q61" si="16">I58/E58*100</f>
        <v>29.807959698248009</v>
      </c>
      <c r="R58" s="324" t="s">
        <v>170</v>
      </c>
      <c r="S58" s="325">
        <f t="shared" ref="S58:S61" si="17">Q49</f>
        <v>32.815198618307427</v>
      </c>
    </row>
    <row r="59" spans="1:19" x14ac:dyDescent="0.25">
      <c r="A59" s="354" t="s">
        <v>259</v>
      </c>
      <c r="B59" s="356">
        <v>18786</v>
      </c>
      <c r="C59" s="356">
        <v>5553</v>
      </c>
      <c r="D59" s="356">
        <v>9038</v>
      </c>
      <c r="E59" s="357">
        <v>33377</v>
      </c>
      <c r="F59" s="358">
        <v>5372</v>
      </c>
      <c r="G59" s="357">
        <v>1970.7097820212573</v>
      </c>
      <c r="H59" s="357">
        <v>2531.8012848914486</v>
      </c>
      <c r="I59" s="357">
        <v>9874.5501873220437</v>
      </c>
      <c r="J59" s="358">
        <v>13414.000000000002</v>
      </c>
      <c r="K59" s="357">
        <v>3582.2902179787425</v>
      </c>
      <c r="L59" s="357">
        <v>6506.1987151085505</v>
      </c>
      <c r="M59" s="357">
        <v>23502.449812677954</v>
      </c>
      <c r="N59" s="179">
        <f t="shared" ref="N59:N61" si="18">F59/B59*100</f>
        <v>28.595762802086661</v>
      </c>
      <c r="O59" s="179">
        <f t="shared" si="14"/>
        <v>35.489101062871555</v>
      </c>
      <c r="P59" s="179">
        <f t="shared" si="15"/>
        <v>28.012848914488259</v>
      </c>
      <c r="Q59" s="323">
        <f t="shared" si="16"/>
        <v>29.584894350367151</v>
      </c>
      <c r="R59" s="324" t="s">
        <v>171</v>
      </c>
      <c r="S59" s="325">
        <f t="shared" si="17"/>
        <v>35.244360902255636</v>
      </c>
    </row>
    <row r="60" spans="1:19" x14ac:dyDescent="0.25">
      <c r="A60" s="354" t="s">
        <v>260</v>
      </c>
      <c r="B60" s="356">
        <v>19589</v>
      </c>
      <c r="C60" s="356">
        <v>6025</v>
      </c>
      <c r="D60" s="356">
        <v>9488</v>
      </c>
      <c r="E60" s="343">
        <v>35102</v>
      </c>
      <c r="F60" s="358">
        <v>5534.2825199101489</v>
      </c>
      <c r="G60" s="357">
        <v>2055.8243130724395</v>
      </c>
      <c r="H60" s="357">
        <v>2699.6989973614773</v>
      </c>
      <c r="I60" s="357">
        <v>10288.96595186495</v>
      </c>
      <c r="J60" s="358">
        <v>14054.717480089852</v>
      </c>
      <c r="K60" s="357">
        <v>3969.1756869275605</v>
      </c>
      <c r="L60" s="357">
        <v>6788.3010026385227</v>
      </c>
      <c r="M60" s="357">
        <v>24813.034048135054</v>
      </c>
      <c r="N60" s="179">
        <f t="shared" si="18"/>
        <v>28.251991014907084</v>
      </c>
      <c r="O60" s="179">
        <f t="shared" si="14"/>
        <v>34.121565362198162</v>
      </c>
      <c r="P60" s="179">
        <f t="shared" si="15"/>
        <v>28.453825857519789</v>
      </c>
      <c r="Q60" s="323">
        <f t="shared" si="16"/>
        <v>29.3116231322003</v>
      </c>
      <c r="R60" s="324" t="s">
        <v>160</v>
      </c>
      <c r="S60" s="325">
        <f t="shared" si="17"/>
        <v>33.955555555555556</v>
      </c>
    </row>
    <row r="61" spans="1:19" x14ac:dyDescent="0.25">
      <c r="A61" s="354" t="s">
        <v>261</v>
      </c>
      <c r="B61" s="359">
        <v>20575</v>
      </c>
      <c r="C61" s="359">
        <v>6715</v>
      </c>
      <c r="D61" s="359">
        <v>10303</v>
      </c>
      <c r="E61" s="360">
        <v>37593</v>
      </c>
      <c r="F61" s="361">
        <v>5901.5764213635239</v>
      </c>
      <c r="G61" s="359">
        <v>2249.3240754948597</v>
      </c>
      <c r="H61" s="359">
        <v>2733.3667644183774</v>
      </c>
      <c r="I61" s="360">
        <v>10877.646430305975</v>
      </c>
      <c r="J61" s="361">
        <v>14673.423578636475</v>
      </c>
      <c r="K61" s="362">
        <v>4465.6759245051408</v>
      </c>
      <c r="L61" s="362">
        <v>7569.633235581623</v>
      </c>
      <c r="M61" s="363">
        <v>26715.353569694027</v>
      </c>
      <c r="N61" s="179">
        <f t="shared" si="18"/>
        <v>28.683238985970956</v>
      </c>
      <c r="O61" s="179">
        <f t="shared" si="14"/>
        <v>33.497007825686673</v>
      </c>
      <c r="P61" s="179">
        <f t="shared" si="15"/>
        <v>26.529814271749757</v>
      </c>
      <c r="Q61" s="323">
        <f t="shared" si="16"/>
        <v>28.935297609411258</v>
      </c>
      <c r="R61" s="324" t="s">
        <v>161</v>
      </c>
      <c r="S61" s="325">
        <f t="shared" si="17"/>
        <v>30.323679727427599</v>
      </c>
    </row>
  </sheetData>
  <mergeCells count="12">
    <mergeCell ref="N57:Q57"/>
    <mergeCell ref="R57:S57"/>
    <mergeCell ref="A2:A3"/>
    <mergeCell ref="A42:A43"/>
    <mergeCell ref="N42:P42"/>
    <mergeCell ref="Q42:Q43"/>
    <mergeCell ref="F2:I2"/>
    <mergeCell ref="B2:E2"/>
    <mergeCell ref="J2:M2"/>
    <mergeCell ref="B42:E42"/>
    <mergeCell ref="F42:I42"/>
    <mergeCell ref="J42:M42"/>
  </mergeCells>
  <pageMargins left="0.19685039370078741" right="0.19685039370078741" top="0.19685039370078741" bottom="0.19685039370078741" header="0" footer="0"/>
  <pageSetup paperSize="9" scale="88"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tabColor theme="0" tint="-4.9989318521683403E-2"/>
    <pageSetUpPr fitToPage="1"/>
  </sheetPr>
  <dimension ref="A1:AL61"/>
  <sheetViews>
    <sheetView topLeftCell="A19" zoomScaleNormal="100" workbookViewId="0">
      <selection activeCell="P34" sqref="P34"/>
    </sheetView>
  </sheetViews>
  <sheetFormatPr baseColWidth="10" defaultRowHeight="15" x14ac:dyDescent="0.25"/>
  <cols>
    <col min="1" max="1" width="11.42578125" style="97"/>
    <col min="2" max="2" width="10.5703125" style="97" customWidth="1"/>
    <col min="3" max="3" width="11.42578125" style="97"/>
    <col min="4" max="6" width="10.140625" style="97" customWidth="1"/>
    <col min="7" max="7" width="9.5703125" style="97" bestFit="1" customWidth="1"/>
    <col min="8" max="8" width="8.28515625" style="97" bestFit="1" customWidth="1"/>
    <col min="9" max="9" width="8.85546875" style="97" customWidth="1"/>
    <col min="10" max="12" width="9.5703125" style="97" bestFit="1" customWidth="1"/>
    <col min="13" max="14" width="9.5703125" style="97" customWidth="1"/>
    <col min="15" max="15" width="10.28515625" style="97" bestFit="1" customWidth="1"/>
    <col min="16" max="16" width="10.28515625" style="97" customWidth="1"/>
    <col min="17" max="17" width="11.42578125" style="97"/>
    <col min="18" max="18" width="11.28515625" style="97" customWidth="1"/>
    <col min="19" max="16384" width="11.42578125" style="97"/>
  </cols>
  <sheetData>
    <row r="1" spans="1:38" x14ac:dyDescent="0.25">
      <c r="A1" s="250" t="s">
        <v>232</v>
      </c>
      <c r="B1" s="96"/>
    </row>
    <row r="2" spans="1:38" x14ac:dyDescent="0.25">
      <c r="A2" s="96" t="s">
        <v>169</v>
      </c>
      <c r="B2" s="96"/>
    </row>
    <row r="3" spans="1:38" s="96" customFormat="1" ht="20.25" x14ac:dyDescent="0.3">
      <c r="A3" s="96" t="s">
        <v>203</v>
      </c>
      <c r="C3" s="242"/>
    </row>
    <row r="4" spans="1:38" s="194" customFormat="1" ht="84.75" customHeight="1" x14ac:dyDescent="0.25">
      <c r="C4" s="198" t="s">
        <v>265</v>
      </c>
      <c r="D4" s="198" t="s">
        <v>266</v>
      </c>
      <c r="E4" s="199" t="s">
        <v>275</v>
      </c>
      <c r="F4" s="199" t="s">
        <v>267</v>
      </c>
      <c r="G4" s="244" t="s">
        <v>276</v>
      </c>
      <c r="H4" s="198" t="s">
        <v>277</v>
      </c>
      <c r="I4" s="198" t="s">
        <v>268</v>
      </c>
      <c r="J4" s="244" t="s">
        <v>269</v>
      </c>
      <c r="K4" s="198" t="s">
        <v>278</v>
      </c>
      <c r="L4" s="198" t="s">
        <v>270</v>
      </c>
      <c r="M4" s="198" t="s">
        <v>274</v>
      </c>
      <c r="N4" s="195" t="s">
        <v>172</v>
      </c>
      <c r="O4" s="195"/>
      <c r="P4" s="195"/>
      <c r="Q4" s="196"/>
      <c r="R4" s="196"/>
      <c r="S4" s="195"/>
      <c r="T4" s="195"/>
      <c r="U4" s="195"/>
      <c r="V4" s="195"/>
      <c r="W4" s="195"/>
      <c r="X4" s="97"/>
      <c r="Y4" s="97"/>
      <c r="Z4" s="195"/>
      <c r="AA4" s="195"/>
      <c r="AB4" s="195"/>
      <c r="AC4" s="196"/>
      <c r="AD4" s="196"/>
      <c r="AE4" s="195"/>
      <c r="AF4" s="195"/>
      <c r="AG4" s="195"/>
      <c r="AH4" s="195"/>
      <c r="AI4" s="195"/>
      <c r="AJ4" s="195"/>
      <c r="AK4" s="195"/>
      <c r="AL4" s="195"/>
    </row>
    <row r="5" spans="1:38" x14ac:dyDescent="0.25">
      <c r="A5" s="304" t="s">
        <v>25</v>
      </c>
      <c r="B5" s="331" t="s">
        <v>170</v>
      </c>
      <c r="C5" s="331">
        <v>85</v>
      </c>
      <c r="D5" s="331">
        <v>135</v>
      </c>
      <c r="E5" s="331">
        <v>34</v>
      </c>
      <c r="F5" s="331">
        <v>73</v>
      </c>
      <c r="G5" s="331">
        <v>41</v>
      </c>
      <c r="H5" s="331">
        <v>164</v>
      </c>
      <c r="I5" s="331">
        <v>102</v>
      </c>
      <c r="J5" s="331">
        <v>73</v>
      </c>
      <c r="K5" s="331">
        <v>24</v>
      </c>
      <c r="L5" s="331">
        <v>41</v>
      </c>
      <c r="M5" s="331">
        <v>6</v>
      </c>
      <c r="N5" s="390">
        <v>778</v>
      </c>
    </row>
    <row r="6" spans="1:38" x14ac:dyDescent="0.25">
      <c r="A6" s="305"/>
      <c r="B6" s="335" t="s">
        <v>171</v>
      </c>
      <c r="C6" s="365">
        <v>61</v>
      </c>
      <c r="D6" s="365">
        <v>101</v>
      </c>
      <c r="E6" s="366">
        <v>37</v>
      </c>
      <c r="F6" s="366">
        <v>68</v>
      </c>
      <c r="G6" s="335">
        <v>51</v>
      </c>
      <c r="H6" s="365">
        <v>124</v>
      </c>
      <c r="I6" s="365">
        <v>100</v>
      </c>
      <c r="J6" s="335">
        <v>97</v>
      </c>
      <c r="K6" s="335">
        <v>17</v>
      </c>
      <c r="L6" s="335">
        <v>24</v>
      </c>
      <c r="M6" s="335">
        <v>9</v>
      </c>
      <c r="N6" s="364">
        <f>SUM(C6:M6)</f>
        <v>689</v>
      </c>
    </row>
    <row r="7" spans="1:38" x14ac:dyDescent="0.25">
      <c r="A7" s="305"/>
      <c r="B7" s="335" t="s">
        <v>160</v>
      </c>
      <c r="C7" s="335">
        <v>74</v>
      </c>
      <c r="D7" s="335">
        <v>107</v>
      </c>
      <c r="E7" s="366">
        <v>48</v>
      </c>
      <c r="F7" s="366">
        <v>57</v>
      </c>
      <c r="G7" s="335">
        <v>63</v>
      </c>
      <c r="H7" s="335">
        <v>156</v>
      </c>
      <c r="I7" s="335">
        <v>85</v>
      </c>
      <c r="J7" s="335">
        <v>97</v>
      </c>
      <c r="K7" s="335">
        <v>20</v>
      </c>
      <c r="L7" s="335">
        <v>30</v>
      </c>
      <c r="M7" s="335">
        <v>6</v>
      </c>
      <c r="N7" s="364">
        <f>SUM(C7:M7)</f>
        <v>743</v>
      </c>
    </row>
    <row r="8" spans="1:38" x14ac:dyDescent="0.25">
      <c r="A8" s="305"/>
      <c r="B8" s="335" t="s">
        <v>161</v>
      </c>
      <c r="C8" s="335">
        <v>104</v>
      </c>
      <c r="D8" s="335">
        <v>144</v>
      </c>
      <c r="E8" s="366">
        <v>32</v>
      </c>
      <c r="F8" s="366">
        <v>88</v>
      </c>
      <c r="G8" s="335">
        <v>68</v>
      </c>
      <c r="H8" s="335">
        <v>146</v>
      </c>
      <c r="I8" s="335">
        <v>118</v>
      </c>
      <c r="J8" s="335">
        <v>71</v>
      </c>
      <c r="K8" s="335">
        <v>18</v>
      </c>
      <c r="L8" s="335">
        <v>22</v>
      </c>
      <c r="M8" s="335">
        <v>7</v>
      </c>
      <c r="N8" s="364">
        <f>SUM(C8:M8)</f>
        <v>818</v>
      </c>
    </row>
    <row r="9" spans="1:38" x14ac:dyDescent="0.25">
      <c r="A9" s="304" t="s">
        <v>26</v>
      </c>
      <c r="B9" s="331" t="s">
        <v>170</v>
      </c>
      <c r="C9" s="331">
        <v>75</v>
      </c>
      <c r="D9" s="331">
        <v>25</v>
      </c>
      <c r="E9" s="331">
        <v>25</v>
      </c>
      <c r="F9" s="331">
        <v>19</v>
      </c>
      <c r="G9" s="331">
        <v>6</v>
      </c>
      <c r="H9" s="331">
        <v>53</v>
      </c>
      <c r="I9" s="331">
        <v>57</v>
      </c>
      <c r="J9" s="331">
        <v>85</v>
      </c>
      <c r="K9" s="331">
        <v>12</v>
      </c>
      <c r="L9" s="331">
        <v>11</v>
      </c>
      <c r="M9" s="331">
        <v>12</v>
      </c>
      <c r="N9" s="390">
        <v>380</v>
      </c>
    </row>
    <row r="10" spans="1:38" x14ac:dyDescent="0.25">
      <c r="A10" s="305"/>
      <c r="B10" s="335" t="s">
        <v>171</v>
      </c>
      <c r="C10" s="365">
        <v>75</v>
      </c>
      <c r="D10" s="365">
        <v>36</v>
      </c>
      <c r="E10" s="366">
        <v>14</v>
      </c>
      <c r="F10" s="366">
        <v>19</v>
      </c>
      <c r="G10" s="335">
        <v>12</v>
      </c>
      <c r="H10" s="365">
        <v>40</v>
      </c>
      <c r="I10" s="365">
        <v>44</v>
      </c>
      <c r="J10" s="335">
        <v>101</v>
      </c>
      <c r="K10" s="335">
        <v>9</v>
      </c>
      <c r="L10" s="335">
        <v>14</v>
      </c>
      <c r="M10" s="335">
        <v>11</v>
      </c>
      <c r="N10" s="364">
        <f>SUM(C10:M10)</f>
        <v>375</v>
      </c>
    </row>
    <row r="11" spans="1:38" x14ac:dyDescent="0.25">
      <c r="A11" s="305"/>
      <c r="B11" s="335" t="s">
        <v>160</v>
      </c>
      <c r="C11" s="335">
        <v>69</v>
      </c>
      <c r="D11" s="335">
        <v>40</v>
      </c>
      <c r="E11" s="366">
        <v>21</v>
      </c>
      <c r="F11" s="366">
        <v>10</v>
      </c>
      <c r="G11" s="335">
        <v>11</v>
      </c>
      <c r="H11" s="335">
        <v>49</v>
      </c>
      <c r="I11" s="335">
        <v>49</v>
      </c>
      <c r="J11" s="335">
        <v>103</v>
      </c>
      <c r="K11" s="335">
        <v>10</v>
      </c>
      <c r="L11" s="335">
        <v>11</v>
      </c>
      <c r="M11" s="335">
        <v>9</v>
      </c>
      <c r="N11" s="364">
        <f>SUM(C11:M11)</f>
        <v>382</v>
      </c>
    </row>
    <row r="12" spans="1:38" x14ac:dyDescent="0.25">
      <c r="A12" s="306"/>
      <c r="B12" s="367" t="s">
        <v>161</v>
      </c>
      <c r="C12" s="367">
        <v>74</v>
      </c>
      <c r="D12" s="367">
        <v>29</v>
      </c>
      <c r="E12" s="368">
        <v>28</v>
      </c>
      <c r="F12" s="368">
        <v>21</v>
      </c>
      <c r="G12" s="367">
        <v>19</v>
      </c>
      <c r="H12" s="367">
        <v>33</v>
      </c>
      <c r="I12" s="367">
        <v>33</v>
      </c>
      <c r="J12" s="367">
        <v>89</v>
      </c>
      <c r="K12" s="367">
        <v>12</v>
      </c>
      <c r="L12" s="367">
        <v>10</v>
      </c>
      <c r="M12" s="367">
        <v>8</v>
      </c>
      <c r="N12" s="392">
        <f>SUM(C12:M12)</f>
        <v>356</v>
      </c>
    </row>
    <row r="13" spans="1:38" x14ac:dyDescent="0.25">
      <c r="A13" s="391" t="s">
        <v>8</v>
      </c>
      <c r="B13" s="335" t="s">
        <v>170</v>
      </c>
      <c r="C13" s="365">
        <v>160</v>
      </c>
      <c r="D13" s="365">
        <v>160</v>
      </c>
      <c r="E13" s="335">
        <v>59</v>
      </c>
      <c r="F13" s="335">
        <v>92</v>
      </c>
      <c r="G13" s="335">
        <v>47</v>
      </c>
      <c r="H13" s="335">
        <v>217</v>
      </c>
      <c r="I13" s="335">
        <v>159</v>
      </c>
      <c r="J13" s="335">
        <v>158</v>
      </c>
      <c r="K13" s="335">
        <v>36</v>
      </c>
      <c r="L13" s="335">
        <v>52</v>
      </c>
      <c r="M13" s="335">
        <v>18</v>
      </c>
      <c r="N13" s="364">
        <v>1158</v>
      </c>
    </row>
    <row r="14" spans="1:38" x14ac:dyDescent="0.25">
      <c r="A14" s="305"/>
      <c r="B14" s="335" t="s">
        <v>171</v>
      </c>
      <c r="C14" s="365">
        <v>136</v>
      </c>
      <c r="D14" s="365">
        <v>137</v>
      </c>
      <c r="E14" s="366">
        <v>51</v>
      </c>
      <c r="F14" s="366">
        <v>87</v>
      </c>
      <c r="G14" s="335">
        <v>63</v>
      </c>
      <c r="H14" s="335">
        <v>164</v>
      </c>
      <c r="I14" s="335">
        <v>144</v>
      </c>
      <c r="J14" s="335">
        <v>198</v>
      </c>
      <c r="K14" s="335">
        <v>26</v>
      </c>
      <c r="L14" s="335">
        <v>38</v>
      </c>
      <c r="M14" s="335">
        <v>20</v>
      </c>
      <c r="N14" s="364">
        <f>SUM(C14:M14)</f>
        <v>1064</v>
      </c>
    </row>
    <row r="15" spans="1:38" x14ac:dyDescent="0.25">
      <c r="A15" s="305"/>
      <c r="B15" s="335" t="s">
        <v>160</v>
      </c>
      <c r="C15" s="335">
        <v>143</v>
      </c>
      <c r="D15" s="335">
        <v>147</v>
      </c>
      <c r="E15" s="366">
        <v>69</v>
      </c>
      <c r="F15" s="366">
        <v>67</v>
      </c>
      <c r="G15" s="335">
        <v>74</v>
      </c>
      <c r="H15" s="335">
        <v>205</v>
      </c>
      <c r="I15" s="335">
        <v>134</v>
      </c>
      <c r="J15" s="335">
        <v>200</v>
      </c>
      <c r="K15" s="335">
        <v>30</v>
      </c>
      <c r="L15" s="335">
        <v>41</v>
      </c>
      <c r="M15" s="335">
        <v>15</v>
      </c>
      <c r="N15" s="364">
        <f>SUM(C15:M15)</f>
        <v>1125</v>
      </c>
    </row>
    <row r="16" spans="1:38" x14ac:dyDescent="0.25">
      <c r="A16" s="305"/>
      <c r="B16" s="335" t="s">
        <v>161</v>
      </c>
      <c r="C16" s="335">
        <v>178</v>
      </c>
      <c r="D16" s="335">
        <v>173</v>
      </c>
      <c r="E16" s="366">
        <v>60</v>
      </c>
      <c r="F16" s="366">
        <v>109</v>
      </c>
      <c r="G16" s="335">
        <v>87</v>
      </c>
      <c r="H16" s="335">
        <v>179</v>
      </c>
      <c r="I16" s="335">
        <v>151</v>
      </c>
      <c r="J16" s="335">
        <v>160</v>
      </c>
      <c r="K16" s="335">
        <v>30</v>
      </c>
      <c r="L16" s="335">
        <v>32</v>
      </c>
      <c r="M16" s="335">
        <v>15</v>
      </c>
      <c r="N16" s="364">
        <f>SUM(C16:M16)</f>
        <v>1174</v>
      </c>
    </row>
    <row r="17" spans="1:38" x14ac:dyDescent="0.25">
      <c r="A17" s="304" t="s">
        <v>25</v>
      </c>
      <c r="B17" s="331" t="s">
        <v>170</v>
      </c>
      <c r="C17" s="393">
        <f t="shared" ref="C17:N17" si="0">C5/$N5</f>
        <v>0.10925449871465295</v>
      </c>
      <c r="D17" s="393">
        <f t="shared" si="0"/>
        <v>0.17352185089974292</v>
      </c>
      <c r="E17" s="393">
        <f t="shared" si="0"/>
        <v>4.3701799485861184E-2</v>
      </c>
      <c r="F17" s="393">
        <f t="shared" si="0"/>
        <v>9.383033419023136E-2</v>
      </c>
      <c r="G17" s="393">
        <f t="shared" si="0"/>
        <v>5.2699228791773779E-2</v>
      </c>
      <c r="H17" s="393">
        <f t="shared" si="0"/>
        <v>0.21079691516709512</v>
      </c>
      <c r="I17" s="393">
        <f t="shared" si="0"/>
        <v>0.13110539845758354</v>
      </c>
      <c r="J17" s="393">
        <f t="shared" si="0"/>
        <v>9.383033419023136E-2</v>
      </c>
      <c r="K17" s="393">
        <f t="shared" si="0"/>
        <v>3.0848329048843187E-2</v>
      </c>
      <c r="L17" s="393">
        <f t="shared" si="0"/>
        <v>5.2699228791773779E-2</v>
      </c>
      <c r="M17" s="393">
        <f t="shared" si="0"/>
        <v>7.7120822622107968E-3</v>
      </c>
      <c r="N17" s="395">
        <f t="shared" si="0"/>
        <v>1</v>
      </c>
      <c r="Q17" s="197"/>
    </row>
    <row r="18" spans="1:38" x14ac:dyDescent="0.25">
      <c r="A18" s="305"/>
      <c r="B18" s="335" t="s">
        <v>171</v>
      </c>
      <c r="C18" s="369">
        <f t="shared" ref="C18:N18" si="1">C6/$N6</f>
        <v>8.8534107402031936E-2</v>
      </c>
      <c r="D18" s="369">
        <f t="shared" si="1"/>
        <v>0.14658925979680695</v>
      </c>
      <c r="E18" s="369">
        <f t="shared" si="1"/>
        <v>5.3701015965166909E-2</v>
      </c>
      <c r="F18" s="369">
        <f t="shared" si="1"/>
        <v>9.8693759071117562E-2</v>
      </c>
      <c r="G18" s="369">
        <f t="shared" si="1"/>
        <v>7.4020319303338175E-2</v>
      </c>
      <c r="H18" s="369">
        <f t="shared" si="1"/>
        <v>0.17997097242380261</v>
      </c>
      <c r="I18" s="369">
        <f t="shared" si="1"/>
        <v>0.14513788098693758</v>
      </c>
      <c r="J18" s="369">
        <f t="shared" si="1"/>
        <v>0.14078374455732948</v>
      </c>
      <c r="K18" s="369">
        <f t="shared" si="1"/>
        <v>2.4673439767779391E-2</v>
      </c>
      <c r="L18" s="369">
        <f t="shared" si="1"/>
        <v>3.483309143686502E-2</v>
      </c>
      <c r="M18" s="369">
        <f t="shared" si="1"/>
        <v>1.3062409288824383E-2</v>
      </c>
      <c r="N18" s="396">
        <f t="shared" si="1"/>
        <v>1</v>
      </c>
    </row>
    <row r="19" spans="1:38" x14ac:dyDescent="0.25">
      <c r="A19" s="305"/>
      <c r="B19" s="335" t="s">
        <v>160</v>
      </c>
      <c r="C19" s="369">
        <f t="shared" ref="C19:N19" si="2">C7/$N7</f>
        <v>9.9596231493943477E-2</v>
      </c>
      <c r="D19" s="369">
        <f t="shared" si="2"/>
        <v>0.14401076716016151</v>
      </c>
      <c r="E19" s="369">
        <f t="shared" si="2"/>
        <v>6.4602960969044415E-2</v>
      </c>
      <c r="F19" s="369">
        <f t="shared" si="2"/>
        <v>7.6716016150740238E-2</v>
      </c>
      <c r="G19" s="369">
        <f t="shared" si="2"/>
        <v>8.47913862718708E-2</v>
      </c>
      <c r="H19" s="369">
        <f t="shared" si="2"/>
        <v>0.20995962314939434</v>
      </c>
      <c r="I19" s="369">
        <f t="shared" si="2"/>
        <v>0.11440107671601615</v>
      </c>
      <c r="J19" s="369">
        <f t="shared" si="2"/>
        <v>0.13055181695827725</v>
      </c>
      <c r="K19" s="369">
        <f t="shared" si="2"/>
        <v>2.6917900403768506E-2</v>
      </c>
      <c r="L19" s="369">
        <f t="shared" si="2"/>
        <v>4.0376850605652756E-2</v>
      </c>
      <c r="M19" s="369">
        <f t="shared" si="2"/>
        <v>8.0753701211305519E-3</v>
      </c>
      <c r="N19" s="396">
        <f t="shared" si="2"/>
        <v>1</v>
      </c>
    </row>
    <row r="20" spans="1:38" x14ac:dyDescent="0.25">
      <c r="A20" s="306"/>
      <c r="B20" s="367" t="s">
        <v>161</v>
      </c>
      <c r="C20" s="370">
        <f t="shared" ref="C20:N20" si="3">C8/$N8</f>
        <v>0.12713936430317849</v>
      </c>
      <c r="D20" s="370">
        <f t="shared" si="3"/>
        <v>0.17603911980440098</v>
      </c>
      <c r="E20" s="370">
        <f t="shared" si="3"/>
        <v>3.9119804400977995E-2</v>
      </c>
      <c r="F20" s="370">
        <f t="shared" si="3"/>
        <v>0.10757946210268948</v>
      </c>
      <c r="G20" s="370">
        <f t="shared" si="3"/>
        <v>8.3129584352078234E-2</v>
      </c>
      <c r="H20" s="370">
        <f t="shared" si="3"/>
        <v>0.17848410757946209</v>
      </c>
      <c r="I20" s="370">
        <f t="shared" si="3"/>
        <v>0.14425427872860636</v>
      </c>
      <c r="J20" s="370">
        <f t="shared" si="3"/>
        <v>8.6797066014669924E-2</v>
      </c>
      <c r="K20" s="370">
        <f t="shared" si="3"/>
        <v>2.2004889975550123E-2</v>
      </c>
      <c r="L20" s="370">
        <f t="shared" si="3"/>
        <v>2.6894865525672371E-2</v>
      </c>
      <c r="M20" s="370">
        <f t="shared" si="3"/>
        <v>8.557457212713936E-3</v>
      </c>
      <c r="N20" s="397">
        <f t="shared" si="3"/>
        <v>1</v>
      </c>
      <c r="P20" s="281"/>
      <c r="R20" s="281"/>
    </row>
    <row r="21" spans="1:38" x14ac:dyDescent="0.25">
      <c r="A21" s="391" t="s">
        <v>26</v>
      </c>
      <c r="B21" s="335" t="s">
        <v>170</v>
      </c>
      <c r="C21" s="369">
        <f t="shared" ref="C21:N21" si="4">C9/$N9</f>
        <v>0.19736842105263158</v>
      </c>
      <c r="D21" s="369">
        <f t="shared" si="4"/>
        <v>6.5789473684210523E-2</v>
      </c>
      <c r="E21" s="369">
        <f t="shared" si="4"/>
        <v>6.5789473684210523E-2</v>
      </c>
      <c r="F21" s="369">
        <f t="shared" si="4"/>
        <v>0.05</v>
      </c>
      <c r="G21" s="369">
        <f t="shared" si="4"/>
        <v>1.5789473684210527E-2</v>
      </c>
      <c r="H21" s="369">
        <f t="shared" si="4"/>
        <v>0.13947368421052631</v>
      </c>
      <c r="I21" s="369">
        <f t="shared" si="4"/>
        <v>0.15</v>
      </c>
      <c r="J21" s="369">
        <f t="shared" si="4"/>
        <v>0.22368421052631579</v>
      </c>
      <c r="K21" s="369">
        <f t="shared" si="4"/>
        <v>3.1578947368421054E-2</v>
      </c>
      <c r="L21" s="369">
        <f t="shared" si="4"/>
        <v>2.8947368421052631E-2</v>
      </c>
      <c r="M21" s="369">
        <f t="shared" si="4"/>
        <v>3.1578947368421054E-2</v>
      </c>
      <c r="N21" s="396">
        <f t="shared" si="4"/>
        <v>1</v>
      </c>
      <c r="Q21" s="197"/>
    </row>
    <row r="22" spans="1:38" x14ac:dyDescent="0.25">
      <c r="A22" s="305"/>
      <c r="B22" s="335" t="s">
        <v>171</v>
      </c>
      <c r="C22" s="369">
        <f t="shared" ref="C22:N22" si="5">C10/$N10</f>
        <v>0.2</v>
      </c>
      <c r="D22" s="369">
        <f t="shared" si="5"/>
        <v>9.6000000000000002E-2</v>
      </c>
      <c r="E22" s="369">
        <f t="shared" si="5"/>
        <v>3.7333333333333336E-2</v>
      </c>
      <c r="F22" s="369">
        <f t="shared" si="5"/>
        <v>5.0666666666666665E-2</v>
      </c>
      <c r="G22" s="369">
        <f t="shared" si="5"/>
        <v>3.2000000000000001E-2</v>
      </c>
      <c r="H22" s="369">
        <f t="shared" si="5"/>
        <v>0.10666666666666667</v>
      </c>
      <c r="I22" s="369">
        <f t="shared" si="5"/>
        <v>0.11733333333333333</v>
      </c>
      <c r="J22" s="369">
        <f t="shared" si="5"/>
        <v>0.26933333333333331</v>
      </c>
      <c r="K22" s="369">
        <f t="shared" si="5"/>
        <v>2.4E-2</v>
      </c>
      <c r="L22" s="369">
        <f t="shared" si="5"/>
        <v>3.7333333333333336E-2</v>
      </c>
      <c r="M22" s="369">
        <f t="shared" si="5"/>
        <v>2.9333333333333333E-2</v>
      </c>
      <c r="N22" s="396">
        <f t="shared" si="5"/>
        <v>1</v>
      </c>
    </row>
    <row r="23" spans="1:38" x14ac:dyDescent="0.25">
      <c r="A23" s="305"/>
      <c r="B23" s="335" t="s">
        <v>160</v>
      </c>
      <c r="C23" s="369">
        <f t="shared" ref="C23:N23" si="6">C11/$N11</f>
        <v>0.1806282722513089</v>
      </c>
      <c r="D23" s="369">
        <f t="shared" si="6"/>
        <v>0.10471204188481675</v>
      </c>
      <c r="E23" s="369">
        <f t="shared" si="6"/>
        <v>5.4973821989528798E-2</v>
      </c>
      <c r="F23" s="369">
        <f t="shared" si="6"/>
        <v>2.6178010471204188E-2</v>
      </c>
      <c r="G23" s="369">
        <f t="shared" si="6"/>
        <v>2.8795811518324606E-2</v>
      </c>
      <c r="H23" s="369">
        <f t="shared" si="6"/>
        <v>0.12827225130890052</v>
      </c>
      <c r="I23" s="369">
        <f t="shared" si="6"/>
        <v>0.12827225130890052</v>
      </c>
      <c r="J23" s="369">
        <f t="shared" si="6"/>
        <v>0.26963350785340312</v>
      </c>
      <c r="K23" s="369">
        <f t="shared" si="6"/>
        <v>2.6178010471204188E-2</v>
      </c>
      <c r="L23" s="369">
        <f t="shared" si="6"/>
        <v>2.8795811518324606E-2</v>
      </c>
      <c r="M23" s="369">
        <f t="shared" si="6"/>
        <v>2.356020942408377E-2</v>
      </c>
      <c r="N23" s="396">
        <f t="shared" si="6"/>
        <v>1</v>
      </c>
    </row>
    <row r="24" spans="1:38" x14ac:dyDescent="0.25">
      <c r="A24" s="305"/>
      <c r="B24" s="367" t="s">
        <v>161</v>
      </c>
      <c r="C24" s="370">
        <f t="shared" ref="C24:N24" si="7">C12/$N12</f>
        <v>0.20786516853932585</v>
      </c>
      <c r="D24" s="370">
        <f t="shared" si="7"/>
        <v>8.1460674157303375E-2</v>
      </c>
      <c r="E24" s="370">
        <f t="shared" si="7"/>
        <v>7.8651685393258425E-2</v>
      </c>
      <c r="F24" s="370">
        <f t="shared" si="7"/>
        <v>5.8988764044943819E-2</v>
      </c>
      <c r="G24" s="370">
        <f t="shared" si="7"/>
        <v>5.3370786516853931E-2</v>
      </c>
      <c r="H24" s="370">
        <f t="shared" si="7"/>
        <v>9.269662921348315E-2</v>
      </c>
      <c r="I24" s="370">
        <f t="shared" si="7"/>
        <v>9.269662921348315E-2</v>
      </c>
      <c r="J24" s="370">
        <f t="shared" si="7"/>
        <v>0.25</v>
      </c>
      <c r="K24" s="370">
        <f t="shared" si="7"/>
        <v>3.3707865168539325E-2</v>
      </c>
      <c r="L24" s="370">
        <f t="shared" si="7"/>
        <v>2.8089887640449437E-2</v>
      </c>
      <c r="M24" s="370">
        <f t="shared" si="7"/>
        <v>2.247191011235955E-2</v>
      </c>
      <c r="N24" s="397">
        <f t="shared" si="7"/>
        <v>1</v>
      </c>
      <c r="P24" s="281"/>
    </row>
    <row r="25" spans="1:38" x14ac:dyDescent="0.25">
      <c r="A25" s="304" t="s">
        <v>8</v>
      </c>
      <c r="B25" s="335" t="s">
        <v>170</v>
      </c>
      <c r="C25" s="369">
        <v>0.1381692573402418</v>
      </c>
      <c r="D25" s="369">
        <v>0.1381692573402418</v>
      </c>
      <c r="E25" s="369">
        <v>5.0949913644214161E-2</v>
      </c>
      <c r="F25" s="369">
        <v>7.9447322970639028E-2</v>
      </c>
      <c r="G25" s="369">
        <v>4.0587219343696031E-2</v>
      </c>
      <c r="H25" s="369">
        <v>0.18739205526770294</v>
      </c>
      <c r="I25" s="369">
        <v>0.13730569948186527</v>
      </c>
      <c r="J25" s="369">
        <v>0.13644214162348878</v>
      </c>
      <c r="K25" s="369">
        <v>3.1088082901554404E-2</v>
      </c>
      <c r="L25" s="369">
        <v>4.4905008635578586E-2</v>
      </c>
      <c r="M25" s="369">
        <v>1.5544041450777202E-2</v>
      </c>
      <c r="N25" s="396">
        <v>1</v>
      </c>
      <c r="Q25" s="197"/>
    </row>
    <row r="26" spans="1:38" x14ac:dyDescent="0.25">
      <c r="A26" s="305"/>
      <c r="B26" s="335" t="s">
        <v>171</v>
      </c>
      <c r="C26" s="369">
        <v>0.13022813688212928</v>
      </c>
      <c r="D26" s="369">
        <v>0.12262357414448669</v>
      </c>
      <c r="E26" s="369">
        <v>4.8479087452471481E-2</v>
      </c>
      <c r="F26" s="369">
        <v>7.9847908745247151E-2</v>
      </c>
      <c r="G26" s="369">
        <v>5.988593155893536E-2</v>
      </c>
      <c r="H26" s="369">
        <v>0.15304182509505704</v>
      </c>
      <c r="I26" s="369">
        <v>0.13688212927756654</v>
      </c>
      <c r="J26" s="369">
        <v>0.18821292775665399</v>
      </c>
      <c r="K26" s="369">
        <v>2.4714828897338403E-2</v>
      </c>
      <c r="L26" s="369">
        <v>3.7072243346007602E-2</v>
      </c>
      <c r="M26" s="369">
        <v>1.9011406844106463E-2</v>
      </c>
      <c r="N26" s="396">
        <v>1</v>
      </c>
    </row>
    <row r="27" spans="1:38" x14ac:dyDescent="0.25">
      <c r="A27" s="305"/>
      <c r="B27" s="335" t="s">
        <v>160</v>
      </c>
      <c r="C27" s="369">
        <f t="shared" ref="C27:N27" si="8">C15/$N15</f>
        <v>0.12711111111111112</v>
      </c>
      <c r="D27" s="369">
        <f t="shared" si="8"/>
        <v>0.13066666666666665</v>
      </c>
      <c r="E27" s="369">
        <f t="shared" si="8"/>
        <v>6.133333333333333E-2</v>
      </c>
      <c r="F27" s="369">
        <f t="shared" si="8"/>
        <v>5.9555555555555556E-2</v>
      </c>
      <c r="G27" s="369">
        <f t="shared" si="8"/>
        <v>6.5777777777777782E-2</v>
      </c>
      <c r="H27" s="369">
        <f t="shared" si="8"/>
        <v>0.18222222222222223</v>
      </c>
      <c r="I27" s="369">
        <f t="shared" si="8"/>
        <v>0.11911111111111111</v>
      </c>
      <c r="J27" s="369">
        <f t="shared" si="8"/>
        <v>0.17777777777777778</v>
      </c>
      <c r="K27" s="369">
        <f t="shared" si="8"/>
        <v>2.6666666666666668E-2</v>
      </c>
      <c r="L27" s="369">
        <f t="shared" si="8"/>
        <v>3.6444444444444446E-2</v>
      </c>
      <c r="M27" s="369">
        <f t="shared" si="8"/>
        <v>1.3333333333333334E-2</v>
      </c>
      <c r="N27" s="396">
        <f t="shared" si="8"/>
        <v>1</v>
      </c>
    </row>
    <row r="28" spans="1:38" s="303" customFormat="1" ht="18.75" x14ac:dyDescent="0.3">
      <c r="A28" s="306"/>
      <c r="B28" s="367" t="s">
        <v>161</v>
      </c>
      <c r="C28" s="370">
        <f t="shared" ref="C28:N28" si="9">C16/$N16</f>
        <v>0.151618398637138</v>
      </c>
      <c r="D28" s="370">
        <f t="shared" si="9"/>
        <v>0.14735945485519591</v>
      </c>
      <c r="E28" s="370">
        <f t="shared" si="9"/>
        <v>5.1107325383304938E-2</v>
      </c>
      <c r="F28" s="370">
        <f t="shared" si="9"/>
        <v>9.2844974446337311E-2</v>
      </c>
      <c r="G28" s="370">
        <f t="shared" si="9"/>
        <v>7.4105621805792166E-2</v>
      </c>
      <c r="H28" s="370">
        <f t="shared" si="9"/>
        <v>0.15247018739352641</v>
      </c>
      <c r="I28" s="370">
        <f t="shared" si="9"/>
        <v>0.12862010221465076</v>
      </c>
      <c r="J28" s="370">
        <f t="shared" si="9"/>
        <v>0.1362862010221465</v>
      </c>
      <c r="K28" s="370">
        <f t="shared" si="9"/>
        <v>2.5553662691652469E-2</v>
      </c>
      <c r="L28" s="370">
        <f t="shared" si="9"/>
        <v>2.7257240204429302E-2</v>
      </c>
      <c r="M28" s="370">
        <f t="shared" si="9"/>
        <v>1.2776831345826235E-2</v>
      </c>
      <c r="N28" s="397">
        <f t="shared" si="9"/>
        <v>1</v>
      </c>
    </row>
    <row r="29" spans="1:38" s="194" customFormat="1" ht="99" customHeight="1" x14ac:dyDescent="0.25">
      <c r="A29" s="305"/>
      <c r="C29" s="244" t="s">
        <v>265</v>
      </c>
      <c r="D29" s="244" t="s">
        <v>266</v>
      </c>
      <c r="E29" s="199" t="s">
        <v>275</v>
      </c>
      <c r="F29" s="199" t="s">
        <v>267</v>
      </c>
      <c r="G29" s="244" t="s">
        <v>276</v>
      </c>
      <c r="H29" s="244" t="s">
        <v>277</v>
      </c>
      <c r="I29" s="198" t="s">
        <v>268</v>
      </c>
      <c r="J29" s="244" t="s">
        <v>269</v>
      </c>
      <c r="K29" s="198" t="s">
        <v>278</v>
      </c>
      <c r="L29" s="198" t="s">
        <v>270</v>
      </c>
      <c r="M29" s="198" t="s">
        <v>274</v>
      </c>
      <c r="N29" s="198" t="s">
        <v>172</v>
      </c>
      <c r="O29" s="195"/>
      <c r="P29" s="195"/>
      <c r="Q29" s="196"/>
      <c r="R29" s="196"/>
      <c r="S29" s="195"/>
      <c r="T29" s="195"/>
      <c r="U29" s="195"/>
      <c r="V29" s="195"/>
      <c r="W29" s="195"/>
      <c r="X29" s="195"/>
      <c r="Y29" s="195"/>
      <c r="Z29" s="195"/>
      <c r="AA29" s="195"/>
      <c r="AB29" s="195"/>
      <c r="AC29" s="196"/>
      <c r="AD29" s="196"/>
      <c r="AE29" s="195"/>
      <c r="AF29" s="195"/>
      <c r="AG29" s="195"/>
      <c r="AH29" s="195"/>
      <c r="AI29" s="195"/>
      <c r="AJ29" s="195"/>
      <c r="AK29" s="195"/>
      <c r="AL29" s="195"/>
    </row>
    <row r="30" spans="1:38" x14ac:dyDescent="0.25">
      <c r="A30" s="306"/>
      <c r="B30" s="97" t="s">
        <v>305</v>
      </c>
    </row>
    <row r="31" spans="1:38" ht="15.75" thickBot="1" x14ac:dyDescent="0.3">
      <c r="A31" s="194"/>
      <c r="B31" s="282" t="s">
        <v>26</v>
      </c>
      <c r="C31" s="192">
        <f t="shared" ref="C31:M31" si="10">AVERAGE(C11:C12)</f>
        <v>71.5</v>
      </c>
      <c r="D31" s="192">
        <f t="shared" si="10"/>
        <v>34.5</v>
      </c>
      <c r="E31" s="192">
        <f t="shared" si="10"/>
        <v>24.5</v>
      </c>
      <c r="F31" s="192">
        <f t="shared" si="10"/>
        <v>15.5</v>
      </c>
      <c r="G31" s="192">
        <f t="shared" si="10"/>
        <v>15</v>
      </c>
      <c r="H31" s="192">
        <f t="shared" si="10"/>
        <v>41</v>
      </c>
      <c r="I31" s="192">
        <f t="shared" si="10"/>
        <v>41</v>
      </c>
      <c r="J31" s="192">
        <f t="shared" si="10"/>
        <v>96</v>
      </c>
      <c r="K31" s="192">
        <f t="shared" si="10"/>
        <v>11</v>
      </c>
      <c r="L31" s="192">
        <f t="shared" si="10"/>
        <v>10.5</v>
      </c>
      <c r="M31" s="192">
        <f t="shared" si="10"/>
        <v>8.5</v>
      </c>
      <c r="N31" s="192">
        <f>SUM(C31:M31)</f>
        <v>369</v>
      </c>
      <c r="O31" s="281"/>
      <c r="P31" s="281"/>
      <c r="Q31" s="281"/>
    </row>
    <row r="32" spans="1:38" ht="15.75" thickBot="1" x14ac:dyDescent="0.3">
      <c r="A32" s="200"/>
      <c r="B32" s="283" t="s">
        <v>25</v>
      </c>
      <c r="C32" s="192">
        <f t="shared" ref="C32:M32" si="11">AVERAGE(C7:C8)</f>
        <v>89</v>
      </c>
      <c r="D32" s="192">
        <f t="shared" si="11"/>
        <v>125.5</v>
      </c>
      <c r="E32" s="192">
        <f t="shared" si="11"/>
        <v>40</v>
      </c>
      <c r="F32" s="192">
        <f t="shared" si="11"/>
        <v>72.5</v>
      </c>
      <c r="G32" s="192">
        <f t="shared" si="11"/>
        <v>65.5</v>
      </c>
      <c r="H32" s="192">
        <f t="shared" si="11"/>
        <v>151</v>
      </c>
      <c r="I32" s="192">
        <f t="shared" si="11"/>
        <v>101.5</v>
      </c>
      <c r="J32" s="192">
        <f t="shared" si="11"/>
        <v>84</v>
      </c>
      <c r="K32" s="192">
        <f t="shared" si="11"/>
        <v>19</v>
      </c>
      <c r="L32" s="192">
        <f t="shared" si="11"/>
        <v>26</v>
      </c>
      <c r="M32" s="192">
        <f t="shared" si="11"/>
        <v>6.5</v>
      </c>
      <c r="N32" s="192">
        <f t="shared" ref="N32" si="12">SUM(C32:M32)</f>
        <v>780.5</v>
      </c>
      <c r="O32" s="281"/>
      <c r="P32" s="281"/>
      <c r="Q32" s="281"/>
    </row>
    <row r="33" spans="1:17" x14ac:dyDescent="0.25">
      <c r="B33" s="284" t="s">
        <v>264</v>
      </c>
      <c r="C33" s="192">
        <f>SUM(C31:C32)</f>
        <v>160.5</v>
      </c>
      <c r="D33" s="192">
        <f t="shared" ref="D33:N33" si="13">SUM(D31:D32)</f>
        <v>160</v>
      </c>
      <c r="E33" s="192">
        <f t="shared" si="13"/>
        <v>64.5</v>
      </c>
      <c r="F33" s="192">
        <f t="shared" si="13"/>
        <v>88</v>
      </c>
      <c r="G33" s="192">
        <f t="shared" si="13"/>
        <v>80.5</v>
      </c>
      <c r="H33" s="192">
        <f t="shared" si="13"/>
        <v>192</v>
      </c>
      <c r="I33" s="192">
        <f t="shared" si="13"/>
        <v>142.5</v>
      </c>
      <c r="J33" s="192">
        <f t="shared" si="13"/>
        <v>180</v>
      </c>
      <c r="K33" s="192">
        <f t="shared" si="13"/>
        <v>30</v>
      </c>
      <c r="L33" s="192">
        <f t="shared" si="13"/>
        <v>36.5</v>
      </c>
      <c r="M33" s="192">
        <f t="shared" si="13"/>
        <v>15</v>
      </c>
      <c r="N33" s="192">
        <f t="shared" si="13"/>
        <v>1149.5</v>
      </c>
      <c r="O33" s="281"/>
      <c r="P33" s="281"/>
      <c r="Q33" s="281"/>
    </row>
    <row r="34" spans="1:17" ht="15.75" thickBot="1" x14ac:dyDescent="0.3">
      <c r="B34" s="282" t="s">
        <v>26</v>
      </c>
      <c r="C34" s="281">
        <f>C31/$N31</f>
        <v>0.19376693766937669</v>
      </c>
      <c r="D34" s="281">
        <f t="shared" ref="D34:N34" si="14">D31/$N31</f>
        <v>9.3495934959349589E-2</v>
      </c>
      <c r="E34" s="281">
        <f t="shared" si="14"/>
        <v>6.6395663956639567E-2</v>
      </c>
      <c r="F34" s="281">
        <f t="shared" si="14"/>
        <v>4.2005420054200542E-2</v>
      </c>
      <c r="G34" s="281">
        <f t="shared" si="14"/>
        <v>4.065040650406504E-2</v>
      </c>
      <c r="H34" s="281">
        <f t="shared" si="14"/>
        <v>0.1111111111111111</v>
      </c>
      <c r="I34" s="281">
        <f t="shared" si="14"/>
        <v>0.1111111111111111</v>
      </c>
      <c r="J34" s="281">
        <f t="shared" si="14"/>
        <v>0.26016260162601629</v>
      </c>
      <c r="K34" s="281">
        <f t="shared" si="14"/>
        <v>2.9810298102981029E-2</v>
      </c>
      <c r="L34" s="281">
        <f t="shared" si="14"/>
        <v>2.8455284552845527E-2</v>
      </c>
      <c r="M34" s="281">
        <f t="shared" si="14"/>
        <v>2.3035230352303523E-2</v>
      </c>
      <c r="N34" s="394">
        <f t="shared" si="14"/>
        <v>1</v>
      </c>
      <c r="O34" s="281"/>
      <c r="P34" s="281"/>
      <c r="Q34" s="281"/>
    </row>
    <row r="35" spans="1:17" ht="14.25" customHeight="1" thickBot="1" x14ac:dyDescent="0.3">
      <c r="B35" s="283" t="str">
        <f>B32</f>
        <v>Hommes</v>
      </c>
      <c r="C35" s="281">
        <f t="shared" ref="C35:N36" si="15">C32/$N32</f>
        <v>0.11402946828955797</v>
      </c>
      <c r="D35" s="281">
        <f t="shared" si="15"/>
        <v>0.16079436258808455</v>
      </c>
      <c r="E35" s="281">
        <f t="shared" si="15"/>
        <v>5.1249199231262012E-2</v>
      </c>
      <c r="F35" s="281">
        <f t="shared" si="15"/>
        <v>9.2889173606662392E-2</v>
      </c>
      <c r="G35" s="281">
        <f t="shared" si="15"/>
        <v>8.3920563741191542E-2</v>
      </c>
      <c r="H35" s="281">
        <f t="shared" si="15"/>
        <v>0.1934657270980141</v>
      </c>
      <c r="I35" s="281">
        <f t="shared" si="15"/>
        <v>0.13004484304932734</v>
      </c>
      <c r="J35" s="281">
        <f t="shared" si="15"/>
        <v>0.10762331838565023</v>
      </c>
      <c r="K35" s="281">
        <f t="shared" si="15"/>
        <v>2.4343369634849454E-2</v>
      </c>
      <c r="L35" s="281">
        <f t="shared" si="15"/>
        <v>3.3311979500320305E-2</v>
      </c>
      <c r="M35" s="281">
        <f t="shared" si="15"/>
        <v>8.3279948750800761E-3</v>
      </c>
      <c r="N35" s="394">
        <f t="shared" si="15"/>
        <v>1</v>
      </c>
      <c r="O35" s="281"/>
      <c r="P35" s="281"/>
      <c r="Q35" s="281"/>
    </row>
    <row r="36" spans="1:17" ht="14.25" customHeight="1" x14ac:dyDescent="0.25">
      <c r="A36" s="97" t="str">
        <f>A37</f>
        <v>2017 et 2018</v>
      </c>
      <c r="B36" s="398" t="str">
        <f>B33</f>
        <v>ensemble</v>
      </c>
      <c r="C36" s="281">
        <f t="shared" si="15"/>
        <v>0.13962592431491952</v>
      </c>
      <c r="D36" s="281">
        <f t="shared" si="15"/>
        <v>0.13919095258808178</v>
      </c>
      <c r="E36" s="281">
        <f t="shared" si="15"/>
        <v>5.6111352762070466E-2</v>
      </c>
      <c r="F36" s="281">
        <f t="shared" si="15"/>
        <v>7.6555023923444973E-2</v>
      </c>
      <c r="G36" s="281">
        <f t="shared" si="15"/>
        <v>7.0030448020878641E-2</v>
      </c>
      <c r="H36" s="281">
        <f t="shared" si="15"/>
        <v>0.16702914310569814</v>
      </c>
      <c r="I36" s="281">
        <f t="shared" si="15"/>
        <v>0.12396694214876033</v>
      </c>
      <c r="J36" s="281">
        <f t="shared" si="15"/>
        <v>0.15658982166159199</v>
      </c>
      <c r="K36" s="281">
        <f t="shared" si="15"/>
        <v>2.6098303610265331E-2</v>
      </c>
      <c r="L36" s="281">
        <f t="shared" si="15"/>
        <v>3.1752936059156155E-2</v>
      </c>
      <c r="M36" s="281">
        <f t="shared" si="15"/>
        <v>1.3049151805132666E-2</v>
      </c>
      <c r="N36" s="394">
        <f t="shared" si="15"/>
        <v>1</v>
      </c>
      <c r="O36" s="281"/>
      <c r="P36" s="281"/>
      <c r="Q36" s="281"/>
    </row>
    <row r="37" spans="1:17" x14ac:dyDescent="0.25">
      <c r="A37" s="97" t="s">
        <v>308</v>
      </c>
      <c r="B37" s="399" t="s">
        <v>310</v>
      </c>
      <c r="C37" s="243">
        <f>C31/C33</f>
        <v>0.4454828660436137</v>
      </c>
      <c r="D37" s="243">
        <f t="shared" ref="D37:N37" si="16">D31/D33</f>
        <v>0.21562500000000001</v>
      </c>
      <c r="E37" s="243">
        <f t="shared" si="16"/>
        <v>0.37984496124031009</v>
      </c>
      <c r="F37" s="243">
        <f t="shared" si="16"/>
        <v>0.17613636363636365</v>
      </c>
      <c r="G37" s="243">
        <f t="shared" si="16"/>
        <v>0.18633540372670807</v>
      </c>
      <c r="H37" s="243">
        <f t="shared" si="16"/>
        <v>0.21354166666666666</v>
      </c>
      <c r="I37" s="243">
        <f t="shared" si="16"/>
        <v>0.28771929824561404</v>
      </c>
      <c r="J37" s="243">
        <f t="shared" si="16"/>
        <v>0.53333333333333333</v>
      </c>
      <c r="K37" s="243">
        <f t="shared" si="16"/>
        <v>0.36666666666666664</v>
      </c>
      <c r="L37" s="243">
        <f t="shared" si="16"/>
        <v>0.28767123287671231</v>
      </c>
      <c r="M37" s="243">
        <f t="shared" si="16"/>
        <v>0.56666666666666665</v>
      </c>
      <c r="N37" s="243">
        <f t="shared" si="16"/>
        <v>0.32100913440626361</v>
      </c>
    </row>
    <row r="38" spans="1:17" x14ac:dyDescent="0.25">
      <c r="B38" s="97" t="s">
        <v>307</v>
      </c>
    </row>
    <row r="39" spans="1:17" ht="15.75" thickBot="1" x14ac:dyDescent="0.3">
      <c r="B39" s="282" t="s">
        <v>26</v>
      </c>
      <c r="C39" s="192">
        <f>AVERAGE(C9:C10)</f>
        <v>75</v>
      </c>
      <c r="D39" s="192">
        <f t="shared" ref="D39:N39" si="17">AVERAGE(D9:D10)</f>
        <v>30.5</v>
      </c>
      <c r="E39" s="192">
        <f t="shared" si="17"/>
        <v>19.5</v>
      </c>
      <c r="F39" s="192">
        <f t="shared" si="17"/>
        <v>19</v>
      </c>
      <c r="G39" s="192">
        <f t="shared" si="17"/>
        <v>9</v>
      </c>
      <c r="H39" s="192">
        <f t="shared" si="17"/>
        <v>46.5</v>
      </c>
      <c r="I39" s="192">
        <f t="shared" si="17"/>
        <v>50.5</v>
      </c>
      <c r="J39" s="192">
        <f t="shared" si="17"/>
        <v>93</v>
      </c>
      <c r="K39" s="192">
        <f t="shared" si="17"/>
        <v>10.5</v>
      </c>
      <c r="L39" s="192">
        <f t="shared" si="17"/>
        <v>12.5</v>
      </c>
      <c r="M39" s="192">
        <f t="shared" si="17"/>
        <v>11.5</v>
      </c>
      <c r="N39" s="192">
        <f t="shared" si="17"/>
        <v>377.5</v>
      </c>
      <c r="O39" s="281"/>
      <c r="P39" s="281"/>
      <c r="Q39" s="281"/>
    </row>
    <row r="40" spans="1:17" ht="15.75" thickBot="1" x14ac:dyDescent="0.3">
      <c r="B40" s="283" t="s">
        <v>25</v>
      </c>
      <c r="C40" s="192">
        <f>AVERAGE(C5:C6)</f>
        <v>73</v>
      </c>
      <c r="D40" s="192">
        <f t="shared" ref="D40:N40" si="18">AVERAGE(D5:D6)</f>
        <v>118</v>
      </c>
      <c r="E40" s="192">
        <f t="shared" si="18"/>
        <v>35.5</v>
      </c>
      <c r="F40" s="192">
        <f t="shared" si="18"/>
        <v>70.5</v>
      </c>
      <c r="G40" s="192">
        <f t="shared" si="18"/>
        <v>46</v>
      </c>
      <c r="H40" s="192">
        <f t="shared" si="18"/>
        <v>144</v>
      </c>
      <c r="I40" s="192">
        <f t="shared" si="18"/>
        <v>101</v>
      </c>
      <c r="J40" s="192">
        <f t="shared" si="18"/>
        <v>85</v>
      </c>
      <c r="K40" s="192">
        <f t="shared" si="18"/>
        <v>20.5</v>
      </c>
      <c r="L40" s="192">
        <f t="shared" si="18"/>
        <v>32.5</v>
      </c>
      <c r="M40" s="192">
        <f t="shared" si="18"/>
        <v>7.5</v>
      </c>
      <c r="N40" s="192">
        <f t="shared" si="18"/>
        <v>733.5</v>
      </c>
      <c r="O40" s="281"/>
      <c r="P40" s="281"/>
      <c r="Q40" s="281"/>
    </row>
    <row r="41" spans="1:17" x14ac:dyDescent="0.25">
      <c r="B41" s="284" t="s">
        <v>264</v>
      </c>
      <c r="C41" s="192">
        <f>SUM(C39:C40)</f>
        <v>148</v>
      </c>
      <c r="D41" s="192">
        <f t="shared" ref="D41:N41" si="19">SUM(D39:D40)</f>
        <v>148.5</v>
      </c>
      <c r="E41" s="192">
        <f t="shared" si="19"/>
        <v>55</v>
      </c>
      <c r="F41" s="192">
        <f t="shared" si="19"/>
        <v>89.5</v>
      </c>
      <c r="G41" s="192">
        <f t="shared" si="19"/>
        <v>55</v>
      </c>
      <c r="H41" s="192">
        <f t="shared" si="19"/>
        <v>190.5</v>
      </c>
      <c r="I41" s="192">
        <f t="shared" si="19"/>
        <v>151.5</v>
      </c>
      <c r="J41" s="192">
        <f t="shared" si="19"/>
        <v>178</v>
      </c>
      <c r="K41" s="192">
        <f t="shared" si="19"/>
        <v>31</v>
      </c>
      <c r="L41" s="192">
        <f t="shared" si="19"/>
        <v>45</v>
      </c>
      <c r="M41" s="192">
        <f t="shared" si="19"/>
        <v>19</v>
      </c>
      <c r="N41" s="192">
        <f t="shared" si="19"/>
        <v>1111</v>
      </c>
      <c r="O41" s="281"/>
      <c r="P41" s="281"/>
      <c r="Q41" s="281"/>
    </row>
    <row r="42" spans="1:17" ht="15.75" thickBot="1" x14ac:dyDescent="0.3">
      <c r="B42" s="282" t="s">
        <v>26</v>
      </c>
      <c r="C42" s="281">
        <f>C39/$N39</f>
        <v>0.19867549668874171</v>
      </c>
      <c r="D42" s="281">
        <f t="shared" ref="D42:N42" si="20">D39/$N39</f>
        <v>8.0794701986754966E-2</v>
      </c>
      <c r="E42" s="281">
        <f t="shared" si="20"/>
        <v>5.1655629139072845E-2</v>
      </c>
      <c r="F42" s="281">
        <f t="shared" si="20"/>
        <v>5.0331125827814571E-2</v>
      </c>
      <c r="G42" s="281">
        <f t="shared" si="20"/>
        <v>2.3841059602649008E-2</v>
      </c>
      <c r="H42" s="281">
        <f t="shared" si="20"/>
        <v>0.12317880794701987</v>
      </c>
      <c r="I42" s="281">
        <f t="shared" si="20"/>
        <v>0.1337748344370861</v>
      </c>
      <c r="J42" s="281">
        <f t="shared" si="20"/>
        <v>0.24635761589403973</v>
      </c>
      <c r="K42" s="281">
        <f t="shared" si="20"/>
        <v>2.781456953642384E-2</v>
      </c>
      <c r="L42" s="281">
        <f t="shared" si="20"/>
        <v>3.3112582781456956E-2</v>
      </c>
      <c r="M42" s="281">
        <f t="shared" si="20"/>
        <v>3.0463576158940398E-2</v>
      </c>
      <c r="N42" s="394">
        <f t="shared" si="20"/>
        <v>1</v>
      </c>
      <c r="O42" s="281"/>
      <c r="P42" s="281"/>
      <c r="Q42" s="281"/>
    </row>
    <row r="43" spans="1:17" ht="14.25" customHeight="1" thickBot="1" x14ac:dyDescent="0.3">
      <c r="B43" s="283" t="s">
        <v>25</v>
      </c>
      <c r="C43" s="281">
        <f t="shared" ref="C43:N44" si="21">C40/$N40</f>
        <v>9.952283571915474E-2</v>
      </c>
      <c r="D43" s="281">
        <f t="shared" si="21"/>
        <v>0.16087252897068849</v>
      </c>
      <c r="E43" s="281">
        <f t="shared" si="21"/>
        <v>4.839809134287662E-2</v>
      </c>
      <c r="F43" s="281">
        <f t="shared" si="21"/>
        <v>9.6114519427402859E-2</v>
      </c>
      <c r="G43" s="281">
        <f t="shared" si="21"/>
        <v>6.2713019768234499E-2</v>
      </c>
      <c r="H43" s="281">
        <f t="shared" si="21"/>
        <v>0.19631901840490798</v>
      </c>
      <c r="I43" s="281">
        <f t="shared" si="21"/>
        <v>0.13769597818677573</v>
      </c>
      <c r="J43" s="281">
        <f t="shared" si="21"/>
        <v>0.11588275391956374</v>
      </c>
      <c r="K43" s="281">
        <f t="shared" si="21"/>
        <v>2.7948193592365372E-2</v>
      </c>
      <c r="L43" s="281">
        <f t="shared" si="21"/>
        <v>4.4308111792774371E-2</v>
      </c>
      <c r="M43" s="281">
        <f t="shared" si="21"/>
        <v>1.0224948875255624E-2</v>
      </c>
      <c r="N43" s="394">
        <f t="shared" si="21"/>
        <v>1</v>
      </c>
      <c r="O43" s="281"/>
      <c r="P43" s="281"/>
      <c r="Q43" s="281"/>
    </row>
    <row r="44" spans="1:17" ht="14.25" customHeight="1" thickBot="1" x14ac:dyDescent="0.3">
      <c r="A44" s="97" t="str">
        <f>A45</f>
        <v>2015 et 2016</v>
      </c>
      <c r="B44" s="283" t="str">
        <f>B41</f>
        <v>ensemble</v>
      </c>
      <c r="C44" s="281">
        <f t="shared" si="21"/>
        <v>0.13321332133213321</v>
      </c>
      <c r="D44" s="281">
        <f t="shared" si="21"/>
        <v>0.13366336633663367</v>
      </c>
      <c r="E44" s="281">
        <f t="shared" si="21"/>
        <v>4.9504950495049507E-2</v>
      </c>
      <c r="F44" s="281">
        <f t="shared" si="21"/>
        <v>8.0558055805580564E-2</v>
      </c>
      <c r="G44" s="281">
        <f t="shared" si="21"/>
        <v>4.9504950495049507E-2</v>
      </c>
      <c r="H44" s="281">
        <f t="shared" si="21"/>
        <v>0.17146714671467148</v>
      </c>
      <c r="I44" s="281">
        <f t="shared" si="21"/>
        <v>0.13636363636363635</v>
      </c>
      <c r="J44" s="281">
        <f t="shared" si="21"/>
        <v>0.16021602160216022</v>
      </c>
      <c r="K44" s="281">
        <f t="shared" si="21"/>
        <v>2.7902790279027902E-2</v>
      </c>
      <c r="L44" s="281">
        <f t="shared" si="21"/>
        <v>4.0504050405040501E-2</v>
      </c>
      <c r="M44" s="281">
        <f t="shared" si="21"/>
        <v>1.7101710171017102E-2</v>
      </c>
      <c r="N44" s="394">
        <f t="shared" si="21"/>
        <v>1</v>
      </c>
      <c r="O44" s="281"/>
      <c r="P44" s="281"/>
      <c r="Q44" s="281"/>
    </row>
    <row r="45" spans="1:17" x14ac:dyDescent="0.25">
      <c r="A45" s="97" t="s">
        <v>309</v>
      </c>
      <c r="B45" s="285" t="s">
        <v>310</v>
      </c>
      <c r="C45" s="243">
        <f>C39/C41</f>
        <v>0.5067567567567568</v>
      </c>
      <c r="D45" s="243">
        <f t="shared" ref="D45:N45" si="22">D39/D41</f>
        <v>0.2053872053872054</v>
      </c>
      <c r="E45" s="243">
        <f t="shared" si="22"/>
        <v>0.35454545454545455</v>
      </c>
      <c r="F45" s="243">
        <f t="shared" si="22"/>
        <v>0.21229050279329609</v>
      </c>
      <c r="G45" s="243">
        <f t="shared" si="22"/>
        <v>0.16363636363636364</v>
      </c>
      <c r="H45" s="243">
        <f t="shared" si="22"/>
        <v>0.24409448818897639</v>
      </c>
      <c r="I45" s="243">
        <f t="shared" si="22"/>
        <v>0.33333333333333331</v>
      </c>
      <c r="J45" s="243">
        <f t="shared" si="22"/>
        <v>0.52247191011235961</v>
      </c>
      <c r="K45" s="243">
        <f t="shared" si="22"/>
        <v>0.33870967741935482</v>
      </c>
      <c r="L45" s="243">
        <f t="shared" si="22"/>
        <v>0.27777777777777779</v>
      </c>
      <c r="M45" s="243">
        <f t="shared" si="22"/>
        <v>0.60526315789473684</v>
      </c>
      <c r="N45" s="243">
        <f t="shared" si="22"/>
        <v>0.3397839783978398</v>
      </c>
    </row>
    <row r="53" spans="2:16" x14ac:dyDescent="0.25">
      <c r="B53" s="281"/>
      <c r="C53" s="281"/>
      <c r="D53" s="281"/>
      <c r="E53" s="281"/>
      <c r="F53" s="281"/>
      <c r="G53" s="281"/>
      <c r="H53" s="281"/>
      <c r="I53" s="281"/>
      <c r="J53" s="281"/>
      <c r="K53" s="281"/>
      <c r="L53" s="281"/>
      <c r="M53" s="281"/>
      <c r="N53" s="281"/>
      <c r="O53" s="281"/>
      <c r="P53" s="281"/>
    </row>
    <row r="54" spans="2:16" x14ac:dyDescent="0.25">
      <c r="B54" s="281"/>
      <c r="C54" s="281"/>
      <c r="D54" s="281"/>
      <c r="E54" s="281"/>
      <c r="F54" s="281"/>
      <c r="G54" s="281"/>
      <c r="H54" s="281"/>
      <c r="I54" s="281"/>
      <c r="J54" s="281"/>
      <c r="K54" s="281"/>
      <c r="L54" s="281"/>
      <c r="M54" s="281"/>
      <c r="N54" s="281"/>
      <c r="O54" s="281"/>
      <c r="P54" s="281"/>
    </row>
    <row r="61" spans="2:16" x14ac:dyDescent="0.25">
      <c r="C61" s="281"/>
    </row>
  </sheetData>
  <pageMargins left="0.19685039370078741" right="0.19685039370078741" top="0.19685039370078741" bottom="0.19685039370078741" header="0" footer="0"/>
  <pageSetup paperSize="9" scale="6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N50"/>
  <sheetViews>
    <sheetView showGridLines="0" topLeftCell="A16" zoomScaleNormal="100" workbookViewId="0">
      <selection activeCell="P29" sqref="P29"/>
    </sheetView>
  </sheetViews>
  <sheetFormatPr baseColWidth="10" defaultColWidth="9.140625" defaultRowHeight="12.75" x14ac:dyDescent="0.2"/>
  <cols>
    <col min="1" max="1" width="21.42578125" style="1" customWidth="1"/>
    <col min="2" max="12" width="6.28515625" style="1" customWidth="1"/>
    <col min="13" max="14" width="6.5703125" style="1" customWidth="1"/>
    <col min="15" max="15" width="12.7109375" style="1" customWidth="1"/>
    <col min="16" max="16" width="11.28515625" style="1" bestFit="1" customWidth="1"/>
    <col min="17" max="17" width="13" style="1" bestFit="1" customWidth="1"/>
    <col min="18" max="18" width="12.42578125" style="1" bestFit="1" customWidth="1"/>
    <col min="19" max="19" width="13" style="1" bestFit="1" customWidth="1"/>
    <col min="20" max="20" width="12.42578125" style="1" bestFit="1" customWidth="1"/>
    <col min="21" max="21" width="13" style="1" bestFit="1" customWidth="1"/>
    <col min="22" max="22" width="12.42578125" style="1" bestFit="1" customWidth="1"/>
    <col min="23" max="23" width="13" style="1" bestFit="1" customWidth="1"/>
    <col min="24" max="24" width="12.42578125" style="1" customWidth="1"/>
    <col min="25" max="16384" width="9.140625" style="1"/>
  </cols>
  <sheetData>
    <row r="1" spans="1:14" ht="30" customHeight="1" x14ac:dyDescent="0.2">
      <c r="A1" s="408" t="s">
        <v>150</v>
      </c>
      <c r="B1" s="408"/>
      <c r="C1" s="408"/>
      <c r="D1" s="408"/>
      <c r="E1" s="408"/>
      <c r="F1" s="408"/>
      <c r="G1" s="408"/>
      <c r="H1" s="408"/>
      <c r="I1" s="408"/>
      <c r="J1" s="408"/>
      <c r="K1" s="408"/>
      <c r="L1" s="408"/>
      <c r="M1" s="408"/>
      <c r="N1" s="408"/>
    </row>
    <row r="2" spans="1:14" ht="24" x14ac:dyDescent="0.2">
      <c r="A2" s="19"/>
      <c r="B2" s="99" t="s">
        <v>103</v>
      </c>
      <c r="C2" s="99" t="s">
        <v>104</v>
      </c>
      <c r="D2" s="99" t="s">
        <v>105</v>
      </c>
      <c r="E2" s="99" t="s">
        <v>106</v>
      </c>
      <c r="F2" s="99" t="s">
        <v>107</v>
      </c>
      <c r="G2" s="99" t="s">
        <v>108</v>
      </c>
      <c r="H2" s="99" t="s">
        <v>109</v>
      </c>
      <c r="I2" s="99" t="s">
        <v>110</v>
      </c>
      <c r="J2" s="99" t="s">
        <v>111</v>
      </c>
      <c r="K2" s="99" t="s">
        <v>112</v>
      </c>
      <c r="L2" s="99" t="s">
        <v>113</v>
      </c>
      <c r="M2" s="99" t="s">
        <v>148</v>
      </c>
      <c r="N2" s="99" t="s">
        <v>149</v>
      </c>
    </row>
    <row r="3" spans="1:14" ht="15" x14ac:dyDescent="0.25">
      <c r="A3" s="16" t="s">
        <v>32</v>
      </c>
      <c r="B3" s="17">
        <f t="shared" ref="B3:L3" si="0">B40/B$47</f>
        <v>0.16079755714590058</v>
      </c>
      <c r="C3" s="17">
        <f t="shared" si="0"/>
        <v>0.1615467875191752</v>
      </c>
      <c r="D3" s="17">
        <f t="shared" si="0"/>
        <v>0.15598686036827983</v>
      </c>
      <c r="E3" s="17">
        <f t="shared" si="0"/>
        <v>0.15392014690986466</v>
      </c>
      <c r="F3" s="17">
        <f t="shared" si="0"/>
        <v>0.13400552229081997</v>
      </c>
      <c r="G3" s="17">
        <f t="shared" si="0"/>
        <v>0.13848707309288222</v>
      </c>
      <c r="H3" s="17">
        <f t="shared" si="0"/>
        <v>0.14539363266998878</v>
      </c>
      <c r="I3" s="17">
        <f t="shared" si="0"/>
        <v>0.14646298623867995</v>
      </c>
      <c r="J3" s="17">
        <f t="shared" si="0"/>
        <v>0.13930431443946967</v>
      </c>
      <c r="K3" s="17">
        <f t="shared" si="0"/>
        <v>0.13548244834957521</v>
      </c>
      <c r="L3" s="17">
        <f t="shared" si="0"/>
        <v>0.13286679478347052</v>
      </c>
      <c r="M3" s="17">
        <v>0.12745994608011971</v>
      </c>
      <c r="N3" s="156">
        <v>0.12851656746441401</v>
      </c>
    </row>
    <row r="4" spans="1:14" ht="15" x14ac:dyDescent="0.25">
      <c r="A4" s="16" t="s">
        <v>37</v>
      </c>
      <c r="B4" s="17">
        <f t="shared" ref="B4:L4" si="1">B41/B$47</f>
        <v>0.25172601529150918</v>
      </c>
      <c r="C4" s="17">
        <f t="shared" si="1"/>
        <v>0.26189641881000769</v>
      </c>
      <c r="D4" s="17">
        <f t="shared" si="1"/>
        <v>0.27086610530211902</v>
      </c>
      <c r="E4" s="17">
        <f t="shared" si="1"/>
        <v>0.26598264189991766</v>
      </c>
      <c r="F4" s="17">
        <f t="shared" si="1"/>
        <v>0.22400645301399189</v>
      </c>
      <c r="G4" s="17">
        <f t="shared" si="1"/>
        <v>0.2317331631024577</v>
      </c>
      <c r="H4" s="17">
        <f t="shared" si="1"/>
        <v>0.22836462133632282</v>
      </c>
      <c r="I4" s="17">
        <f t="shared" si="1"/>
        <v>0.23240839214927972</v>
      </c>
      <c r="J4" s="17">
        <f t="shared" si="1"/>
        <v>0.21788941113815247</v>
      </c>
      <c r="K4" s="17">
        <f t="shared" si="1"/>
        <v>0.21537905562259205</v>
      </c>
      <c r="L4" s="17">
        <f t="shared" si="1"/>
        <v>0.21529666291985447</v>
      </c>
      <c r="M4" s="17">
        <v>0.20765092221997886</v>
      </c>
      <c r="N4" s="156">
        <v>0.20824214394846596</v>
      </c>
    </row>
    <row r="5" spans="1:14" ht="15" x14ac:dyDescent="0.25">
      <c r="A5" s="16" t="s">
        <v>34</v>
      </c>
      <c r="B5" s="17">
        <f t="shared" ref="B5:L5" si="2">B42/B$47</f>
        <v>0.32730773175947042</v>
      </c>
      <c r="C5" s="17">
        <f t="shared" si="2"/>
        <v>0.31652144119731196</v>
      </c>
      <c r="D5" s="17">
        <f t="shared" si="2"/>
        <v>0.31843558187594462</v>
      </c>
      <c r="E5" s="17">
        <f t="shared" si="2"/>
        <v>0.32452068470490503</v>
      </c>
      <c r="F5" s="17">
        <f t="shared" si="2"/>
        <v>0.39671764961374989</v>
      </c>
      <c r="G5" s="17">
        <f t="shared" si="2"/>
        <v>0.37915735716565591</v>
      </c>
      <c r="H5" s="17">
        <f t="shared" si="2"/>
        <v>0.37282512198757117</v>
      </c>
      <c r="I5" s="17">
        <f t="shared" si="2"/>
        <v>0.36377582261755131</v>
      </c>
      <c r="J5" s="17">
        <f t="shared" si="2"/>
        <v>0.39534062830921285</v>
      </c>
      <c r="K5" s="17">
        <f t="shared" si="2"/>
        <v>0.40509980950747576</v>
      </c>
      <c r="L5" s="17">
        <f t="shared" si="2"/>
        <v>0.41431886580369121</v>
      </c>
      <c r="M5" s="17">
        <v>0.42537322295989266</v>
      </c>
      <c r="N5" s="156">
        <v>0.42553932007621564</v>
      </c>
    </row>
    <row r="6" spans="1:14" ht="15.75" thickBot="1" x14ac:dyDescent="0.3">
      <c r="A6" s="40" t="s">
        <v>35</v>
      </c>
      <c r="B6" s="41">
        <f t="shared" ref="B6:L6" si="3">B43/B$47</f>
        <v>0.26016869580311985</v>
      </c>
      <c r="C6" s="41">
        <f t="shared" si="3"/>
        <v>0.26003535247350512</v>
      </c>
      <c r="D6" s="41">
        <f t="shared" si="3"/>
        <v>0.25471145245365656</v>
      </c>
      <c r="E6" s="41">
        <f t="shared" si="3"/>
        <v>0.25557652648531265</v>
      </c>
      <c r="F6" s="41">
        <f t="shared" si="3"/>
        <v>0.24527037508143829</v>
      </c>
      <c r="G6" s="41">
        <f t="shared" si="3"/>
        <v>0.25062240663900415</v>
      </c>
      <c r="H6" s="41">
        <f t="shared" si="3"/>
        <v>0.2534166240061172</v>
      </c>
      <c r="I6" s="41">
        <f t="shared" si="3"/>
        <v>0.25735279899448904</v>
      </c>
      <c r="J6" s="41">
        <f t="shared" si="3"/>
        <v>0.24746564611316502</v>
      </c>
      <c r="K6" s="41">
        <f t="shared" si="3"/>
        <v>0.24403868652035698</v>
      </c>
      <c r="L6" s="41">
        <f t="shared" si="3"/>
        <v>0.2375176764929838</v>
      </c>
      <c r="M6" s="163">
        <v>0.23951590874000878</v>
      </c>
      <c r="N6" s="164">
        <v>0.23770196851090439</v>
      </c>
    </row>
    <row r="7" spans="1:14" x14ac:dyDescent="0.2">
      <c r="A7" s="38" t="s">
        <v>8</v>
      </c>
      <c r="B7" s="39">
        <f t="shared" ref="B7:N7" si="4">SUM(B3:B6)</f>
        <v>1</v>
      </c>
      <c r="C7" s="39">
        <f t="shared" si="4"/>
        <v>1</v>
      </c>
      <c r="D7" s="39">
        <f t="shared" si="4"/>
        <v>1</v>
      </c>
      <c r="E7" s="39">
        <f t="shared" si="4"/>
        <v>1</v>
      </c>
      <c r="F7" s="39">
        <f t="shared" si="4"/>
        <v>1</v>
      </c>
      <c r="G7" s="39">
        <f t="shared" si="4"/>
        <v>1</v>
      </c>
      <c r="H7" s="39">
        <f t="shared" si="4"/>
        <v>0.99999999999999989</v>
      </c>
      <c r="I7" s="39">
        <f t="shared" si="4"/>
        <v>1</v>
      </c>
      <c r="J7" s="39">
        <f t="shared" si="4"/>
        <v>1</v>
      </c>
      <c r="K7" s="39">
        <f t="shared" si="4"/>
        <v>1</v>
      </c>
      <c r="L7" s="39">
        <f t="shared" si="4"/>
        <v>1</v>
      </c>
      <c r="M7" s="165">
        <f t="shared" si="4"/>
        <v>1</v>
      </c>
      <c r="N7" s="165">
        <f t="shared" si="4"/>
        <v>1</v>
      </c>
    </row>
    <row r="8" spans="1:14" x14ac:dyDescent="0.2">
      <c r="A8" s="21" t="s">
        <v>40</v>
      </c>
      <c r="B8" s="20"/>
      <c r="C8" s="20"/>
      <c r="D8" s="20"/>
      <c r="E8" s="20"/>
      <c r="F8" s="20"/>
      <c r="G8" s="20"/>
      <c r="H8" s="20"/>
      <c r="I8" s="20"/>
      <c r="J8" s="20"/>
      <c r="K8" s="20"/>
      <c r="L8" s="20"/>
      <c r="M8" s="20"/>
    </row>
    <row r="38" spans="1:14" x14ac:dyDescent="0.2">
      <c r="A38" s="47" t="s">
        <v>39</v>
      </c>
    </row>
    <row r="39" spans="1:14" s="74" customFormat="1" x14ac:dyDescent="0.2">
      <c r="A39" s="75" t="s">
        <v>0</v>
      </c>
      <c r="B39" s="142" t="s">
        <v>9</v>
      </c>
      <c r="C39" s="143" t="s">
        <v>10</v>
      </c>
      <c r="D39" s="143" t="s">
        <v>11</v>
      </c>
      <c r="E39" s="144" t="s">
        <v>12</v>
      </c>
      <c r="F39" s="145" t="s">
        <v>13</v>
      </c>
      <c r="G39" s="146" t="s">
        <v>14</v>
      </c>
      <c r="H39" s="147" t="s">
        <v>15</v>
      </c>
      <c r="I39" s="144" t="s">
        <v>18</v>
      </c>
      <c r="J39" s="145" t="s">
        <v>19</v>
      </c>
      <c r="K39" s="146" t="s">
        <v>20</v>
      </c>
      <c r="L39" s="146" t="s">
        <v>21</v>
      </c>
      <c r="M39" s="146" t="s">
        <v>151</v>
      </c>
      <c r="N39" s="146" t="s">
        <v>152</v>
      </c>
    </row>
    <row r="40" spans="1:14" x14ac:dyDescent="0.2">
      <c r="A40" s="22" t="s">
        <v>1</v>
      </c>
      <c r="B40" s="27">
        <v>20379</v>
      </c>
      <c r="C40" s="30">
        <v>20746</v>
      </c>
      <c r="D40" s="30">
        <v>20229</v>
      </c>
      <c r="E40" s="23">
        <v>21122</v>
      </c>
      <c r="F40" s="30">
        <v>21597</v>
      </c>
      <c r="G40" s="23">
        <v>21694</v>
      </c>
      <c r="H40" s="32">
        <v>22437</v>
      </c>
      <c r="I40" s="23">
        <v>22723</v>
      </c>
      <c r="J40" s="30">
        <v>22495</v>
      </c>
      <c r="K40" s="30">
        <v>22119</v>
      </c>
      <c r="L40" s="30">
        <v>21986</v>
      </c>
      <c r="M40" s="30">
        <v>21464</v>
      </c>
      <c r="N40" s="30">
        <v>21786</v>
      </c>
    </row>
    <row r="41" spans="1:14" x14ac:dyDescent="0.2">
      <c r="A41" s="24" t="s">
        <v>2</v>
      </c>
      <c r="B41" s="28">
        <v>31903</v>
      </c>
      <c r="C41" s="31">
        <v>33633</v>
      </c>
      <c r="D41" s="31">
        <v>35127</v>
      </c>
      <c r="E41" s="25">
        <v>36500</v>
      </c>
      <c r="F41" s="31">
        <v>36102</v>
      </c>
      <c r="G41" s="25">
        <v>36301</v>
      </c>
      <c r="H41" s="31">
        <v>35241</v>
      </c>
      <c r="I41" s="25">
        <v>36057</v>
      </c>
      <c r="J41" s="31">
        <v>35185</v>
      </c>
      <c r="K41" s="31">
        <v>35163</v>
      </c>
      <c r="L41" s="31">
        <v>35626</v>
      </c>
      <c r="M41" s="31">
        <v>34968</v>
      </c>
      <c r="N41" s="31">
        <v>35301</v>
      </c>
    </row>
    <row r="42" spans="1:14" x14ac:dyDescent="0.2">
      <c r="A42" s="24" t="s">
        <v>3</v>
      </c>
      <c r="B42" s="28">
        <v>41482</v>
      </c>
      <c r="C42" s="31">
        <v>40648</v>
      </c>
      <c r="D42" s="31">
        <v>41296</v>
      </c>
      <c r="E42" s="25">
        <v>44533</v>
      </c>
      <c r="F42" s="31">
        <v>63937</v>
      </c>
      <c r="G42" s="25">
        <v>59395</v>
      </c>
      <c r="H42" s="31">
        <v>57534</v>
      </c>
      <c r="I42" s="25">
        <v>56438</v>
      </c>
      <c r="J42" s="31">
        <v>63840</v>
      </c>
      <c r="K42" s="31">
        <v>66137</v>
      </c>
      <c r="L42" s="31">
        <v>68559</v>
      </c>
      <c r="M42" s="31">
        <v>71632</v>
      </c>
      <c r="N42" s="31">
        <v>72137</v>
      </c>
    </row>
    <row r="43" spans="1:14" x14ac:dyDescent="0.2">
      <c r="A43" s="72" t="s">
        <v>16</v>
      </c>
      <c r="B43" s="29">
        <f>B44+B45+B46</f>
        <v>32973</v>
      </c>
      <c r="C43" s="31">
        <f t="shared" ref="C43:L43" si="5">C44+C45+C46</f>
        <v>33394</v>
      </c>
      <c r="D43" s="31">
        <f t="shared" si="5"/>
        <v>33032</v>
      </c>
      <c r="E43" s="26">
        <f t="shared" si="5"/>
        <v>35072</v>
      </c>
      <c r="F43" s="31">
        <f t="shared" si="5"/>
        <v>39529</v>
      </c>
      <c r="G43" s="26">
        <f t="shared" si="5"/>
        <v>39260</v>
      </c>
      <c r="H43" s="31">
        <f t="shared" si="5"/>
        <v>39107</v>
      </c>
      <c r="I43" s="26">
        <f t="shared" si="5"/>
        <v>39927</v>
      </c>
      <c r="J43" s="31">
        <f t="shared" si="5"/>
        <v>39961</v>
      </c>
      <c r="K43" s="31">
        <f t="shared" si="5"/>
        <v>39842</v>
      </c>
      <c r="L43" s="31">
        <f t="shared" si="5"/>
        <v>39303</v>
      </c>
      <c r="M43" s="31">
        <v>40334</v>
      </c>
      <c r="N43" s="31">
        <v>40295</v>
      </c>
    </row>
    <row r="44" spans="1:14" x14ac:dyDescent="0.2">
      <c r="A44" s="72" t="s">
        <v>4</v>
      </c>
      <c r="B44" s="29">
        <v>1853</v>
      </c>
      <c r="C44" s="31">
        <v>1698</v>
      </c>
      <c r="D44" s="31">
        <v>1516</v>
      </c>
      <c r="E44" s="25">
        <v>1711</v>
      </c>
      <c r="F44" s="31">
        <v>1954</v>
      </c>
      <c r="G44" s="25">
        <v>2235</v>
      </c>
      <c r="H44" s="31">
        <v>2257</v>
      </c>
      <c r="I44" s="25">
        <v>2260</v>
      </c>
      <c r="J44" s="31">
        <v>2378</v>
      </c>
      <c r="K44" s="31">
        <v>1597</v>
      </c>
      <c r="L44" s="31">
        <v>1276</v>
      </c>
      <c r="M44" s="31">
        <v>1340</v>
      </c>
      <c r="N44" s="31">
        <v>228</v>
      </c>
    </row>
    <row r="45" spans="1:14" x14ac:dyDescent="0.2">
      <c r="A45" s="24" t="s">
        <v>5</v>
      </c>
      <c r="B45" s="28">
        <v>29497</v>
      </c>
      <c r="C45" s="31">
        <v>29954</v>
      </c>
      <c r="D45" s="31">
        <v>29564</v>
      </c>
      <c r="E45" s="25">
        <v>31102</v>
      </c>
      <c r="F45" s="31">
        <v>34342</v>
      </c>
      <c r="G45" s="25">
        <v>34191</v>
      </c>
      <c r="H45" s="31">
        <v>33979</v>
      </c>
      <c r="I45" s="25">
        <v>34642</v>
      </c>
      <c r="J45" s="31">
        <v>34682</v>
      </c>
      <c r="K45" s="31">
        <v>35411</v>
      </c>
      <c r="L45" s="31">
        <v>35575</v>
      </c>
      <c r="M45" s="31">
        <v>36500</v>
      </c>
      <c r="N45" s="31">
        <v>37755</v>
      </c>
    </row>
    <row r="46" spans="1:14" ht="13.5" thickBot="1" x14ac:dyDescent="0.25">
      <c r="A46" s="34" t="s">
        <v>6</v>
      </c>
      <c r="B46" s="35">
        <v>1623</v>
      </c>
      <c r="C46" s="36">
        <v>1742</v>
      </c>
      <c r="D46" s="36">
        <v>1952</v>
      </c>
      <c r="E46" s="37">
        <v>2259</v>
      </c>
      <c r="F46" s="36">
        <v>3233</v>
      </c>
      <c r="G46" s="37">
        <v>2834</v>
      </c>
      <c r="H46" s="36">
        <v>2871</v>
      </c>
      <c r="I46" s="37">
        <v>3025</v>
      </c>
      <c r="J46" s="36">
        <v>2901</v>
      </c>
      <c r="K46" s="36">
        <v>2834</v>
      </c>
      <c r="L46" s="36">
        <v>2452</v>
      </c>
      <c r="M46" s="36">
        <v>2494</v>
      </c>
      <c r="N46" s="36">
        <v>2312</v>
      </c>
    </row>
    <row r="47" spans="1:14" x14ac:dyDescent="0.2">
      <c r="A47" s="33" t="s">
        <v>24</v>
      </c>
      <c r="B47" s="137">
        <v>126737</v>
      </c>
      <c r="C47" s="138">
        <v>128421</v>
      </c>
      <c r="D47" s="138">
        <v>129684</v>
      </c>
      <c r="E47" s="139">
        <v>137227</v>
      </c>
      <c r="F47" s="140">
        <v>161165</v>
      </c>
      <c r="G47" s="141">
        <v>156650</v>
      </c>
      <c r="H47" s="140">
        <v>154319</v>
      </c>
      <c r="I47" s="139">
        <v>155145</v>
      </c>
      <c r="J47" s="140">
        <v>161481</v>
      </c>
      <c r="K47" s="138">
        <v>163261</v>
      </c>
      <c r="L47" s="138">
        <v>165474</v>
      </c>
      <c r="M47" s="138">
        <v>168398</v>
      </c>
      <c r="N47" s="138">
        <v>169519</v>
      </c>
    </row>
    <row r="48" spans="1:14" x14ac:dyDescent="0.2">
      <c r="A48" s="21" t="s">
        <v>40</v>
      </c>
    </row>
    <row r="50" spans="14:14" x14ac:dyDescent="0.2">
      <c r="N50" s="1">
        <f>((N47-H47)/H47)</f>
        <v>9.8497268644820141E-2</v>
      </c>
    </row>
  </sheetData>
  <mergeCells count="1">
    <mergeCell ref="A1:N1"/>
  </mergeCells>
  <pageMargins left="0.19685039370078741" right="0.19685039370078741" top="0.19685039370078741" bottom="0.19685039370078741" header="0" footer="0"/>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AJ61"/>
  <sheetViews>
    <sheetView showGridLines="0" zoomScaleNormal="100" workbookViewId="0">
      <selection sqref="A1:N1"/>
    </sheetView>
  </sheetViews>
  <sheetFormatPr baseColWidth="10" defaultColWidth="9.140625" defaultRowHeight="12.75" x14ac:dyDescent="0.2"/>
  <cols>
    <col min="1" max="1" width="21.28515625" style="1" customWidth="1"/>
    <col min="2" max="15" width="7.5703125" style="1" customWidth="1"/>
    <col min="16" max="16" width="6.42578125" style="1" customWidth="1"/>
    <col min="17" max="35" width="7.42578125" style="1" customWidth="1"/>
    <col min="36" max="16384" width="9.140625" style="1"/>
  </cols>
  <sheetData>
    <row r="1" spans="1:17" ht="12.75" customHeight="1" x14ac:dyDescent="0.2">
      <c r="A1" s="409" t="s">
        <v>282</v>
      </c>
      <c r="B1" s="409"/>
      <c r="C1" s="409"/>
      <c r="D1" s="409"/>
      <c r="E1" s="409"/>
      <c r="F1" s="409"/>
      <c r="G1" s="409"/>
      <c r="H1" s="409"/>
      <c r="I1" s="409"/>
      <c r="J1" s="409"/>
      <c r="K1" s="409"/>
      <c r="L1" s="409"/>
      <c r="M1" s="409"/>
      <c r="N1" s="409"/>
      <c r="O1" s="131"/>
      <c r="P1" s="131"/>
      <c r="Q1" s="131"/>
    </row>
    <row r="2" spans="1:17" ht="12.75" customHeight="1" x14ac:dyDescent="0.2">
      <c r="A2" s="166"/>
      <c r="B2" s="166"/>
      <c r="C2" s="166"/>
      <c r="D2" s="166"/>
      <c r="E2" s="166"/>
      <c r="F2" s="166"/>
      <c r="G2" s="166"/>
      <c r="H2" s="166"/>
      <c r="I2" s="166"/>
      <c r="J2" s="166"/>
      <c r="K2" s="166"/>
      <c r="L2" s="166"/>
      <c r="M2" s="166"/>
      <c r="N2" s="166"/>
      <c r="O2" s="166"/>
      <c r="P2" s="166"/>
      <c r="Q2" s="166"/>
    </row>
    <row r="3" spans="1:17" ht="24" x14ac:dyDescent="0.2">
      <c r="A3" s="45"/>
      <c r="B3" s="99" t="s">
        <v>103</v>
      </c>
      <c r="C3" s="99" t="s">
        <v>104</v>
      </c>
      <c r="D3" s="99" t="s">
        <v>105</v>
      </c>
      <c r="E3" s="99" t="s">
        <v>106</v>
      </c>
      <c r="F3" s="99" t="s">
        <v>107</v>
      </c>
      <c r="G3" s="99" t="s">
        <v>108</v>
      </c>
      <c r="H3" s="99" t="s">
        <v>109</v>
      </c>
      <c r="I3" s="99" t="s">
        <v>110</v>
      </c>
      <c r="J3" s="99" t="s">
        <v>111</v>
      </c>
      <c r="K3" s="99" t="s">
        <v>112</v>
      </c>
      <c r="L3" s="99" t="s">
        <v>113</v>
      </c>
      <c r="M3" s="99" t="s">
        <v>148</v>
      </c>
      <c r="N3" s="99" t="s">
        <v>149</v>
      </c>
    </row>
    <row r="4" spans="1:17" ht="15" x14ac:dyDescent="0.25">
      <c r="A4" s="42" t="s">
        <v>32</v>
      </c>
      <c r="B4" s="43">
        <f>D49/D$57</f>
        <v>0.16101052497187224</v>
      </c>
      <c r="C4" s="43">
        <f>F49/F$57</f>
        <v>0.16132129674083284</v>
      </c>
      <c r="D4" s="43">
        <f>H49/H$57</f>
        <v>0.15612067554613401</v>
      </c>
      <c r="E4" s="43">
        <f>J49/J$57</f>
        <v>0.15381783102719501</v>
      </c>
      <c r="F4" s="43">
        <f>L49/L$57</f>
        <v>0.13419668963094028</v>
      </c>
      <c r="G4" s="43">
        <f>N49/N$57</f>
        <v>0.13860835607050032</v>
      </c>
      <c r="H4" s="43">
        <f>P49/P$57</f>
        <v>0.14574288075343994</v>
      </c>
      <c r="I4" s="44">
        <f>R49/R$57</f>
        <v>0.14696233490950594</v>
      </c>
      <c r="J4" s="44">
        <f>T49/T$57</f>
        <v>0.13960069368359765</v>
      </c>
      <c r="K4" s="44">
        <f>Y49/Y$57</f>
        <v>0.13606289261420659</v>
      </c>
      <c r="L4" s="44">
        <f>AB49/AB$57</f>
        <v>0.13273434209642865</v>
      </c>
      <c r="M4" s="17">
        <v>0.12701457023500573</v>
      </c>
      <c r="N4" s="156">
        <v>0.12808125040904844</v>
      </c>
    </row>
    <row r="5" spans="1:17" ht="15" x14ac:dyDescent="0.25">
      <c r="A5" s="42" t="s">
        <v>33</v>
      </c>
      <c r="B5" s="43">
        <f>D50/D$57</f>
        <v>0.251897128174847</v>
      </c>
      <c r="C5" s="43">
        <f>F50/F$57</f>
        <v>0.26240191410154495</v>
      </c>
      <c r="D5" s="43">
        <f>H50/H$57</f>
        <v>0.27120044267443943</v>
      </c>
      <c r="E5" s="43">
        <f>J50/J$57</f>
        <v>0.26644182124789206</v>
      </c>
      <c r="F5" s="43">
        <f>L50/L$57</f>
        <v>0.22501850945550828</v>
      </c>
      <c r="G5" s="43">
        <f>N50/N$57</f>
        <v>0.23294065922697943</v>
      </c>
      <c r="H5" s="43">
        <f>P50/P$57</f>
        <v>0.22897674357595393</v>
      </c>
      <c r="I5" s="44">
        <f>R50/R$57</f>
        <v>0.23293005054622534</v>
      </c>
      <c r="J5" s="44">
        <f>T50/T$57</f>
        <v>0.21815347436563637</v>
      </c>
      <c r="K5" s="44">
        <f>Y50/Y$57</f>
        <v>0.21643806762566753</v>
      </c>
      <c r="L5" s="44">
        <f>AB50/AB$57</f>
        <v>0.21620450342120845</v>
      </c>
      <c r="M5" s="17">
        <v>0.20850839391778095</v>
      </c>
      <c r="N5" s="156">
        <v>0.20911151701939037</v>
      </c>
    </row>
    <row r="6" spans="1:17" ht="15" x14ac:dyDescent="0.25">
      <c r="A6" s="42" t="s">
        <v>34</v>
      </c>
      <c r="B6" s="43">
        <f>D51/D$57</f>
        <v>0.32657734936682598</v>
      </c>
      <c r="C6" s="43">
        <f>F51/F$57</f>
        <v>0.31586610733765158</v>
      </c>
      <c r="D6" s="43">
        <f>H51/H$57</f>
        <v>0.31814107909688177</v>
      </c>
      <c r="E6" s="43">
        <f>J51/J$57</f>
        <v>0.32384367843177686</v>
      </c>
      <c r="F6" s="43">
        <f>L51/L$57</f>
        <v>0.39592039051813926</v>
      </c>
      <c r="G6" s="43">
        <f>N51/N$57</f>
        <v>0.37855766619683706</v>
      </c>
      <c r="H6" s="43">
        <f>P51/P$57</f>
        <v>0.37231921507929222</v>
      </c>
      <c r="I6" s="44">
        <f>R51/R$57</f>
        <v>0.36386760150008152</v>
      </c>
      <c r="J6" s="44">
        <f>T51/T$57</f>
        <v>0.3956062531694704</v>
      </c>
      <c r="K6" s="44">
        <f>Y51/Y$57</f>
        <v>0.40430435267442294</v>
      </c>
      <c r="L6" s="44">
        <f>AB51/AB$57</f>
        <v>0.41517173184562139</v>
      </c>
      <c r="M6" s="17">
        <v>0.42606699551085725</v>
      </c>
      <c r="N6" s="156">
        <v>0.42598751732877976</v>
      </c>
    </row>
    <row r="7" spans="1:17" ht="13.5" thickBot="1" x14ac:dyDescent="0.25">
      <c r="A7" s="56" t="s">
        <v>35</v>
      </c>
      <c r="B7" s="57">
        <f>D56/D$57</f>
        <v>0.26051499748645479</v>
      </c>
      <c r="C7" s="57">
        <f>F56/F$57</f>
        <v>0.26041068181997057</v>
      </c>
      <c r="D7" s="57">
        <f>H56/H$57</f>
        <v>0.25453780268254478</v>
      </c>
      <c r="E7" s="57">
        <f>J56/J$57</f>
        <v>0.25589666929313609</v>
      </c>
      <c r="F7" s="57">
        <f>L56/L$57</f>
        <v>0.24486441039541215</v>
      </c>
      <c r="G7" s="57">
        <f>N56/N$57</f>
        <v>0.24989331850568322</v>
      </c>
      <c r="H7" s="57">
        <f>P56/P$57</f>
        <v>0.2529611605913139</v>
      </c>
      <c r="I7" s="58">
        <f>R56/R$57</f>
        <v>0.2562400130441872</v>
      </c>
      <c r="J7" s="58">
        <f>T56/T$57</f>
        <v>0.24663957878129558</v>
      </c>
      <c r="K7" s="58">
        <f>Y56/Y$57</f>
        <v>0.24319468708570297</v>
      </c>
      <c r="L7" s="58">
        <f>AB56/AB$57</f>
        <v>0.23588942263674151</v>
      </c>
      <c r="M7" s="58">
        <v>0.23841004033635607</v>
      </c>
      <c r="N7" s="58">
        <v>0.23681971524278142</v>
      </c>
    </row>
    <row r="8" spans="1:17" x14ac:dyDescent="0.2">
      <c r="A8" s="53" t="s">
        <v>8</v>
      </c>
      <c r="B8" s="54">
        <f>D57/D$57</f>
        <v>1</v>
      </c>
      <c r="C8" s="54">
        <f>F57/F$57</f>
        <v>1</v>
      </c>
      <c r="D8" s="54">
        <f>H57/H$57</f>
        <v>1</v>
      </c>
      <c r="E8" s="54">
        <f>J57/J$57</f>
        <v>1</v>
      </c>
      <c r="F8" s="54">
        <f>L57/L$57</f>
        <v>1</v>
      </c>
      <c r="G8" s="54">
        <f>N57/N$57</f>
        <v>1</v>
      </c>
      <c r="H8" s="54">
        <f>P57/P$57</f>
        <v>1</v>
      </c>
      <c r="I8" s="55">
        <f>R57/R$57</f>
        <v>1</v>
      </c>
      <c r="J8" s="55">
        <f>T57/T$57</f>
        <v>1</v>
      </c>
      <c r="K8" s="55">
        <f>U57/U$57</f>
        <v>1</v>
      </c>
      <c r="L8" s="55">
        <f>V57/V$57</f>
        <v>1</v>
      </c>
      <c r="M8" s="55">
        <f t="shared" ref="M8:N8" si="0">SUM(M4:M7)</f>
        <v>1</v>
      </c>
      <c r="N8" s="55">
        <f t="shared" si="0"/>
        <v>1</v>
      </c>
    </row>
    <row r="9" spans="1:17" x14ac:dyDescent="0.2">
      <c r="A9" s="208" t="s">
        <v>174</v>
      </c>
      <c r="B9" s="129"/>
      <c r="C9" s="129"/>
      <c r="D9" s="129"/>
      <c r="E9" s="129"/>
      <c r="F9" s="129"/>
      <c r="G9" s="129"/>
      <c r="H9" s="129"/>
      <c r="I9" s="128"/>
      <c r="J9" s="128"/>
      <c r="K9" s="128"/>
      <c r="L9" s="128"/>
      <c r="M9" s="20"/>
      <c r="N9" s="20"/>
    </row>
    <row r="10" spans="1:17" x14ac:dyDescent="0.2">
      <c r="A10" s="42" t="s">
        <v>32</v>
      </c>
      <c r="B10" s="209">
        <f>B4*D$57</f>
        <v>20178</v>
      </c>
      <c r="C10" s="209">
        <f>C4*F$57</f>
        <v>20497</v>
      </c>
      <c r="D10" s="209">
        <f>D4*H$57</f>
        <v>20032</v>
      </c>
      <c r="E10" s="209">
        <f>E4*J$57</f>
        <v>20888</v>
      </c>
      <c r="F10" s="209">
        <f>F4*L$57</f>
        <v>21388</v>
      </c>
      <c r="G10" s="209">
        <f>G4*N$57</f>
        <v>21438.000000000004</v>
      </c>
      <c r="H10" s="209">
        <f>H4*P$57</f>
        <v>22222</v>
      </c>
      <c r="I10" s="204">
        <f>I4*R$57</f>
        <v>22533</v>
      </c>
      <c r="J10" s="204">
        <f>J4*T$57</f>
        <v>22298</v>
      </c>
      <c r="K10" s="204">
        <f>K4*Y$57</f>
        <v>21963</v>
      </c>
      <c r="L10" s="204">
        <f>L4*AB$57</f>
        <v>21746.000000000004</v>
      </c>
      <c r="M10" s="204">
        <f>M4*AD$57</f>
        <v>21192</v>
      </c>
      <c r="N10" s="204">
        <f>N4*AF$57</f>
        <v>21527</v>
      </c>
    </row>
    <row r="11" spans="1:17" ht="15" x14ac:dyDescent="0.25">
      <c r="A11" s="42" t="s">
        <v>33</v>
      </c>
      <c r="B11" s="209">
        <f t="shared" ref="B11:B13" si="1">B5*D$57</f>
        <v>31568</v>
      </c>
      <c r="C11" s="209">
        <f t="shared" ref="C11:C13" si="2">C5*F$57</f>
        <v>33340</v>
      </c>
      <c r="D11" s="209">
        <f t="shared" ref="D11:D13" si="3">D5*H$57</f>
        <v>34798</v>
      </c>
      <c r="E11" s="209">
        <f t="shared" ref="E11:E13" si="4">E5*J$57</f>
        <v>36182</v>
      </c>
      <c r="F11" s="209">
        <f t="shared" ref="F11:F13" si="5">F5*L$57</f>
        <v>35863</v>
      </c>
      <c r="G11" s="209">
        <f t="shared" ref="G11:G13" si="6">G5*N$57</f>
        <v>36028</v>
      </c>
      <c r="H11" s="209">
        <f t="shared" ref="H11:H13" si="7">H5*P$57</f>
        <v>34913</v>
      </c>
      <c r="I11" s="204">
        <f t="shared" ref="I11:I13" si="8">I5*R$57</f>
        <v>35714</v>
      </c>
      <c r="J11" s="204">
        <f t="shared" ref="J11:J13" si="9">J5*T$57</f>
        <v>34845</v>
      </c>
      <c r="K11" s="204">
        <f t="shared" ref="K11:K13" si="10">K5*Y$57</f>
        <v>34937</v>
      </c>
      <c r="L11" s="204">
        <f t="shared" ref="L11:L13" si="11">L5*AB$57</f>
        <v>35421</v>
      </c>
      <c r="M11" s="205">
        <f t="shared" ref="M11:M13" si="12">M5*AD$57</f>
        <v>34789</v>
      </c>
      <c r="N11" s="210">
        <f t="shared" ref="N11:N13" si="13">N5*AF$57</f>
        <v>35146</v>
      </c>
    </row>
    <row r="12" spans="1:17" ht="15" x14ac:dyDescent="0.25">
      <c r="A12" s="42" t="s">
        <v>34</v>
      </c>
      <c r="B12" s="209">
        <f t="shared" si="1"/>
        <v>40927</v>
      </c>
      <c r="C12" s="209">
        <f t="shared" si="2"/>
        <v>40133</v>
      </c>
      <c r="D12" s="209">
        <f t="shared" si="3"/>
        <v>40821</v>
      </c>
      <c r="E12" s="209">
        <f t="shared" si="4"/>
        <v>43977</v>
      </c>
      <c r="F12" s="209">
        <f t="shared" si="5"/>
        <v>63101</v>
      </c>
      <c r="G12" s="209">
        <f t="shared" si="6"/>
        <v>58550</v>
      </c>
      <c r="H12" s="209">
        <f t="shared" si="7"/>
        <v>56769</v>
      </c>
      <c r="I12" s="204">
        <f t="shared" si="8"/>
        <v>55790</v>
      </c>
      <c r="J12" s="204">
        <f t="shared" si="9"/>
        <v>63189</v>
      </c>
      <c r="K12" s="204">
        <f t="shared" si="10"/>
        <v>65262</v>
      </c>
      <c r="L12" s="204">
        <f t="shared" si="11"/>
        <v>68018</v>
      </c>
      <c r="M12" s="205">
        <f t="shared" si="12"/>
        <v>71088</v>
      </c>
      <c r="N12" s="210">
        <f t="shared" si="13"/>
        <v>71597</v>
      </c>
    </row>
    <row r="13" spans="1:17" ht="13.5" thickBot="1" x14ac:dyDescent="0.25">
      <c r="A13" s="56" t="s">
        <v>35</v>
      </c>
      <c r="B13" s="211">
        <f t="shared" si="1"/>
        <v>32648</v>
      </c>
      <c r="C13" s="211">
        <f t="shared" si="2"/>
        <v>33087</v>
      </c>
      <c r="D13" s="211">
        <f t="shared" si="3"/>
        <v>32660.000000000004</v>
      </c>
      <c r="E13" s="211">
        <f t="shared" si="4"/>
        <v>34750</v>
      </c>
      <c r="F13" s="211">
        <f t="shared" si="5"/>
        <v>39026</v>
      </c>
      <c r="G13" s="211">
        <f t="shared" si="6"/>
        <v>38650</v>
      </c>
      <c r="H13" s="211">
        <f t="shared" si="7"/>
        <v>38569.999999999993</v>
      </c>
      <c r="I13" s="212">
        <f t="shared" si="8"/>
        <v>39288</v>
      </c>
      <c r="J13" s="212">
        <f t="shared" si="9"/>
        <v>39395</v>
      </c>
      <c r="K13" s="212">
        <f t="shared" si="10"/>
        <v>39256</v>
      </c>
      <c r="L13" s="212">
        <f t="shared" si="11"/>
        <v>38646</v>
      </c>
      <c r="M13" s="212">
        <f t="shared" si="12"/>
        <v>39778</v>
      </c>
      <c r="N13" s="212">
        <f t="shared" si="13"/>
        <v>39803</v>
      </c>
    </row>
    <row r="14" spans="1:17" x14ac:dyDescent="0.2">
      <c r="A14" s="53" t="s">
        <v>8</v>
      </c>
      <c r="B14" s="213">
        <f t="shared" ref="B14:L14" si="14">SUM(B10:B13)</f>
        <v>125321</v>
      </c>
      <c r="C14" s="213">
        <f t="shared" si="14"/>
        <v>127057</v>
      </c>
      <c r="D14" s="213">
        <f t="shared" si="14"/>
        <v>128311</v>
      </c>
      <c r="E14" s="213">
        <f t="shared" si="14"/>
        <v>135797</v>
      </c>
      <c r="F14" s="213">
        <f t="shared" si="14"/>
        <v>159378</v>
      </c>
      <c r="G14" s="213">
        <f t="shared" si="14"/>
        <v>154666</v>
      </c>
      <c r="H14" s="213">
        <f t="shared" si="14"/>
        <v>152474</v>
      </c>
      <c r="I14" s="213">
        <f t="shared" si="14"/>
        <v>153325</v>
      </c>
      <c r="J14" s="213">
        <f t="shared" si="14"/>
        <v>159727</v>
      </c>
      <c r="K14" s="213">
        <f t="shared" si="14"/>
        <v>161418</v>
      </c>
      <c r="L14" s="213">
        <f t="shared" si="14"/>
        <v>163831</v>
      </c>
      <c r="M14" s="213">
        <f t="shared" ref="M14:N14" si="15">SUM(M10:M13)</f>
        <v>166847</v>
      </c>
      <c r="N14" s="213">
        <f t="shared" si="15"/>
        <v>168073</v>
      </c>
    </row>
    <row r="15" spans="1:17" s="10" customFormat="1" x14ac:dyDescent="0.2">
      <c r="A15" s="50" t="s">
        <v>40</v>
      </c>
      <c r="B15" s="11"/>
      <c r="C15" s="11"/>
      <c r="D15" s="11"/>
      <c r="E15" s="11"/>
      <c r="F15" s="11"/>
      <c r="G15" s="11"/>
      <c r="H15" s="11"/>
      <c r="I15" s="12"/>
      <c r="J15" s="12"/>
      <c r="K15" s="12"/>
      <c r="L15" s="12"/>
    </row>
    <row r="16" spans="1:17" s="10" customFormat="1" x14ac:dyDescent="0.2">
      <c r="B16" s="11"/>
      <c r="C16" s="11"/>
      <c r="D16" s="11"/>
      <c r="E16" s="11"/>
      <c r="F16" s="11"/>
      <c r="G16" s="11"/>
      <c r="H16" s="11"/>
      <c r="I16" s="11"/>
      <c r="J16" s="11"/>
      <c r="K16" s="11"/>
      <c r="L16" s="11"/>
      <c r="M16" s="12"/>
      <c r="N16" s="308" t="s">
        <v>283</v>
      </c>
      <c r="O16" s="12"/>
      <c r="P16" s="12"/>
    </row>
    <row r="18" spans="2:36" x14ac:dyDescent="0.2">
      <c r="AJ18" s="52"/>
    </row>
    <row r="27" spans="2:36" s="3" customFormat="1" x14ac:dyDescent="0.2"/>
    <row r="29" spans="2:36" s="13" customFormat="1" ht="10.5" x14ac:dyDescent="0.15"/>
    <row r="31" spans="2:36" x14ac:dyDescent="0.2">
      <c r="B31" s="2"/>
    </row>
    <row r="35" spans="1:33" x14ac:dyDescent="0.2">
      <c r="A35" s="6"/>
      <c r="V35" s="5"/>
    </row>
    <row r="36" spans="1:33" x14ac:dyDescent="0.2">
      <c r="V36" s="5"/>
    </row>
    <row r="37" spans="1:33" x14ac:dyDescent="0.2">
      <c r="N37" s="59"/>
      <c r="O37" s="59"/>
      <c r="P37" s="59"/>
      <c r="Q37" s="59"/>
    </row>
    <row r="38" spans="1:33" x14ac:dyDescent="0.2">
      <c r="N38" s="59"/>
      <c r="O38" s="59"/>
      <c r="P38" s="59"/>
      <c r="Q38" s="59"/>
    </row>
    <row r="39" spans="1:33" x14ac:dyDescent="0.2">
      <c r="N39" s="59"/>
      <c r="O39" s="59"/>
      <c r="P39" s="59"/>
      <c r="Q39" s="59"/>
    </row>
    <row r="46" spans="1:33" x14ac:dyDescent="0.2">
      <c r="B46" s="2"/>
      <c r="C46" s="2"/>
      <c r="D46" s="2"/>
      <c r="E46" s="2"/>
      <c r="F46" s="2"/>
    </row>
    <row r="47" spans="1:33" x14ac:dyDescent="0.2">
      <c r="A47" s="46" t="s">
        <v>39</v>
      </c>
      <c r="B47" s="46"/>
    </row>
    <row r="48" spans="1:33" s="74" customFormat="1" ht="36" x14ac:dyDescent="0.2">
      <c r="A48" s="76" t="s">
        <v>0</v>
      </c>
      <c r="B48" s="73" t="s">
        <v>42</v>
      </c>
      <c r="C48" s="73" t="s">
        <v>43</v>
      </c>
      <c r="D48" s="73" t="s">
        <v>44</v>
      </c>
      <c r="E48" s="73" t="s">
        <v>45</v>
      </c>
      <c r="F48" s="73" t="s">
        <v>46</v>
      </c>
      <c r="G48" s="73" t="s">
        <v>47</v>
      </c>
      <c r="H48" s="73" t="s">
        <v>48</v>
      </c>
      <c r="I48" s="73" t="s">
        <v>49</v>
      </c>
      <c r="J48" s="73" t="s">
        <v>50</v>
      </c>
      <c r="K48" s="73" t="s">
        <v>51</v>
      </c>
      <c r="L48" s="73" t="s">
        <v>52</v>
      </c>
      <c r="M48" s="73" t="s">
        <v>53</v>
      </c>
      <c r="N48" s="73" t="s">
        <v>54</v>
      </c>
      <c r="O48" s="73" t="s">
        <v>55</v>
      </c>
      <c r="P48" s="73" t="s">
        <v>56</v>
      </c>
      <c r="Q48" s="73" t="s">
        <v>57</v>
      </c>
      <c r="R48" s="73" t="s">
        <v>58</v>
      </c>
      <c r="S48" s="73" t="s">
        <v>59</v>
      </c>
      <c r="T48" s="73" t="s">
        <v>60</v>
      </c>
      <c r="U48" s="73" t="s">
        <v>61</v>
      </c>
      <c r="V48" s="73" t="s">
        <v>62</v>
      </c>
      <c r="W48" s="73" t="s">
        <v>63</v>
      </c>
      <c r="X48" s="73" t="s">
        <v>64</v>
      </c>
      <c r="Y48" s="73" t="s">
        <v>65</v>
      </c>
      <c r="Z48" s="73" t="s">
        <v>61</v>
      </c>
      <c r="AA48" s="77" t="s">
        <v>66</v>
      </c>
      <c r="AB48" s="77" t="s">
        <v>67</v>
      </c>
      <c r="AC48" s="73" t="s">
        <v>61</v>
      </c>
      <c r="AD48" s="77" t="s">
        <v>153</v>
      </c>
      <c r="AE48" s="73" t="s">
        <v>61</v>
      </c>
      <c r="AF48" s="77" t="s">
        <v>154</v>
      </c>
      <c r="AG48" s="73" t="s">
        <v>61</v>
      </c>
    </row>
    <row r="49" spans="1:33" ht="15" x14ac:dyDescent="0.25">
      <c r="A49" s="16" t="s">
        <v>1</v>
      </c>
      <c r="B49" s="48">
        <v>19957</v>
      </c>
      <c r="C49" s="48">
        <v>1281</v>
      </c>
      <c r="D49" s="48">
        <v>20178</v>
      </c>
      <c r="E49" s="48">
        <v>1179</v>
      </c>
      <c r="F49" s="48">
        <v>20497</v>
      </c>
      <c r="G49" s="48">
        <v>1102</v>
      </c>
      <c r="H49" s="48">
        <v>20032</v>
      </c>
      <c r="I49" s="48">
        <v>992</v>
      </c>
      <c r="J49" s="48">
        <v>20888</v>
      </c>
      <c r="K49" s="48">
        <v>965</v>
      </c>
      <c r="L49" s="48">
        <v>21388</v>
      </c>
      <c r="M49" s="48">
        <v>1016</v>
      </c>
      <c r="N49" s="48">
        <v>21438</v>
      </c>
      <c r="O49" s="48">
        <v>872</v>
      </c>
      <c r="P49" s="48">
        <v>22222</v>
      </c>
      <c r="Q49" s="48">
        <v>842</v>
      </c>
      <c r="R49" s="48">
        <v>22533</v>
      </c>
      <c r="S49" s="48">
        <v>766</v>
      </c>
      <c r="T49" s="48">
        <v>22298</v>
      </c>
      <c r="U49" s="48"/>
      <c r="V49" s="48">
        <v>22314</v>
      </c>
      <c r="W49" s="48"/>
      <c r="X49" s="48">
        <v>777</v>
      </c>
      <c r="Y49" s="48">
        <v>21963</v>
      </c>
      <c r="Z49" s="48"/>
      <c r="AA49" s="48">
        <v>705</v>
      </c>
      <c r="AB49" s="48">
        <v>21746</v>
      </c>
      <c r="AC49" s="48"/>
      <c r="AD49" s="159">
        <v>21192</v>
      </c>
      <c r="AE49" s="159"/>
      <c r="AF49" s="159">
        <v>21527</v>
      </c>
      <c r="AG49" s="154"/>
    </row>
    <row r="50" spans="1:33" ht="15" x14ac:dyDescent="0.25">
      <c r="A50" s="16" t="s">
        <v>2</v>
      </c>
      <c r="B50" s="48">
        <v>29788</v>
      </c>
      <c r="C50" s="48">
        <v>800</v>
      </c>
      <c r="D50" s="48">
        <v>31568</v>
      </c>
      <c r="E50" s="48">
        <v>643</v>
      </c>
      <c r="F50" s="48">
        <v>33340</v>
      </c>
      <c r="G50" s="48">
        <v>591</v>
      </c>
      <c r="H50" s="48">
        <v>34798</v>
      </c>
      <c r="I50" s="48">
        <v>571</v>
      </c>
      <c r="J50" s="48">
        <v>36182</v>
      </c>
      <c r="K50" s="48">
        <v>539</v>
      </c>
      <c r="L50" s="48">
        <v>35863</v>
      </c>
      <c r="M50" s="48">
        <v>526</v>
      </c>
      <c r="N50" s="48">
        <v>36028</v>
      </c>
      <c r="O50" s="48">
        <v>478</v>
      </c>
      <c r="P50" s="48">
        <v>34913</v>
      </c>
      <c r="Q50" s="48">
        <v>451</v>
      </c>
      <c r="R50" s="48">
        <v>35714</v>
      </c>
      <c r="S50" s="48">
        <v>421</v>
      </c>
      <c r="T50" s="48">
        <v>34845</v>
      </c>
      <c r="U50" s="48">
        <v>305</v>
      </c>
      <c r="V50" s="48">
        <v>34894</v>
      </c>
      <c r="W50" s="48">
        <v>306</v>
      </c>
      <c r="X50" s="48">
        <v>386</v>
      </c>
      <c r="Y50" s="48">
        <v>34937</v>
      </c>
      <c r="Z50" s="48">
        <v>218</v>
      </c>
      <c r="AA50" s="48">
        <v>412</v>
      </c>
      <c r="AB50" s="48">
        <v>35421</v>
      </c>
      <c r="AC50" s="48">
        <v>126</v>
      </c>
      <c r="AD50" s="159">
        <v>34789</v>
      </c>
      <c r="AE50" s="160">
        <v>51</v>
      </c>
      <c r="AF50" s="159">
        <v>35146</v>
      </c>
      <c r="AG50" s="154"/>
    </row>
    <row r="51" spans="1:33" ht="15" x14ac:dyDescent="0.25">
      <c r="A51" s="16" t="s">
        <v>3</v>
      </c>
      <c r="B51" s="48">
        <v>39048</v>
      </c>
      <c r="C51" s="48">
        <v>3539</v>
      </c>
      <c r="D51" s="48">
        <v>40927</v>
      </c>
      <c r="E51" s="48">
        <v>2891</v>
      </c>
      <c r="F51" s="48">
        <v>40133</v>
      </c>
      <c r="G51" s="48">
        <v>2694</v>
      </c>
      <c r="H51" s="48">
        <v>40821</v>
      </c>
      <c r="I51" s="48">
        <v>2543</v>
      </c>
      <c r="J51" s="48">
        <v>43977</v>
      </c>
      <c r="K51" s="48">
        <v>2333</v>
      </c>
      <c r="L51" s="48">
        <v>63101</v>
      </c>
      <c r="M51" s="48">
        <v>2289</v>
      </c>
      <c r="N51" s="48">
        <v>58550</v>
      </c>
      <c r="O51" s="48">
        <v>2099</v>
      </c>
      <c r="P51" s="48">
        <v>56769</v>
      </c>
      <c r="Q51" s="48">
        <v>1774</v>
      </c>
      <c r="R51" s="48">
        <v>55790</v>
      </c>
      <c r="S51" s="48">
        <v>1603</v>
      </c>
      <c r="T51" s="48">
        <v>63189</v>
      </c>
      <c r="U51" s="48">
        <v>21835</v>
      </c>
      <c r="V51" s="48">
        <v>63139</v>
      </c>
      <c r="W51" s="48">
        <v>21853</v>
      </c>
      <c r="X51" s="48">
        <v>1513</v>
      </c>
      <c r="Y51" s="48">
        <v>65262</v>
      </c>
      <c r="Z51" s="48">
        <v>23869</v>
      </c>
      <c r="AA51" s="48">
        <v>1508</v>
      </c>
      <c r="AB51" s="48">
        <v>68018</v>
      </c>
      <c r="AC51" s="48">
        <v>26068</v>
      </c>
      <c r="AD51" s="159">
        <v>71088</v>
      </c>
      <c r="AE51" s="157">
        <v>27747</v>
      </c>
      <c r="AF51" s="159">
        <v>71597</v>
      </c>
      <c r="AG51" s="158">
        <v>27058</v>
      </c>
    </row>
    <row r="52" spans="1:33" ht="15" x14ac:dyDescent="0.25">
      <c r="A52" s="16" t="s">
        <v>4</v>
      </c>
      <c r="B52" s="48">
        <v>1637</v>
      </c>
      <c r="C52" s="48">
        <v>207</v>
      </c>
      <c r="D52" s="48">
        <v>1848</v>
      </c>
      <c r="E52" s="48">
        <v>197</v>
      </c>
      <c r="F52" s="48">
        <v>1690</v>
      </c>
      <c r="G52" s="48">
        <v>205</v>
      </c>
      <c r="H52" s="48">
        <v>1508</v>
      </c>
      <c r="I52" s="48">
        <v>165</v>
      </c>
      <c r="J52" s="48">
        <v>1694</v>
      </c>
      <c r="K52" s="48">
        <v>183</v>
      </c>
      <c r="L52" s="48">
        <v>1942</v>
      </c>
      <c r="M52" s="48">
        <v>175</v>
      </c>
      <c r="N52" s="48">
        <v>2217</v>
      </c>
      <c r="O52" s="48">
        <v>157</v>
      </c>
      <c r="P52" s="48">
        <v>2248</v>
      </c>
      <c r="Q52" s="48">
        <v>153</v>
      </c>
      <c r="R52" s="48">
        <v>2231</v>
      </c>
      <c r="S52" s="48">
        <v>162</v>
      </c>
      <c r="T52" s="48">
        <v>2359</v>
      </c>
      <c r="U52" s="48"/>
      <c r="V52" s="48">
        <v>2358</v>
      </c>
      <c r="W52" s="48"/>
      <c r="X52" s="48">
        <v>166</v>
      </c>
      <c r="Y52" s="48">
        <v>1589</v>
      </c>
      <c r="Z52" s="48"/>
      <c r="AA52" s="48">
        <v>133</v>
      </c>
      <c r="AB52" s="48">
        <v>1272</v>
      </c>
      <c r="AC52" s="48"/>
      <c r="AD52" s="159">
        <v>1336</v>
      </c>
      <c r="AE52" s="159"/>
      <c r="AF52" s="159">
        <v>227</v>
      </c>
      <c r="AG52" s="154"/>
    </row>
    <row r="53" spans="1:33" ht="15" x14ac:dyDescent="0.25">
      <c r="A53" s="16" t="s">
        <v>5</v>
      </c>
      <c r="B53" s="48">
        <v>28884</v>
      </c>
      <c r="C53" s="48">
        <v>4491</v>
      </c>
      <c r="D53" s="48">
        <v>29207</v>
      </c>
      <c r="E53" s="48">
        <v>4340</v>
      </c>
      <c r="F53" s="48">
        <v>29704</v>
      </c>
      <c r="G53" s="48">
        <v>4155</v>
      </c>
      <c r="H53" s="48">
        <v>29266</v>
      </c>
      <c r="I53" s="48">
        <v>4037</v>
      </c>
      <c r="J53" s="48">
        <v>30854</v>
      </c>
      <c r="K53" s="48">
        <v>3738</v>
      </c>
      <c r="L53" s="48">
        <v>33975</v>
      </c>
      <c r="M53" s="48">
        <v>3630</v>
      </c>
      <c r="N53" s="48">
        <v>33739</v>
      </c>
      <c r="O53" s="48">
        <v>3564</v>
      </c>
      <c r="P53" s="48">
        <v>33560</v>
      </c>
      <c r="Q53" s="48">
        <v>3292</v>
      </c>
      <c r="R53" s="48">
        <v>34154</v>
      </c>
      <c r="S53" s="48">
        <v>3188</v>
      </c>
      <c r="T53" s="48">
        <v>34157</v>
      </c>
      <c r="U53" s="48">
        <v>1413</v>
      </c>
      <c r="V53" s="48">
        <v>34186</v>
      </c>
      <c r="W53" s="48">
        <v>1428</v>
      </c>
      <c r="X53" s="48">
        <v>3170</v>
      </c>
      <c r="Y53" s="48">
        <v>34892</v>
      </c>
      <c r="Z53" s="48">
        <v>1069</v>
      </c>
      <c r="AA53" s="48">
        <v>3240</v>
      </c>
      <c r="AB53" s="48">
        <v>34945</v>
      </c>
      <c r="AC53" s="48">
        <v>772</v>
      </c>
      <c r="AD53" s="159">
        <v>35968</v>
      </c>
      <c r="AE53" s="161">
        <v>502</v>
      </c>
      <c r="AF53" s="159">
        <v>37266</v>
      </c>
      <c r="AG53" s="154">
        <v>56</v>
      </c>
    </row>
    <row r="54" spans="1:33" ht="15" x14ac:dyDescent="0.25">
      <c r="A54" s="16" t="s">
        <v>6</v>
      </c>
      <c r="B54" s="48">
        <v>1535</v>
      </c>
      <c r="C54" s="48">
        <v>102</v>
      </c>
      <c r="D54" s="48">
        <v>1593</v>
      </c>
      <c r="E54" s="48">
        <v>90</v>
      </c>
      <c r="F54" s="48">
        <v>1693</v>
      </c>
      <c r="G54" s="48">
        <v>80</v>
      </c>
      <c r="H54" s="48">
        <v>1886</v>
      </c>
      <c r="I54" s="48">
        <v>71</v>
      </c>
      <c r="J54" s="48">
        <v>2202</v>
      </c>
      <c r="K54" s="48">
        <v>56</v>
      </c>
      <c r="L54" s="48">
        <v>3109</v>
      </c>
      <c r="M54" s="48">
        <v>69</v>
      </c>
      <c r="N54" s="48">
        <v>2694</v>
      </c>
      <c r="O54" s="48">
        <v>56</v>
      </c>
      <c r="P54" s="48">
        <v>2762</v>
      </c>
      <c r="Q54" s="48">
        <v>59</v>
      </c>
      <c r="R54" s="48">
        <v>2903</v>
      </c>
      <c r="S54" s="48">
        <v>59</v>
      </c>
      <c r="T54" s="48">
        <v>2879</v>
      </c>
      <c r="U54" s="48">
        <v>775</v>
      </c>
      <c r="V54" s="48">
        <v>2836</v>
      </c>
      <c r="W54" s="48">
        <v>776</v>
      </c>
      <c r="X54" s="48">
        <v>69</v>
      </c>
      <c r="Y54" s="48">
        <v>2775</v>
      </c>
      <c r="Z54" s="48">
        <v>657</v>
      </c>
      <c r="AA54" s="48">
        <v>46</v>
      </c>
      <c r="AB54" s="48">
        <v>2429</v>
      </c>
      <c r="AC54" s="48">
        <v>463</v>
      </c>
      <c r="AD54" s="159">
        <v>2474</v>
      </c>
      <c r="AE54" s="161">
        <v>317</v>
      </c>
      <c r="AF54" s="159">
        <v>2310</v>
      </c>
      <c r="AG54" s="154">
        <v>33</v>
      </c>
    </row>
    <row r="55" spans="1:33" ht="15" x14ac:dyDescent="0.25">
      <c r="A55" s="16" t="s">
        <v>7</v>
      </c>
      <c r="B55" s="48">
        <f t="shared" ref="B55:U55" si="16">B53+B54</f>
        <v>30419</v>
      </c>
      <c r="C55" s="48">
        <f t="shared" si="16"/>
        <v>4593</v>
      </c>
      <c r="D55" s="48">
        <f t="shared" si="16"/>
        <v>30800</v>
      </c>
      <c r="E55" s="48">
        <f t="shared" si="16"/>
        <v>4430</v>
      </c>
      <c r="F55" s="48">
        <f t="shared" si="16"/>
        <v>31397</v>
      </c>
      <c r="G55" s="48">
        <f t="shared" si="16"/>
        <v>4235</v>
      </c>
      <c r="H55" s="48">
        <f t="shared" si="16"/>
        <v>31152</v>
      </c>
      <c r="I55" s="48">
        <f t="shared" si="16"/>
        <v>4108</v>
      </c>
      <c r="J55" s="48">
        <f t="shared" si="16"/>
        <v>33056</v>
      </c>
      <c r="K55" s="48">
        <f t="shared" si="16"/>
        <v>3794</v>
      </c>
      <c r="L55" s="48">
        <f t="shared" si="16"/>
        <v>37084</v>
      </c>
      <c r="M55" s="48">
        <f t="shared" si="16"/>
        <v>3699</v>
      </c>
      <c r="N55" s="48">
        <f t="shared" si="16"/>
        <v>36433</v>
      </c>
      <c r="O55" s="48">
        <f t="shared" si="16"/>
        <v>3620</v>
      </c>
      <c r="P55" s="48">
        <f t="shared" si="16"/>
        <v>36322</v>
      </c>
      <c r="Q55" s="48">
        <f t="shared" si="16"/>
        <v>3351</v>
      </c>
      <c r="R55" s="48">
        <f t="shared" si="16"/>
        <v>37057</v>
      </c>
      <c r="S55" s="48">
        <f t="shared" si="16"/>
        <v>3247</v>
      </c>
      <c r="T55" s="48">
        <f t="shared" si="16"/>
        <v>37036</v>
      </c>
      <c r="U55" s="48">
        <f t="shared" si="16"/>
        <v>2188</v>
      </c>
      <c r="V55" s="48">
        <f>V53+V54</f>
        <v>37022</v>
      </c>
      <c r="W55" s="48">
        <f>W53+W54</f>
        <v>2204</v>
      </c>
      <c r="X55" s="48">
        <f>X53+X54</f>
        <v>3239</v>
      </c>
      <c r="Y55" s="48">
        <f>Y54+Y53</f>
        <v>37667</v>
      </c>
      <c r="Z55" s="48">
        <f>Z53+Z54</f>
        <v>1726</v>
      </c>
      <c r="AA55" s="48">
        <f>AA53+AA54</f>
        <v>3286</v>
      </c>
      <c r="AB55" s="48">
        <f>AB54+AB53</f>
        <v>37374</v>
      </c>
      <c r="AC55" s="48">
        <f>AC53+AC54</f>
        <v>1235</v>
      </c>
      <c r="AD55" s="159">
        <f>AD53+AD54</f>
        <v>38442</v>
      </c>
      <c r="AE55" s="159"/>
      <c r="AF55" s="154">
        <f>AF53+AF54</f>
        <v>39576</v>
      </c>
      <c r="AG55" s="154"/>
    </row>
    <row r="56" spans="1:33" x14ac:dyDescent="0.2">
      <c r="A56" s="16" t="s">
        <v>17</v>
      </c>
      <c r="B56" s="48">
        <f t="shared" ref="B56:Q56" si="17">B52+B53+B54</f>
        <v>32056</v>
      </c>
      <c r="C56" s="48">
        <f t="shared" si="17"/>
        <v>4800</v>
      </c>
      <c r="D56" s="48">
        <f t="shared" si="17"/>
        <v>32648</v>
      </c>
      <c r="E56" s="48">
        <f t="shared" si="17"/>
        <v>4627</v>
      </c>
      <c r="F56" s="48">
        <f t="shared" si="17"/>
        <v>33087</v>
      </c>
      <c r="G56" s="48">
        <f t="shared" si="17"/>
        <v>4440</v>
      </c>
      <c r="H56" s="48">
        <f t="shared" si="17"/>
        <v>32660</v>
      </c>
      <c r="I56" s="48">
        <f t="shared" si="17"/>
        <v>4273</v>
      </c>
      <c r="J56" s="48">
        <f t="shared" si="17"/>
        <v>34750</v>
      </c>
      <c r="K56" s="48">
        <f t="shared" si="17"/>
        <v>3977</v>
      </c>
      <c r="L56" s="48">
        <f t="shared" si="17"/>
        <v>39026</v>
      </c>
      <c r="M56" s="48">
        <f t="shared" si="17"/>
        <v>3874</v>
      </c>
      <c r="N56" s="48">
        <f t="shared" si="17"/>
        <v>38650</v>
      </c>
      <c r="O56" s="48">
        <f t="shared" si="17"/>
        <v>3777</v>
      </c>
      <c r="P56" s="48">
        <f t="shared" si="17"/>
        <v>38570</v>
      </c>
      <c r="Q56" s="48">
        <f t="shared" si="17"/>
        <v>3504</v>
      </c>
      <c r="R56" s="48">
        <f>R52+R53+R54</f>
        <v>39288</v>
      </c>
      <c r="S56" s="48">
        <f>S52+S53+S54</f>
        <v>3409</v>
      </c>
      <c r="T56" s="48">
        <f>T52+T53+T54</f>
        <v>39395</v>
      </c>
      <c r="U56" s="48">
        <f>U52+U53+U54</f>
        <v>2188</v>
      </c>
      <c r="V56" s="48">
        <f>V55+V52</f>
        <v>39380</v>
      </c>
      <c r="W56" s="48">
        <f>W52+W53+W54</f>
        <v>2204</v>
      </c>
      <c r="X56" s="48">
        <f>X52+X53+X54</f>
        <v>3405</v>
      </c>
      <c r="Y56" s="48">
        <f>Y54+Y53+Y52</f>
        <v>39256</v>
      </c>
      <c r="Z56" s="48">
        <f>Z55</f>
        <v>1726</v>
      </c>
      <c r="AA56" s="48">
        <f>AA52+AA53+AA54</f>
        <v>3419</v>
      </c>
      <c r="AB56" s="48">
        <f>AB55+AB52</f>
        <v>38646</v>
      </c>
      <c r="AC56" s="48">
        <f>AC55+AC52</f>
        <v>1235</v>
      </c>
      <c r="AD56" s="154">
        <f>AD52+AD53+AD54</f>
        <v>39778</v>
      </c>
      <c r="AE56" s="154"/>
      <c r="AF56" s="154">
        <f>AF52+AF53+AF54</f>
        <v>39803</v>
      </c>
      <c r="AG56" s="154"/>
    </row>
    <row r="57" spans="1:33" x14ac:dyDescent="0.2">
      <c r="A57" s="18" t="s">
        <v>8</v>
      </c>
      <c r="B57" s="148">
        <f>SUM(B49:B54)</f>
        <v>120849</v>
      </c>
      <c r="C57" s="148">
        <f t="shared" ref="C57:Q57" si="18">SUM(C49:C54)</f>
        <v>10420</v>
      </c>
      <c r="D57" s="148">
        <f t="shared" si="18"/>
        <v>125321</v>
      </c>
      <c r="E57" s="148">
        <f t="shared" si="18"/>
        <v>9340</v>
      </c>
      <c r="F57" s="148">
        <f t="shared" si="18"/>
        <v>127057</v>
      </c>
      <c r="G57" s="148">
        <f t="shared" si="18"/>
        <v>8827</v>
      </c>
      <c r="H57" s="148">
        <f t="shared" si="18"/>
        <v>128311</v>
      </c>
      <c r="I57" s="148">
        <f t="shared" si="18"/>
        <v>8379</v>
      </c>
      <c r="J57" s="148">
        <f t="shared" si="18"/>
        <v>135797</v>
      </c>
      <c r="K57" s="148">
        <f t="shared" si="18"/>
        <v>7814</v>
      </c>
      <c r="L57" s="148">
        <f t="shared" si="18"/>
        <v>159378</v>
      </c>
      <c r="M57" s="148">
        <f t="shared" si="18"/>
        <v>7705</v>
      </c>
      <c r="N57" s="148">
        <f t="shared" si="18"/>
        <v>154666</v>
      </c>
      <c r="O57" s="148">
        <f t="shared" si="18"/>
        <v>7226</v>
      </c>
      <c r="P57" s="148">
        <f t="shared" si="18"/>
        <v>152474</v>
      </c>
      <c r="Q57" s="148">
        <f t="shared" si="18"/>
        <v>6571</v>
      </c>
      <c r="R57" s="148">
        <f>R49+R50+R51+R52+R53+R54</f>
        <v>153325</v>
      </c>
      <c r="S57" s="148">
        <f>S49+S50+S51+S52+S53+S54</f>
        <v>6199</v>
      </c>
      <c r="T57" s="148">
        <f>T49+T50+T51+T52+T53+T54</f>
        <v>159727</v>
      </c>
      <c r="U57" s="148">
        <f>U49+U50+U51+U52+U53+U54</f>
        <v>24328</v>
      </c>
      <c r="V57" s="148">
        <v>159727</v>
      </c>
      <c r="W57" s="148">
        <v>24363</v>
      </c>
      <c r="X57" s="148">
        <v>6081</v>
      </c>
      <c r="Y57" s="148">
        <v>161418</v>
      </c>
      <c r="Z57" s="148">
        <v>26222</v>
      </c>
      <c r="AA57" s="148">
        <v>6044</v>
      </c>
      <c r="AB57" s="148">
        <v>163831</v>
      </c>
      <c r="AC57" s="148">
        <v>26657</v>
      </c>
      <c r="AD57" s="162">
        <f>AD49+AD50+AD51+AD52+AD53+AD54</f>
        <v>166847</v>
      </c>
      <c r="AE57" s="162">
        <f t="shared" ref="AE57:AG57" si="19">AE49+AE50+AE51+AE52+AE53+AE54</f>
        <v>28617</v>
      </c>
      <c r="AF57" s="162">
        <f t="shared" si="19"/>
        <v>168073</v>
      </c>
      <c r="AG57" s="162">
        <f t="shared" si="19"/>
        <v>27147</v>
      </c>
    </row>
    <row r="58" spans="1:33" x14ac:dyDescent="0.2">
      <c r="B58" s="149"/>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c r="AA58" s="149"/>
      <c r="AB58" s="149"/>
      <c r="AC58" s="149"/>
    </row>
    <row r="59" spans="1:33" ht="15" x14ac:dyDescent="0.25">
      <c r="A59" s="16" t="s">
        <v>30</v>
      </c>
      <c r="B59" s="149">
        <v>122129</v>
      </c>
      <c r="C59" s="149"/>
      <c r="D59" s="149">
        <v>126737</v>
      </c>
      <c r="E59" s="149"/>
      <c r="F59" s="149">
        <v>128421</v>
      </c>
      <c r="G59" s="149"/>
      <c r="H59" s="149">
        <v>129684</v>
      </c>
      <c r="I59" s="149"/>
      <c r="J59" s="149">
        <v>137227</v>
      </c>
      <c r="K59" s="149"/>
      <c r="L59" s="149">
        <v>161165</v>
      </c>
      <c r="M59" s="149"/>
      <c r="N59" s="149">
        <v>156650</v>
      </c>
      <c r="O59" s="149"/>
      <c r="P59" s="149">
        <v>154319</v>
      </c>
      <c r="Q59" s="149"/>
      <c r="R59" s="149">
        <v>155145</v>
      </c>
      <c r="S59" s="149"/>
      <c r="T59" s="149"/>
      <c r="U59" s="318">
        <v>24363</v>
      </c>
      <c r="V59" s="149">
        <v>161481</v>
      </c>
      <c r="W59" s="149"/>
      <c r="X59" s="149"/>
      <c r="Y59" s="149">
        <v>163261</v>
      </c>
      <c r="Z59" s="149"/>
      <c r="AA59" s="149"/>
      <c r="AB59" s="149">
        <v>165474</v>
      </c>
      <c r="AC59" s="149"/>
      <c r="AE59" s="157"/>
      <c r="AF59" s="319"/>
    </row>
    <row r="60" spans="1:33" x14ac:dyDescent="0.2">
      <c r="A60" s="50" t="s">
        <v>40</v>
      </c>
      <c r="AF60" s="59"/>
    </row>
    <row r="61" spans="1:33" ht="15" x14ac:dyDescent="0.25">
      <c r="AE61" s="157"/>
      <c r="AF61" s="319"/>
    </row>
  </sheetData>
  <mergeCells count="1">
    <mergeCell ref="A1:N1"/>
  </mergeCells>
  <pageMargins left="0.19685039370078741" right="0.19685039370078741" top="0.19685039370078741" bottom="0.19685039370078741" header="0" footer="0"/>
  <pageSetup paperSize="9" scale="9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rgb="FFFF0000"/>
    <pageSetUpPr fitToPage="1"/>
  </sheetPr>
  <dimension ref="A1:AA37"/>
  <sheetViews>
    <sheetView showGridLines="0" zoomScaleNormal="100" workbookViewId="0">
      <selection activeCell="N15" sqref="N15"/>
    </sheetView>
  </sheetViews>
  <sheetFormatPr baseColWidth="10" defaultColWidth="9.140625" defaultRowHeight="12.75" x14ac:dyDescent="0.2"/>
  <cols>
    <col min="1" max="1" width="13.5703125" style="1" customWidth="1"/>
    <col min="2" max="12" width="5.85546875" style="1" customWidth="1"/>
    <col min="13" max="15" width="6.28515625" style="1" customWidth="1"/>
    <col min="16" max="23" width="7.7109375" style="1" customWidth="1"/>
    <col min="24" max="16384" width="9.140625" style="1"/>
  </cols>
  <sheetData>
    <row r="1" spans="1:20" ht="24" customHeight="1" x14ac:dyDescent="0.2">
      <c r="A1" s="254" t="s">
        <v>238</v>
      </c>
      <c r="B1" s="254"/>
      <c r="C1" s="254"/>
      <c r="D1" s="254"/>
      <c r="E1" s="254"/>
      <c r="F1" s="254"/>
      <c r="G1" s="254"/>
      <c r="H1" s="254"/>
      <c r="I1" s="254"/>
      <c r="J1" s="254"/>
      <c r="K1" s="254"/>
      <c r="L1" s="254"/>
      <c r="M1" s="9"/>
      <c r="N1" s="9"/>
      <c r="O1" s="9"/>
      <c r="P1" s="9"/>
    </row>
    <row r="2" spans="1:20" ht="15" customHeight="1" x14ac:dyDescent="0.2">
      <c r="A2" s="217"/>
      <c r="B2" s="217"/>
      <c r="C2" s="217"/>
      <c r="D2" s="217"/>
      <c r="E2" s="217"/>
      <c r="F2" s="217"/>
      <c r="G2" s="217"/>
      <c r="H2" s="217"/>
      <c r="I2" s="217"/>
      <c r="J2" s="217"/>
      <c r="K2" s="217"/>
      <c r="M2" s="9"/>
      <c r="N2" s="218" t="s">
        <v>41</v>
      </c>
      <c r="O2" s="9"/>
      <c r="P2" s="9"/>
    </row>
    <row r="3" spans="1:20" ht="24" x14ac:dyDescent="0.25">
      <c r="A3" s="219"/>
      <c r="B3" s="99" t="s">
        <v>103</v>
      </c>
      <c r="C3" s="99" t="s">
        <v>104</v>
      </c>
      <c r="D3" s="99" t="s">
        <v>105</v>
      </c>
      <c r="E3" s="99" t="s">
        <v>106</v>
      </c>
      <c r="F3" s="99" t="s">
        <v>107</v>
      </c>
      <c r="G3" s="99" t="s">
        <v>108</v>
      </c>
      <c r="H3" s="99" t="s">
        <v>109</v>
      </c>
      <c r="I3" s="99" t="s">
        <v>110</v>
      </c>
      <c r="J3" s="99" t="s">
        <v>111</v>
      </c>
      <c r="K3" s="99" t="s">
        <v>112</v>
      </c>
      <c r="L3" s="99" t="s">
        <v>113</v>
      </c>
      <c r="M3" s="99" t="s">
        <v>148</v>
      </c>
      <c r="N3" s="99" t="s">
        <v>149</v>
      </c>
      <c r="O3"/>
      <c r="P3"/>
      <c r="Q3"/>
      <c r="R3"/>
      <c r="S3"/>
      <c r="T3"/>
    </row>
    <row r="4" spans="1:20" ht="15" x14ac:dyDescent="0.25">
      <c r="A4" s="61" t="s">
        <v>25</v>
      </c>
      <c r="B4" s="220">
        <v>0.35205024011821207</v>
      </c>
      <c r="C4" s="220">
        <v>0.31410909090909089</v>
      </c>
      <c r="D4" s="63">
        <v>0.28126595201633486</v>
      </c>
      <c r="E4" s="63">
        <v>0.2295754211090783</v>
      </c>
      <c r="F4" s="63">
        <v>0.17662245621140021</v>
      </c>
      <c r="G4" s="63">
        <v>0.14052744002628983</v>
      </c>
      <c r="H4" s="63">
        <v>0.1281949515796158</v>
      </c>
      <c r="I4" s="63">
        <v>0.11135729839171792</v>
      </c>
      <c r="J4" s="63">
        <v>0.10624976568065085</v>
      </c>
      <c r="K4" s="63">
        <v>0.10439419010847582</v>
      </c>
      <c r="L4" s="156">
        <v>8.7966932026944278E-2</v>
      </c>
      <c r="M4" s="156">
        <v>7.0419302183227908E-2</v>
      </c>
      <c r="N4" s="156">
        <v>6.2274855907780979E-2</v>
      </c>
      <c r="O4" s="7"/>
      <c r="P4" s="7"/>
    </row>
    <row r="5" spans="1:20" ht="15" x14ac:dyDescent="0.25">
      <c r="A5" s="61" t="s">
        <v>26</v>
      </c>
      <c r="B5" s="220">
        <v>0.29036027263875364</v>
      </c>
      <c r="C5" s="220">
        <v>0.24255237363059773</v>
      </c>
      <c r="D5" s="63">
        <v>0.21903836813987373</v>
      </c>
      <c r="E5" s="63">
        <v>0.17564563928873836</v>
      </c>
      <c r="F5" s="63">
        <v>0.12512540631646535</v>
      </c>
      <c r="G5" s="63">
        <v>8.5630434186346305E-2</v>
      </c>
      <c r="H5" s="63">
        <v>8.072852571991139E-2</v>
      </c>
      <c r="I5" s="63">
        <v>7.3524737790020125E-2</v>
      </c>
      <c r="J5" s="63">
        <v>6.8816326530612246E-2</v>
      </c>
      <c r="K5" s="63">
        <v>6.9406548431105053E-2</v>
      </c>
      <c r="L5" s="156">
        <v>6.0141425204161804E-2</v>
      </c>
      <c r="M5" s="156">
        <v>4.9700714423633906E-2</v>
      </c>
      <c r="N5" s="156">
        <v>4.134572970038343E-2</v>
      </c>
      <c r="O5" s="7"/>
      <c r="P5" s="7"/>
    </row>
    <row r="6" spans="1:20" ht="15" x14ac:dyDescent="0.25">
      <c r="A6" s="62" t="s">
        <v>8</v>
      </c>
      <c r="B6" s="221">
        <v>0.31921216309606082</v>
      </c>
      <c r="C6" s="221">
        <v>0.27606526107837459</v>
      </c>
      <c r="D6" s="71">
        <v>0.24730826569488157</v>
      </c>
      <c r="E6" s="71">
        <v>0.20024750338158689</v>
      </c>
      <c r="F6" s="71">
        <v>0.14789693998612138</v>
      </c>
      <c r="G6" s="71">
        <v>0.10760982188378863</v>
      </c>
      <c r="H6" s="71">
        <v>0.10009228826319964</v>
      </c>
      <c r="I6" s="71">
        <v>8.9015062643705123E-2</v>
      </c>
      <c r="J6" s="71">
        <v>8.4559229301672895E-2</v>
      </c>
      <c r="K6" s="71">
        <v>8.4659901569438437E-2</v>
      </c>
      <c r="L6" s="371">
        <v>7.231352379421653E-2</v>
      </c>
      <c r="M6" s="371">
        <v>5.8627662146420803E-2</v>
      </c>
      <c r="N6" s="371">
        <v>5.033959635441862E-2</v>
      </c>
      <c r="O6" s="7"/>
      <c r="P6" s="255"/>
    </row>
    <row r="7" spans="1:20" x14ac:dyDescent="0.2">
      <c r="A7" s="16" t="s">
        <v>36</v>
      </c>
      <c r="B7" s="64">
        <f>(B4-B5)*100</f>
        <v>6.168996747945843</v>
      </c>
      <c r="C7" s="64">
        <f t="shared" ref="C7:J7" si="0">(C4-C5)*100</f>
        <v>7.1556717278493167</v>
      </c>
      <c r="D7" s="64">
        <f t="shared" si="0"/>
        <v>6.2227583876461132</v>
      </c>
      <c r="E7" s="64">
        <f t="shared" si="0"/>
        <v>5.3929781820339944</v>
      </c>
      <c r="F7" s="64">
        <f t="shared" si="0"/>
        <v>5.1497049894934861</v>
      </c>
      <c r="G7" s="64">
        <f t="shared" si="0"/>
        <v>5.4897005839943533</v>
      </c>
      <c r="H7" s="64">
        <f t="shared" si="0"/>
        <v>4.7466425859704415</v>
      </c>
      <c r="I7" s="64">
        <f t="shared" si="0"/>
        <v>3.7832560601697791</v>
      </c>
      <c r="J7" s="64">
        <f t="shared" si="0"/>
        <v>3.7433439150038605</v>
      </c>
      <c r="K7" s="64">
        <f t="shared" ref="K7:M7" si="1">(K4-K5)*100</f>
        <v>3.4987641677370771</v>
      </c>
      <c r="L7" s="64">
        <f t="shared" si="1"/>
        <v>2.7825506822782473</v>
      </c>
      <c r="M7" s="64">
        <f t="shared" si="1"/>
        <v>2.0718587759594</v>
      </c>
      <c r="N7" s="64">
        <f>(N4-N5)*100</f>
        <v>2.0929126207397548</v>
      </c>
    </row>
    <row r="8" spans="1:20" x14ac:dyDescent="0.2">
      <c r="A8" s="50" t="s">
        <v>40</v>
      </c>
      <c r="C8" s="113"/>
      <c r="D8" s="113"/>
      <c r="E8" s="113"/>
      <c r="F8" s="113"/>
      <c r="G8" s="113"/>
      <c r="H8" s="113"/>
      <c r="I8" s="113"/>
      <c r="J8" s="113"/>
      <c r="K8" s="113"/>
      <c r="L8" s="113"/>
    </row>
    <row r="33" spans="1:27" s="4" customFormat="1" x14ac:dyDescent="0.2">
      <c r="A33" s="46" t="s">
        <v>39</v>
      </c>
      <c r="B33" s="3"/>
    </row>
    <row r="34" spans="1:27" x14ac:dyDescent="0.2">
      <c r="A34" s="252" t="s">
        <v>78</v>
      </c>
      <c r="B34" s="253" t="s">
        <v>175</v>
      </c>
      <c r="C34" s="253" t="s">
        <v>176</v>
      </c>
      <c r="D34" s="253" t="s">
        <v>177</v>
      </c>
      <c r="E34" s="253" t="s">
        <v>178</v>
      </c>
      <c r="F34" s="253" t="s">
        <v>179</v>
      </c>
      <c r="G34" s="253" t="s">
        <v>180</v>
      </c>
      <c r="H34" s="253" t="s">
        <v>181</v>
      </c>
      <c r="I34" s="253" t="s">
        <v>182</v>
      </c>
      <c r="J34" s="253" t="s">
        <v>183</v>
      </c>
      <c r="K34" s="253" t="s">
        <v>184</v>
      </c>
      <c r="L34" s="253" t="s">
        <v>185</v>
      </c>
      <c r="M34" s="253" t="s">
        <v>186</v>
      </c>
      <c r="N34" s="253" t="s">
        <v>187</v>
      </c>
      <c r="O34" s="253" t="s">
        <v>188</v>
      </c>
      <c r="P34" s="253" t="s">
        <v>189</v>
      </c>
      <c r="Q34" s="253" t="s">
        <v>190</v>
      </c>
      <c r="R34" s="253" t="s">
        <v>191</v>
      </c>
      <c r="S34" s="253" t="s">
        <v>192</v>
      </c>
      <c r="T34" s="253" t="s">
        <v>193</v>
      </c>
      <c r="U34" s="253" t="s">
        <v>194</v>
      </c>
      <c r="V34" s="253" t="s">
        <v>195</v>
      </c>
      <c r="W34" s="253" t="s">
        <v>196</v>
      </c>
      <c r="X34" s="253" t="s">
        <v>233</v>
      </c>
      <c r="Y34" s="253" t="s">
        <v>234</v>
      </c>
      <c r="Z34" s="253" t="s">
        <v>235</v>
      </c>
      <c r="AA34" s="253" t="s">
        <v>236</v>
      </c>
    </row>
    <row r="35" spans="1:27" x14ac:dyDescent="0.2">
      <c r="A35" s="154" t="s">
        <v>22</v>
      </c>
      <c r="B35" s="154">
        <v>13535</v>
      </c>
      <c r="C35" s="154">
        <v>4765</v>
      </c>
      <c r="D35" s="154">
        <v>13750</v>
      </c>
      <c r="E35" s="154">
        <v>4319</v>
      </c>
      <c r="F35" s="154">
        <v>13713</v>
      </c>
      <c r="G35" s="154">
        <v>3857</v>
      </c>
      <c r="H35" s="154">
        <v>15851</v>
      </c>
      <c r="I35" s="154">
        <v>3639</v>
      </c>
      <c r="J35" s="154">
        <v>19754</v>
      </c>
      <c r="K35" s="154">
        <v>3489</v>
      </c>
      <c r="L35" s="154">
        <v>24344</v>
      </c>
      <c r="M35" s="154">
        <v>3421</v>
      </c>
      <c r="N35" s="154">
        <v>25196</v>
      </c>
      <c r="O35" s="154">
        <v>3230</v>
      </c>
      <c r="P35" s="154">
        <v>26177</v>
      </c>
      <c r="Q35" s="154">
        <v>2915</v>
      </c>
      <c r="R35" s="154">
        <v>26673</v>
      </c>
      <c r="S35" s="154">
        <v>2834</v>
      </c>
      <c r="T35" s="154">
        <v>27195</v>
      </c>
      <c r="U35" s="154">
        <v>2839</v>
      </c>
      <c r="V35" s="154">
        <v>32660</v>
      </c>
      <c r="W35" s="154">
        <v>2873</v>
      </c>
      <c r="X35" s="154">
        <v>39208</v>
      </c>
      <c r="Y35" s="154">
        <v>2761</v>
      </c>
      <c r="Z35" s="154">
        <v>44416</v>
      </c>
      <c r="AA35" s="154">
        <v>2766</v>
      </c>
    </row>
    <row r="36" spans="1:27" x14ac:dyDescent="0.2">
      <c r="A36" s="154" t="s">
        <v>23</v>
      </c>
      <c r="B36" s="154">
        <v>15405</v>
      </c>
      <c r="C36" s="154">
        <v>4473</v>
      </c>
      <c r="D36" s="154">
        <v>15609</v>
      </c>
      <c r="E36" s="154">
        <v>3786</v>
      </c>
      <c r="F36" s="154">
        <v>16472</v>
      </c>
      <c r="G36" s="154">
        <v>3608</v>
      </c>
      <c r="H36" s="154">
        <v>18896</v>
      </c>
      <c r="I36" s="154">
        <v>3319</v>
      </c>
      <c r="J36" s="154">
        <v>24919</v>
      </c>
      <c r="K36" s="154">
        <v>3118</v>
      </c>
      <c r="L36" s="154">
        <v>36459</v>
      </c>
      <c r="M36" s="154">
        <v>3122</v>
      </c>
      <c r="N36" s="154">
        <v>36567</v>
      </c>
      <c r="O36" s="154">
        <v>2952</v>
      </c>
      <c r="P36" s="154">
        <v>37756</v>
      </c>
      <c r="Q36" s="154">
        <v>2776</v>
      </c>
      <c r="R36" s="154">
        <v>36750</v>
      </c>
      <c r="S36" s="154">
        <v>2529</v>
      </c>
      <c r="T36" s="154">
        <v>35184</v>
      </c>
      <c r="U36" s="154">
        <v>2442</v>
      </c>
      <c r="V36" s="154">
        <v>42001</v>
      </c>
      <c r="W36" s="154">
        <v>2526</v>
      </c>
      <c r="X36" s="154">
        <v>51790</v>
      </c>
      <c r="Y36" s="154">
        <v>2574</v>
      </c>
      <c r="Z36" s="154">
        <v>58942</v>
      </c>
      <c r="AA36" s="154">
        <v>2437</v>
      </c>
    </row>
    <row r="37" spans="1:27" x14ac:dyDescent="0.2">
      <c r="A37" s="154" t="s">
        <v>24</v>
      </c>
      <c r="B37" s="154">
        <v>28940</v>
      </c>
      <c r="C37" s="154">
        <v>9238</v>
      </c>
      <c r="D37" s="154">
        <v>29359</v>
      </c>
      <c r="E37" s="154">
        <v>8105</v>
      </c>
      <c r="F37" s="154">
        <v>30185</v>
      </c>
      <c r="G37" s="154">
        <v>7465</v>
      </c>
      <c r="H37" s="154">
        <v>34747</v>
      </c>
      <c r="I37" s="154">
        <v>6958</v>
      </c>
      <c r="J37" s="154">
        <v>44673</v>
      </c>
      <c r="K37" s="154">
        <v>6607</v>
      </c>
      <c r="L37" s="154">
        <v>60803</v>
      </c>
      <c r="M37" s="154">
        <v>6543</v>
      </c>
      <c r="N37" s="154">
        <v>61763</v>
      </c>
      <c r="O37" s="154">
        <v>6182</v>
      </c>
      <c r="P37" s="154">
        <v>63933</v>
      </c>
      <c r="Q37" s="154">
        <v>5691</v>
      </c>
      <c r="R37" s="154">
        <v>63423</v>
      </c>
      <c r="S37" s="154">
        <v>5363</v>
      </c>
      <c r="T37" s="154">
        <v>62379</v>
      </c>
      <c r="U37" s="154">
        <v>5281</v>
      </c>
      <c r="V37" s="154">
        <v>74661</v>
      </c>
      <c r="W37" s="154">
        <v>5399</v>
      </c>
      <c r="X37" s="154">
        <v>90998</v>
      </c>
      <c r="Y37" s="154">
        <v>5335</v>
      </c>
      <c r="Z37" s="154">
        <v>103358</v>
      </c>
      <c r="AA37" s="154">
        <v>5203</v>
      </c>
    </row>
  </sheetData>
  <pageMargins left="0.19685039370078741" right="0.19685039370078741" top="0.19685039370078741" bottom="0.19685039370078741" header="0" footer="0"/>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rgb="FFFF0000"/>
    <pageSetUpPr fitToPage="1"/>
  </sheetPr>
  <dimension ref="A1:AA68"/>
  <sheetViews>
    <sheetView showGridLines="0" zoomScaleNormal="100" workbookViewId="0">
      <selection activeCell="D58" sqref="D58"/>
    </sheetView>
  </sheetViews>
  <sheetFormatPr baseColWidth="10" defaultColWidth="9.140625" defaultRowHeight="12.75" x14ac:dyDescent="0.2"/>
  <cols>
    <col min="1" max="1" width="18.28515625" style="1" customWidth="1"/>
    <col min="2" max="2" width="5.7109375" style="1" customWidth="1"/>
    <col min="3" max="3" width="6.85546875" style="1" customWidth="1"/>
    <col min="4" max="12" width="5.7109375" style="1" customWidth="1"/>
    <col min="13" max="15" width="6.28515625" style="1" customWidth="1"/>
    <col min="16" max="16384" width="9.140625" style="1"/>
  </cols>
  <sheetData>
    <row r="1" spans="1:14" ht="12" customHeight="1" x14ac:dyDescent="0.2">
      <c r="A1" s="214" t="s">
        <v>239</v>
      </c>
      <c r="B1" s="215"/>
      <c r="C1" s="215"/>
      <c r="D1" s="215"/>
      <c r="E1" s="215"/>
      <c r="F1" s="215"/>
      <c r="G1" s="215"/>
      <c r="H1" s="215"/>
      <c r="I1" s="215"/>
      <c r="J1" s="215"/>
      <c r="K1" s="215"/>
      <c r="L1" s="215"/>
    </row>
    <row r="2" spans="1:14" ht="12" customHeight="1" x14ac:dyDescent="0.2">
      <c r="A2" s="216"/>
      <c r="N2" s="98" t="s">
        <v>41</v>
      </c>
    </row>
    <row r="3" spans="1:14" ht="24" x14ac:dyDescent="0.2">
      <c r="A3" s="118" t="s">
        <v>137</v>
      </c>
      <c r="B3" s="99" t="s">
        <v>103</v>
      </c>
      <c r="C3" s="99" t="s">
        <v>104</v>
      </c>
      <c r="D3" s="99" t="s">
        <v>105</v>
      </c>
      <c r="E3" s="99" t="s">
        <v>106</v>
      </c>
      <c r="F3" s="99" t="s">
        <v>107</v>
      </c>
      <c r="G3" s="99" t="s">
        <v>108</v>
      </c>
      <c r="H3" s="99" t="s">
        <v>109</v>
      </c>
      <c r="I3" s="99" t="s">
        <v>110</v>
      </c>
      <c r="J3" s="99" t="s">
        <v>111</v>
      </c>
      <c r="K3" s="99" t="s">
        <v>112</v>
      </c>
      <c r="L3" s="99" t="s">
        <v>113</v>
      </c>
      <c r="M3" s="99" t="s">
        <v>148</v>
      </c>
      <c r="N3" s="99" t="s">
        <v>149</v>
      </c>
    </row>
    <row r="4" spans="1:14" x14ac:dyDescent="0.2">
      <c r="A4" s="116" t="s">
        <v>32</v>
      </c>
      <c r="B4" s="206">
        <v>0.20284416353940352</v>
      </c>
      <c r="C4" s="206">
        <v>0.18498435870698646</v>
      </c>
      <c r="D4" s="206">
        <v>0.1512682836511757</v>
      </c>
      <c r="E4" s="206">
        <v>0.12422046182369796</v>
      </c>
      <c r="F4" s="206">
        <v>0.10333523375142531</v>
      </c>
      <c r="G4" s="206">
        <v>9.6957928802588994E-2</v>
      </c>
      <c r="H4" s="206">
        <v>8.344665595252812E-2</v>
      </c>
      <c r="I4" s="206">
        <v>7.0355480321625058E-2</v>
      </c>
      <c r="J4" s="44">
        <v>6.1798919817199802E-2</v>
      </c>
      <c r="K4" s="44">
        <v>6.0253599008485079E-2</v>
      </c>
      <c r="L4" s="44">
        <v>4.6705653021442493E-2</v>
      </c>
      <c r="M4" s="245">
        <v>3.8134533633408352E-2</v>
      </c>
      <c r="N4" s="245">
        <v>3.4665871121718379E-2</v>
      </c>
    </row>
    <row r="5" spans="1:14" x14ac:dyDescent="0.2">
      <c r="A5" s="116" t="s">
        <v>37</v>
      </c>
      <c r="B5" s="206">
        <v>0.27403414195867026</v>
      </c>
      <c r="C5" s="206">
        <v>0.22036328871892927</v>
      </c>
      <c r="D5" s="206">
        <v>0.12520593080724876</v>
      </c>
      <c r="E5" s="206">
        <v>7.9575021682567221E-2</v>
      </c>
      <c r="F5" s="206">
        <v>5.0218340611353711E-2</v>
      </c>
      <c r="G5" s="206">
        <v>3.9549874358133945E-2</v>
      </c>
      <c r="H5" s="206">
        <v>3.3127120335262425E-2</v>
      </c>
      <c r="I5" s="206">
        <v>3.2428355957767725E-2</v>
      </c>
      <c r="J5" s="44">
        <v>2.8266869705910344E-2</v>
      </c>
      <c r="K5" s="44">
        <v>2.406871916992686E-2</v>
      </c>
      <c r="L5" s="44">
        <v>1.9853447735955407E-2</v>
      </c>
      <c r="M5" s="245">
        <v>1.5208453070427516E-2</v>
      </c>
      <c r="N5" s="245">
        <v>1.0868724375338439E-2</v>
      </c>
    </row>
    <row r="6" spans="1:14" x14ac:dyDescent="0.2">
      <c r="A6" s="116" t="s">
        <v>34</v>
      </c>
      <c r="B6" s="206">
        <v>0.29589302769818532</v>
      </c>
      <c r="C6" s="206">
        <v>0.2335290879060378</v>
      </c>
      <c r="D6" s="206">
        <v>0.22526621490803486</v>
      </c>
      <c r="E6" s="206">
        <v>0.18811355797293711</v>
      </c>
      <c r="F6" s="206">
        <v>0.13348041919470491</v>
      </c>
      <c r="G6" s="206">
        <v>7.6904771348114062E-2</v>
      </c>
      <c r="H6" s="206">
        <v>7.330780118224961E-2</v>
      </c>
      <c r="I6" s="206">
        <v>6.4928490064548788E-2</v>
      </c>
      <c r="J6" s="44">
        <v>6.2364327062228657E-2</v>
      </c>
      <c r="K6" s="44">
        <v>6.5455516965001334E-2</v>
      </c>
      <c r="L6" s="44">
        <v>6.0328091632692683E-2</v>
      </c>
      <c r="M6" s="245">
        <v>5.0654406891981446E-2</v>
      </c>
      <c r="N6" s="245">
        <v>3.8827813178348852E-2</v>
      </c>
    </row>
    <row r="7" spans="1:14" x14ac:dyDescent="0.2">
      <c r="A7" s="116" t="s">
        <v>31</v>
      </c>
      <c r="B7" s="206">
        <v>0.35102739726027399</v>
      </c>
      <c r="C7" s="206">
        <v>0.28970331588132636</v>
      </c>
      <c r="D7" s="206">
        <v>0.33070866141732286</v>
      </c>
      <c r="E7" s="206">
        <v>0.24028268551236748</v>
      </c>
      <c r="F7" s="206">
        <v>0.2305593451568895</v>
      </c>
      <c r="G7" s="206">
        <v>0.20025673940949937</v>
      </c>
      <c r="H7" s="206">
        <v>0.16574585635359115</v>
      </c>
      <c r="I7" s="206">
        <v>0.14547304170905392</v>
      </c>
      <c r="J7" s="44">
        <v>0.13740458015267176</v>
      </c>
      <c r="K7" s="44">
        <v>0.11697806661251016</v>
      </c>
      <c r="L7" s="44">
        <v>0.12738214643931794</v>
      </c>
      <c r="M7" s="245">
        <v>0.12998712998713</v>
      </c>
      <c r="N7" s="245">
        <v>0.13209876543209875</v>
      </c>
    </row>
    <row r="8" spans="1:14" x14ac:dyDescent="0.2">
      <c r="A8" s="116" t="s">
        <v>38</v>
      </c>
      <c r="B8" s="206">
        <v>0.40486725663716816</v>
      </c>
      <c r="C8" s="206">
        <v>0.36867984043046664</v>
      </c>
      <c r="D8" s="206">
        <v>0.34628315278296601</v>
      </c>
      <c r="E8" s="206">
        <v>0.29419097481924705</v>
      </c>
      <c r="F8" s="206">
        <v>0.22922636103151864</v>
      </c>
      <c r="G8" s="206">
        <v>0.19406514157356505</v>
      </c>
      <c r="H8" s="206">
        <v>0.18174124019635501</v>
      </c>
      <c r="I8" s="206">
        <v>0.16278941565600882</v>
      </c>
      <c r="J8" s="44">
        <v>0.15152147815647998</v>
      </c>
      <c r="K8" s="44">
        <v>0.15207158744116278</v>
      </c>
      <c r="L8" s="44">
        <v>0.13163536574907814</v>
      </c>
      <c r="M8" s="245">
        <v>0.11463006615466505</v>
      </c>
      <c r="N8" s="245">
        <v>0.10267304539828041</v>
      </c>
    </row>
    <row r="9" spans="1:14" x14ac:dyDescent="0.2">
      <c r="A9" s="42" t="s">
        <v>6</v>
      </c>
      <c r="B9" s="44">
        <v>0.44278606965174128</v>
      </c>
      <c r="C9" s="44">
        <v>0.32432432432432434</v>
      </c>
      <c r="D9" s="44">
        <v>0.32019704433497537</v>
      </c>
      <c r="E9" s="44">
        <v>0.17229729729729729</v>
      </c>
      <c r="F9" s="44">
        <v>0.11290322580645161</v>
      </c>
      <c r="G9" s="44">
        <v>5.3149606299212601E-2</v>
      </c>
      <c r="H9" s="44">
        <v>4.291417165668663E-2</v>
      </c>
      <c r="I9" s="44">
        <v>4.4890162368672396E-2</v>
      </c>
      <c r="J9" s="44">
        <v>4.6439628482972138E-2</v>
      </c>
      <c r="K9" s="44">
        <v>6.6822977725674096E-2</v>
      </c>
      <c r="L9" s="44">
        <v>4.5454545454545456E-2</v>
      </c>
      <c r="M9" s="245">
        <v>3.6206896551724141E-2</v>
      </c>
      <c r="N9" s="245">
        <v>3.7812288993923027E-2</v>
      </c>
    </row>
    <row r="10" spans="1:14" x14ac:dyDescent="0.2">
      <c r="A10" s="42" t="s">
        <v>8</v>
      </c>
      <c r="B10" s="44">
        <v>0.31921216309606082</v>
      </c>
      <c r="C10" s="44">
        <v>0.27606526107837459</v>
      </c>
      <c r="D10" s="44">
        <v>0.24730826569488157</v>
      </c>
      <c r="E10" s="44">
        <v>0.20024750338158689</v>
      </c>
      <c r="F10" s="44">
        <v>0.14789693998612138</v>
      </c>
      <c r="G10" s="44">
        <v>0.10760982188378863</v>
      </c>
      <c r="H10" s="44">
        <v>0.10009228826319964</v>
      </c>
      <c r="I10" s="44">
        <v>8.9015062643705123E-2</v>
      </c>
      <c r="J10" s="44">
        <v>8.4559229301672895E-2</v>
      </c>
      <c r="K10" s="44">
        <v>8.4659901569438437E-2</v>
      </c>
      <c r="L10" s="44">
        <v>7.231352379421653E-2</v>
      </c>
      <c r="M10" s="245">
        <v>5.8627662146420803E-2</v>
      </c>
      <c r="N10" s="245">
        <v>5.033959635441862E-2</v>
      </c>
    </row>
    <row r="11" spans="1:14" s="4" customFormat="1" x14ac:dyDescent="0.2">
      <c r="A11" s="307" t="s">
        <v>284</v>
      </c>
      <c r="C11" s="113"/>
      <c r="D11" s="113"/>
      <c r="E11" s="113"/>
      <c r="F11" s="113"/>
      <c r="G11" s="113"/>
      <c r="H11" s="113"/>
      <c r="I11" s="113"/>
      <c r="J11" s="113"/>
      <c r="K11" s="113"/>
      <c r="L11" s="113"/>
    </row>
    <row r="12" spans="1:14" x14ac:dyDescent="0.2">
      <c r="A12" s="50" t="s">
        <v>40</v>
      </c>
    </row>
    <row r="14" spans="1:14" s="4" customFormat="1" x14ac:dyDescent="0.2"/>
    <row r="44" spans="1:23" x14ac:dyDescent="0.2">
      <c r="A44" s="46" t="s">
        <v>39</v>
      </c>
      <c r="B44" s="4"/>
      <c r="C44" s="4"/>
      <c r="D44" s="4"/>
      <c r="E44" s="4"/>
      <c r="F44" s="4"/>
      <c r="G44" s="4"/>
      <c r="H44" s="4"/>
      <c r="I44" s="4"/>
      <c r="J44" s="4"/>
      <c r="K44" s="4"/>
      <c r="L44" s="4"/>
      <c r="M44" s="4"/>
      <c r="N44" s="4"/>
      <c r="O44" s="4"/>
      <c r="P44" s="4"/>
      <c r="Q44" s="4"/>
      <c r="R44" s="4"/>
      <c r="S44" s="4"/>
      <c r="T44" s="4"/>
      <c r="U44" s="4"/>
      <c r="V44" s="4"/>
      <c r="W44" s="4"/>
    </row>
    <row r="45" spans="1:23" x14ac:dyDescent="0.2">
      <c r="A45" s="16" t="s">
        <v>0</v>
      </c>
      <c r="B45" s="16" t="s">
        <v>175</v>
      </c>
      <c r="C45" s="16" t="s">
        <v>176</v>
      </c>
      <c r="D45" s="16" t="s">
        <v>177</v>
      </c>
      <c r="E45" s="16" t="s">
        <v>178</v>
      </c>
      <c r="F45" s="16" t="s">
        <v>179</v>
      </c>
      <c r="G45" s="16" t="s">
        <v>180</v>
      </c>
      <c r="H45" s="16" t="s">
        <v>181</v>
      </c>
      <c r="I45" s="16" t="s">
        <v>182</v>
      </c>
      <c r="J45" s="16" t="s">
        <v>183</v>
      </c>
      <c r="K45" s="16" t="s">
        <v>184</v>
      </c>
      <c r="L45" s="16" t="s">
        <v>185</v>
      </c>
      <c r="M45" s="16" t="s">
        <v>186</v>
      </c>
      <c r="N45" s="16" t="s">
        <v>187</v>
      </c>
      <c r="O45" s="16" t="s">
        <v>188</v>
      </c>
      <c r="P45" s="16" t="s">
        <v>189</v>
      </c>
      <c r="Q45" s="16" t="s">
        <v>190</v>
      </c>
      <c r="R45" s="16" t="s">
        <v>191</v>
      </c>
      <c r="S45" s="16" t="s">
        <v>192</v>
      </c>
      <c r="T45" s="16" t="s">
        <v>193</v>
      </c>
      <c r="U45" s="16" t="s">
        <v>194</v>
      </c>
      <c r="V45" s="16" t="s">
        <v>195</v>
      </c>
      <c r="W45" s="16" t="s">
        <v>196</v>
      </c>
    </row>
    <row r="46" spans="1:23" x14ac:dyDescent="0.2">
      <c r="A46" s="16" t="s">
        <v>1</v>
      </c>
      <c r="B46" s="16">
        <v>5063</v>
      </c>
      <c r="C46" s="16">
        <v>1027</v>
      </c>
      <c r="D46" s="16">
        <v>4795</v>
      </c>
      <c r="E46" s="16">
        <v>887</v>
      </c>
      <c r="F46" s="16">
        <v>5401</v>
      </c>
      <c r="G46" s="16">
        <v>817</v>
      </c>
      <c r="H46" s="16">
        <v>5933</v>
      </c>
      <c r="I46" s="16">
        <v>737</v>
      </c>
      <c r="J46" s="16">
        <v>7016</v>
      </c>
      <c r="K46" s="16">
        <v>725</v>
      </c>
      <c r="L46" s="16">
        <v>7725</v>
      </c>
      <c r="M46" s="16">
        <v>749</v>
      </c>
      <c r="N46" s="16">
        <v>8089</v>
      </c>
      <c r="O46" s="16">
        <v>675</v>
      </c>
      <c r="P46" s="16">
        <v>9452</v>
      </c>
      <c r="Q46" s="16">
        <v>665</v>
      </c>
      <c r="R46" s="16">
        <v>9628</v>
      </c>
      <c r="S46" s="16">
        <v>595</v>
      </c>
      <c r="T46" s="16">
        <v>10489</v>
      </c>
      <c r="U46" s="16">
        <v>632</v>
      </c>
      <c r="V46" s="16">
        <v>12825</v>
      </c>
      <c r="W46" s="16">
        <v>599</v>
      </c>
    </row>
    <row r="47" spans="1:23" x14ac:dyDescent="0.2">
      <c r="A47" s="16" t="s">
        <v>2</v>
      </c>
      <c r="B47" s="16">
        <v>2226</v>
      </c>
      <c r="C47" s="16">
        <v>610</v>
      </c>
      <c r="D47" s="16">
        <v>2092</v>
      </c>
      <c r="E47" s="16">
        <v>461</v>
      </c>
      <c r="F47" s="16">
        <v>3035</v>
      </c>
      <c r="G47" s="16">
        <v>380</v>
      </c>
      <c r="H47" s="16">
        <v>4612</v>
      </c>
      <c r="I47" s="16">
        <v>367</v>
      </c>
      <c r="J47" s="16">
        <v>7328</v>
      </c>
      <c r="K47" s="16">
        <v>368</v>
      </c>
      <c r="L47" s="16">
        <v>9153</v>
      </c>
      <c r="M47" s="16">
        <v>362</v>
      </c>
      <c r="N47" s="16">
        <v>10022</v>
      </c>
      <c r="O47" s="16">
        <v>332</v>
      </c>
      <c r="P47" s="16">
        <v>10608</v>
      </c>
      <c r="Q47" s="16">
        <v>344</v>
      </c>
      <c r="R47" s="16">
        <v>10519</v>
      </c>
      <c r="S47" s="16">
        <v>298</v>
      </c>
      <c r="T47" s="16">
        <v>11926</v>
      </c>
      <c r="U47" s="16">
        <v>280</v>
      </c>
      <c r="V47" s="16">
        <v>16115</v>
      </c>
      <c r="W47" s="16">
        <v>317</v>
      </c>
    </row>
    <row r="48" spans="1:23" x14ac:dyDescent="0.2">
      <c r="A48" s="16" t="s">
        <v>3</v>
      </c>
      <c r="B48" s="16">
        <v>10470</v>
      </c>
      <c r="C48" s="16">
        <v>3098</v>
      </c>
      <c r="D48" s="16">
        <v>10898</v>
      </c>
      <c r="E48" s="16">
        <v>2545</v>
      </c>
      <c r="F48" s="16">
        <v>10330</v>
      </c>
      <c r="G48" s="16">
        <v>2327</v>
      </c>
      <c r="H48" s="16">
        <v>11307</v>
      </c>
      <c r="I48" s="16">
        <v>2127</v>
      </c>
      <c r="J48" s="16">
        <v>14504</v>
      </c>
      <c r="K48" s="16">
        <v>1936</v>
      </c>
      <c r="L48" s="16">
        <v>25212</v>
      </c>
      <c r="M48" s="16">
        <v>1939</v>
      </c>
      <c r="N48" s="16">
        <v>24022</v>
      </c>
      <c r="O48" s="16">
        <v>1761</v>
      </c>
      <c r="P48" s="16">
        <v>23703</v>
      </c>
      <c r="Q48" s="16">
        <v>1539</v>
      </c>
      <c r="R48" s="16">
        <v>23475</v>
      </c>
      <c r="S48" s="16">
        <v>1382</v>
      </c>
      <c r="T48" s="16">
        <v>33396</v>
      </c>
      <c r="U48" s="16">
        <v>1290</v>
      </c>
      <c r="V48" s="16">
        <v>36796</v>
      </c>
      <c r="W48" s="16">
        <v>1292</v>
      </c>
    </row>
    <row r="49" spans="1:27" x14ac:dyDescent="0.2">
      <c r="A49" s="16" t="s">
        <v>4</v>
      </c>
      <c r="B49" s="16">
        <v>584</v>
      </c>
      <c r="C49" s="16">
        <v>205</v>
      </c>
      <c r="D49" s="16">
        <v>573</v>
      </c>
      <c r="E49" s="16">
        <v>166</v>
      </c>
      <c r="F49" s="16">
        <v>508</v>
      </c>
      <c r="G49" s="16">
        <v>168</v>
      </c>
      <c r="H49" s="16">
        <v>566</v>
      </c>
      <c r="I49" s="16">
        <v>136</v>
      </c>
      <c r="J49" s="16">
        <v>733</v>
      </c>
      <c r="K49" s="16">
        <v>169</v>
      </c>
      <c r="L49" s="16">
        <v>779</v>
      </c>
      <c r="M49" s="16">
        <v>156</v>
      </c>
      <c r="N49" s="16">
        <v>905</v>
      </c>
      <c r="O49" s="16">
        <v>150</v>
      </c>
      <c r="P49" s="16">
        <v>983</v>
      </c>
      <c r="Q49" s="16">
        <v>143</v>
      </c>
      <c r="R49" s="16">
        <v>1048</v>
      </c>
      <c r="S49" s="16">
        <v>144</v>
      </c>
      <c r="T49" s="16">
        <v>1231</v>
      </c>
      <c r="U49" s="16">
        <v>144</v>
      </c>
      <c r="V49" s="16">
        <v>997</v>
      </c>
      <c r="W49" s="16">
        <v>127</v>
      </c>
    </row>
    <row r="50" spans="1:27" x14ac:dyDescent="0.2">
      <c r="A50" s="16" t="s">
        <v>5</v>
      </c>
      <c r="B50" s="16">
        <v>10396</v>
      </c>
      <c r="C50" s="16">
        <v>4209</v>
      </c>
      <c r="D50" s="16">
        <v>10779</v>
      </c>
      <c r="E50" s="16">
        <v>3974</v>
      </c>
      <c r="F50" s="16">
        <v>10708</v>
      </c>
      <c r="G50" s="16">
        <v>3708</v>
      </c>
      <c r="H50" s="16">
        <v>12033</v>
      </c>
      <c r="I50" s="16">
        <v>3540</v>
      </c>
      <c r="J50" s="16">
        <v>14658</v>
      </c>
      <c r="K50" s="16">
        <v>3360</v>
      </c>
      <c r="L50" s="16">
        <v>16918</v>
      </c>
      <c r="M50" s="16">
        <v>3283</v>
      </c>
      <c r="N50" s="16">
        <v>17723</v>
      </c>
      <c r="O50" s="16">
        <v>3221</v>
      </c>
      <c r="P50" s="16">
        <v>18140</v>
      </c>
      <c r="Q50" s="16">
        <v>2953</v>
      </c>
      <c r="R50" s="16">
        <v>19249</v>
      </c>
      <c r="S50" s="16">
        <v>2903</v>
      </c>
      <c r="T50" s="16">
        <v>20123</v>
      </c>
      <c r="U50" s="16">
        <v>2941</v>
      </c>
      <c r="V50" s="16">
        <v>23972</v>
      </c>
      <c r="W50" s="16">
        <v>3071</v>
      </c>
    </row>
    <row r="51" spans="1:27" x14ac:dyDescent="0.2">
      <c r="A51" s="16" t="s">
        <v>6</v>
      </c>
      <c r="B51" s="16">
        <v>201</v>
      </c>
      <c r="C51" s="16">
        <v>89</v>
      </c>
      <c r="D51" s="16">
        <v>222</v>
      </c>
      <c r="E51" s="16">
        <v>72</v>
      </c>
      <c r="F51" s="16">
        <v>203</v>
      </c>
      <c r="G51" s="16">
        <v>65</v>
      </c>
      <c r="H51" s="16">
        <v>296</v>
      </c>
      <c r="I51" s="16">
        <v>51</v>
      </c>
      <c r="J51" s="16">
        <v>434</v>
      </c>
      <c r="K51" s="16">
        <v>49</v>
      </c>
      <c r="L51" s="16">
        <v>1016</v>
      </c>
      <c r="M51" s="16">
        <v>54</v>
      </c>
      <c r="N51" s="16">
        <v>1002</v>
      </c>
      <c r="O51" s="16">
        <v>43</v>
      </c>
      <c r="P51" s="16">
        <v>1047</v>
      </c>
      <c r="Q51" s="16">
        <v>47</v>
      </c>
      <c r="R51" s="16">
        <v>1104</v>
      </c>
      <c r="S51" s="16">
        <v>45</v>
      </c>
      <c r="T51" s="16">
        <v>1386</v>
      </c>
      <c r="U51" s="16">
        <v>58</v>
      </c>
      <c r="V51" s="16">
        <v>1440</v>
      </c>
      <c r="W51" s="16">
        <v>43</v>
      </c>
    </row>
    <row r="52" spans="1:27" x14ac:dyDescent="0.2">
      <c r="A52" s="16" t="s">
        <v>8</v>
      </c>
      <c r="B52" s="16">
        <f t="shared" ref="B52:E52" si="0">SUM(B46:B51)</f>
        <v>28940</v>
      </c>
      <c r="C52" s="16">
        <f t="shared" si="0"/>
        <v>9238</v>
      </c>
      <c r="D52" s="16">
        <f t="shared" si="0"/>
        <v>29359</v>
      </c>
      <c r="E52" s="16">
        <f t="shared" si="0"/>
        <v>8105</v>
      </c>
      <c r="F52" s="16">
        <f>SUM(F46:F51)</f>
        <v>30185</v>
      </c>
      <c r="G52" s="16">
        <f>SUM(G46:G51)</f>
        <v>7465</v>
      </c>
      <c r="H52" s="16">
        <f t="shared" ref="H52:W52" si="1">SUM(H46:H51)</f>
        <v>34747</v>
      </c>
      <c r="I52" s="16">
        <f t="shared" si="1"/>
        <v>6958</v>
      </c>
      <c r="J52" s="16">
        <f t="shared" si="1"/>
        <v>44673</v>
      </c>
      <c r="K52" s="16">
        <f t="shared" si="1"/>
        <v>6607</v>
      </c>
      <c r="L52" s="16">
        <f t="shared" si="1"/>
        <v>60803</v>
      </c>
      <c r="M52" s="16">
        <f t="shared" si="1"/>
        <v>6543</v>
      </c>
      <c r="N52" s="16">
        <f t="shared" si="1"/>
        <v>61763</v>
      </c>
      <c r="O52" s="16">
        <f t="shared" si="1"/>
        <v>6182</v>
      </c>
      <c r="P52" s="16">
        <f t="shared" si="1"/>
        <v>63933</v>
      </c>
      <c r="Q52" s="16">
        <f t="shared" si="1"/>
        <v>5691</v>
      </c>
      <c r="R52" s="16">
        <f t="shared" si="1"/>
        <v>65023</v>
      </c>
      <c r="S52" s="16">
        <f t="shared" si="1"/>
        <v>5367</v>
      </c>
      <c r="T52" s="16">
        <f t="shared" si="1"/>
        <v>78551</v>
      </c>
      <c r="U52" s="16">
        <f t="shared" si="1"/>
        <v>5345</v>
      </c>
      <c r="V52" s="16">
        <f t="shared" si="1"/>
        <v>92145</v>
      </c>
      <c r="W52" s="16">
        <f t="shared" si="1"/>
        <v>5449</v>
      </c>
    </row>
    <row r="53" spans="1:27" x14ac:dyDescent="0.2">
      <c r="A53" s="50" t="s">
        <v>40</v>
      </c>
    </row>
    <row r="55" spans="1:27" x14ac:dyDescent="0.2">
      <c r="A55" s="16" t="s">
        <v>8</v>
      </c>
      <c r="B55" s="16">
        <v>28940</v>
      </c>
      <c r="C55" s="16">
        <v>9238</v>
      </c>
      <c r="D55" s="16">
        <v>29359</v>
      </c>
      <c r="E55" s="16">
        <v>8105</v>
      </c>
      <c r="F55" s="16">
        <v>30185</v>
      </c>
      <c r="G55" s="16">
        <v>7465</v>
      </c>
      <c r="H55" s="16">
        <v>34747</v>
      </c>
      <c r="I55" s="16">
        <v>6958</v>
      </c>
      <c r="J55" s="16">
        <v>44673</v>
      </c>
      <c r="K55" s="16">
        <v>6607</v>
      </c>
      <c r="L55" s="16">
        <v>60803</v>
      </c>
      <c r="M55" s="16">
        <v>6543</v>
      </c>
      <c r="N55" s="16">
        <v>61763</v>
      </c>
      <c r="O55" s="16">
        <v>6182</v>
      </c>
      <c r="P55" s="16">
        <v>63933</v>
      </c>
      <c r="Q55" s="16">
        <v>5691</v>
      </c>
      <c r="R55" s="16">
        <v>65023</v>
      </c>
      <c r="S55" s="16">
        <v>5367</v>
      </c>
      <c r="T55" s="16">
        <v>78551</v>
      </c>
      <c r="U55" s="16">
        <v>5345</v>
      </c>
      <c r="V55" s="16">
        <v>92145</v>
      </c>
      <c r="W55" s="16">
        <v>5449</v>
      </c>
    </row>
    <row r="61" spans="1:27" ht="30" customHeight="1" x14ac:dyDescent="0.25">
      <c r="A61" s="320"/>
      <c r="B61" s="320"/>
      <c r="C61" s="320"/>
      <c r="D61" s="320"/>
      <c r="E61" s="320"/>
      <c r="F61" s="320"/>
      <c r="G61" s="320"/>
      <c r="H61" s="320"/>
      <c r="I61" s="320"/>
      <c r="J61" s="320"/>
      <c r="K61" s="320"/>
      <c r="L61" s="320"/>
      <c r="M61" s="320"/>
      <c r="N61" s="320"/>
      <c r="O61" s="320"/>
      <c r="P61" s="320"/>
      <c r="Q61" s="320"/>
      <c r="R61" s="320"/>
      <c r="S61" s="320"/>
      <c r="T61" s="320"/>
      <c r="U61" s="320"/>
      <c r="V61" s="320"/>
      <c r="W61" s="320"/>
      <c r="X61" s="320"/>
      <c r="Y61" s="320"/>
      <c r="Z61" s="320"/>
      <c r="AA61" s="320"/>
    </row>
    <row r="62" spans="1:27" ht="15" x14ac:dyDescent="0.25">
      <c r="A62" s="8"/>
      <c r="B62" s="319"/>
      <c r="C62" s="319"/>
      <c r="D62" s="319"/>
      <c r="E62" s="319"/>
      <c r="F62" s="319"/>
      <c r="G62" s="319"/>
      <c r="H62" s="319"/>
      <c r="I62" s="319"/>
      <c r="J62" s="319"/>
      <c r="K62" s="319"/>
      <c r="L62" s="319"/>
      <c r="M62" s="319"/>
      <c r="N62" s="319"/>
      <c r="O62" s="319"/>
      <c r="P62" s="319"/>
      <c r="Q62" s="319"/>
      <c r="R62" s="319"/>
      <c r="S62" s="319"/>
      <c r="T62" s="319"/>
      <c r="U62" s="319"/>
      <c r="V62" s="319"/>
      <c r="W62" s="319"/>
      <c r="X62" s="319"/>
      <c r="Y62" s="319"/>
      <c r="Z62" s="319"/>
      <c r="AA62" s="319"/>
    </row>
    <row r="63" spans="1:27" ht="15" x14ac:dyDescent="0.25">
      <c r="A63" s="8"/>
      <c r="B63" s="319"/>
      <c r="C63" s="319"/>
      <c r="D63" s="319"/>
      <c r="E63" s="319"/>
      <c r="F63" s="319"/>
      <c r="G63" s="319"/>
      <c r="H63" s="319"/>
      <c r="I63" s="319"/>
      <c r="J63" s="319"/>
      <c r="K63" s="319"/>
      <c r="L63" s="319"/>
      <c r="M63" s="319"/>
      <c r="N63" s="319"/>
      <c r="O63" s="319"/>
      <c r="P63" s="319"/>
      <c r="Q63" s="319"/>
      <c r="R63" s="319"/>
      <c r="S63" s="319"/>
      <c r="T63" s="319"/>
      <c r="U63" s="319"/>
      <c r="V63" s="319"/>
      <c r="W63" s="319"/>
      <c r="X63" s="319"/>
      <c r="Y63" s="319"/>
      <c r="Z63" s="319"/>
      <c r="AA63" s="319"/>
    </row>
    <row r="64" spans="1:27" ht="15" x14ac:dyDescent="0.25">
      <c r="A64" s="8"/>
      <c r="B64" s="319"/>
      <c r="C64" s="319"/>
      <c r="D64" s="319"/>
      <c r="E64" s="319"/>
      <c r="F64" s="319"/>
      <c r="G64" s="319"/>
      <c r="H64" s="319"/>
      <c r="I64" s="319"/>
      <c r="J64" s="319"/>
      <c r="K64" s="319"/>
      <c r="L64" s="319"/>
      <c r="M64" s="319"/>
      <c r="N64" s="319"/>
      <c r="O64" s="319"/>
      <c r="P64" s="319"/>
      <c r="Q64" s="319"/>
      <c r="R64" s="319"/>
      <c r="S64" s="319"/>
      <c r="T64" s="319"/>
      <c r="U64" s="319"/>
      <c r="V64" s="319"/>
      <c r="W64" s="319"/>
      <c r="X64" s="319"/>
      <c r="Y64" s="319"/>
      <c r="Z64" s="319"/>
      <c r="AA64" s="319"/>
    </row>
    <row r="65" spans="1:27" ht="15" x14ac:dyDescent="0.25">
      <c r="A65" s="8"/>
      <c r="B65" s="319"/>
      <c r="C65" s="319"/>
      <c r="D65" s="319"/>
      <c r="E65" s="319"/>
      <c r="F65" s="319"/>
      <c r="G65" s="319"/>
      <c r="H65" s="319"/>
      <c r="I65" s="319"/>
      <c r="J65" s="319"/>
      <c r="K65" s="319"/>
      <c r="L65" s="319"/>
      <c r="M65" s="319"/>
      <c r="N65" s="319"/>
      <c r="O65" s="319"/>
      <c r="P65" s="319"/>
      <c r="Q65" s="319"/>
      <c r="R65" s="319"/>
      <c r="S65" s="319"/>
      <c r="T65" s="319"/>
      <c r="U65" s="319"/>
      <c r="V65" s="319"/>
      <c r="W65" s="319"/>
      <c r="X65" s="319"/>
      <c r="Y65" s="319"/>
      <c r="Z65" s="319"/>
      <c r="AA65" s="319"/>
    </row>
    <row r="66" spans="1:27" ht="15" x14ac:dyDescent="0.25">
      <c r="A66" s="8"/>
      <c r="B66" s="319"/>
      <c r="C66" s="319"/>
      <c r="D66" s="319"/>
      <c r="E66" s="319"/>
      <c r="F66" s="319"/>
      <c r="G66" s="319"/>
      <c r="H66" s="319"/>
      <c r="I66" s="319"/>
      <c r="J66" s="319"/>
      <c r="K66" s="319"/>
      <c r="L66" s="319"/>
      <c r="M66" s="319"/>
      <c r="N66" s="319"/>
      <c r="O66" s="319"/>
      <c r="P66" s="319"/>
      <c r="Q66" s="319"/>
      <c r="R66" s="319"/>
      <c r="S66" s="319"/>
      <c r="T66" s="319"/>
      <c r="U66" s="319"/>
      <c r="V66" s="319"/>
      <c r="W66" s="319"/>
      <c r="X66" s="319"/>
      <c r="Y66" s="319"/>
      <c r="Z66" s="319"/>
      <c r="AA66" s="319"/>
    </row>
    <row r="67" spans="1:27" ht="15" x14ac:dyDescent="0.25">
      <c r="A67" s="8"/>
      <c r="B67" s="319"/>
      <c r="C67" s="319"/>
      <c r="D67" s="319"/>
      <c r="E67" s="319"/>
      <c r="F67" s="319"/>
      <c r="G67" s="319"/>
      <c r="H67" s="319"/>
      <c r="I67" s="319"/>
      <c r="J67" s="319"/>
      <c r="K67" s="319"/>
      <c r="L67" s="319"/>
      <c r="M67" s="319"/>
      <c r="N67" s="319"/>
      <c r="O67" s="319"/>
      <c r="P67" s="319"/>
      <c r="Q67" s="319"/>
      <c r="R67" s="319"/>
      <c r="S67" s="319"/>
      <c r="T67" s="319"/>
      <c r="U67" s="319"/>
      <c r="V67" s="319"/>
      <c r="W67" s="319"/>
      <c r="X67" s="319"/>
      <c r="Y67" s="319"/>
      <c r="Z67" s="319"/>
      <c r="AA67" s="319"/>
    </row>
    <row r="68" spans="1:27" ht="15" x14ac:dyDescent="0.25">
      <c r="A68" s="8"/>
      <c r="B68" s="319"/>
      <c r="C68" s="319"/>
      <c r="D68" s="319"/>
      <c r="E68" s="319"/>
      <c r="F68" s="319"/>
      <c r="G68" s="319"/>
      <c r="H68" s="319"/>
      <c r="I68" s="319"/>
      <c r="J68" s="319"/>
      <c r="K68" s="319"/>
      <c r="L68" s="319"/>
      <c r="M68" s="319"/>
      <c r="N68" s="319"/>
      <c r="O68" s="319"/>
      <c r="P68" s="319"/>
      <c r="Q68" s="319"/>
      <c r="R68" s="319"/>
      <c r="S68" s="319"/>
      <c r="T68" s="319"/>
      <c r="U68" s="319"/>
      <c r="V68" s="319"/>
      <c r="W68" s="319"/>
      <c r="X68" s="319"/>
      <c r="Y68" s="319"/>
      <c r="Z68" s="319"/>
      <c r="AA68" s="319"/>
    </row>
  </sheetData>
  <pageMargins left="0.19685039370078741" right="0.19685039370078741" top="0.19685039370078741" bottom="0.19685039370078741" header="0" footer="0"/>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FF0000"/>
    <pageSetUpPr fitToPage="1"/>
  </sheetPr>
  <dimension ref="A1:AB111"/>
  <sheetViews>
    <sheetView showGridLines="0" topLeftCell="A37" zoomScaleNormal="100" workbookViewId="0">
      <selection activeCell="A94" sqref="A94:P111"/>
    </sheetView>
  </sheetViews>
  <sheetFormatPr baseColWidth="10" defaultColWidth="9.140625" defaultRowHeight="12.75" x14ac:dyDescent="0.2"/>
  <cols>
    <col min="1" max="1" width="18.140625" style="1" customWidth="1"/>
    <col min="2" max="2" width="17.140625" style="1" customWidth="1"/>
    <col min="3" max="9" width="8.42578125" style="1" customWidth="1"/>
    <col min="10" max="10" width="8.85546875" style="1" customWidth="1"/>
    <col min="11" max="13" width="7" style="1" customWidth="1"/>
    <col min="14" max="14" width="6.85546875" style="1" customWidth="1"/>
    <col min="15" max="16384" width="9.140625" style="1"/>
  </cols>
  <sheetData>
    <row r="1" spans="1:19" ht="27.75" customHeight="1" x14ac:dyDescent="0.2">
      <c r="A1" s="410" t="s">
        <v>240</v>
      </c>
      <c r="B1" s="410"/>
      <c r="C1" s="410"/>
      <c r="D1" s="410"/>
      <c r="E1" s="410"/>
      <c r="F1" s="410"/>
      <c r="G1" s="410"/>
      <c r="H1" s="410"/>
      <c r="I1" s="410"/>
      <c r="J1" s="410"/>
    </row>
    <row r="2" spans="1:19" x14ac:dyDescent="0.2">
      <c r="A2" s="216"/>
      <c r="J2" s="98" t="s">
        <v>41</v>
      </c>
    </row>
    <row r="3" spans="1:19" ht="22.5" customHeight="1" x14ac:dyDescent="0.2">
      <c r="A3" s="411" t="s">
        <v>197</v>
      </c>
      <c r="B3" s="413" t="s">
        <v>201</v>
      </c>
      <c r="C3" s="414"/>
      <c r="D3" s="415"/>
      <c r="E3" s="413" t="s">
        <v>202</v>
      </c>
      <c r="F3" s="414"/>
      <c r="G3" s="415"/>
      <c r="H3" s="413" t="s">
        <v>198</v>
      </c>
      <c r="I3" s="414"/>
      <c r="J3" s="415"/>
      <c r="L3" s="222"/>
    </row>
    <row r="4" spans="1:19" ht="16.5" customHeight="1" x14ac:dyDescent="0.2">
      <c r="A4" s="412"/>
      <c r="B4" s="126" t="s">
        <v>199</v>
      </c>
      <c r="C4" s="126" t="s">
        <v>26</v>
      </c>
      <c r="D4" s="126" t="s">
        <v>8</v>
      </c>
      <c r="E4" s="126" t="s">
        <v>199</v>
      </c>
      <c r="F4" s="126" t="s">
        <v>26</v>
      </c>
      <c r="G4" s="126" t="s">
        <v>8</v>
      </c>
      <c r="H4" s="126" t="s">
        <v>199</v>
      </c>
      <c r="I4" s="126" t="s">
        <v>26</v>
      </c>
      <c r="J4" s="126" t="s">
        <v>8</v>
      </c>
      <c r="L4" s="222"/>
    </row>
    <row r="5" spans="1:19" x14ac:dyDescent="0.2">
      <c r="A5" s="223" t="s">
        <v>32</v>
      </c>
      <c r="B5" s="17">
        <f t="shared" ref="B5:B10" si="0">D17</f>
        <v>0.20789473684210527</v>
      </c>
      <c r="C5" s="17">
        <f t="shared" ref="C5:C10" si="1">D27</f>
        <v>0.12053698943159097</v>
      </c>
      <c r="D5" s="17">
        <v>0.1512682836511757</v>
      </c>
      <c r="E5" s="17">
        <f t="shared" ref="E5:E10" si="2">N17</f>
        <v>0.05</v>
      </c>
      <c r="F5" s="17">
        <f t="shared" ref="F5:F10" si="3">N27</f>
        <v>2.6846846846846847E-2</v>
      </c>
      <c r="G5" s="17">
        <v>3.4665871121718379E-2</v>
      </c>
      <c r="H5" s="63">
        <f>E5-B5</f>
        <v>-0.15789473684210525</v>
      </c>
      <c r="I5" s="63">
        <f t="shared" ref="I5:J11" si="4">(F5-C5)</f>
        <v>-9.3690142584744118E-2</v>
      </c>
      <c r="J5" s="63">
        <f t="shared" si="4"/>
        <v>-0.11660241252945733</v>
      </c>
      <c r="L5" s="207"/>
    </row>
    <row r="6" spans="1:19" x14ac:dyDescent="0.2">
      <c r="A6" s="223" t="s">
        <v>37</v>
      </c>
      <c r="B6" s="17">
        <f t="shared" si="0"/>
        <v>0.13462783171521037</v>
      </c>
      <c r="C6" s="17">
        <f t="shared" si="1"/>
        <v>0.11543624161073826</v>
      </c>
      <c r="D6" s="17">
        <v>0.12520593080724876</v>
      </c>
      <c r="E6" s="17">
        <f t="shared" si="2"/>
        <v>1.3233857358557598E-2</v>
      </c>
      <c r="F6" s="17">
        <f t="shared" si="3"/>
        <v>9.0441932168550867E-3</v>
      </c>
      <c r="G6" s="17">
        <v>1.0868724375338439E-2</v>
      </c>
      <c r="H6" s="63">
        <f>(E6-B6)</f>
        <v>-0.12139397435665276</v>
      </c>
      <c r="I6" s="63">
        <f t="shared" si="4"/>
        <v>-0.10639204839388318</v>
      </c>
      <c r="J6" s="63">
        <f t="shared" si="4"/>
        <v>-0.11433720643191032</v>
      </c>
      <c r="L6" s="207"/>
    </row>
    <row r="7" spans="1:19" x14ac:dyDescent="0.2">
      <c r="A7" s="223" t="s">
        <v>34</v>
      </c>
      <c r="B7" s="17">
        <f t="shared" si="0"/>
        <v>0.26548148148148148</v>
      </c>
      <c r="C7" s="17">
        <f t="shared" si="1"/>
        <v>0.2057512580877067</v>
      </c>
      <c r="D7" s="17">
        <v>0.22526621490803486</v>
      </c>
      <c r="E7" s="17">
        <f t="shared" si="2"/>
        <v>5.5477855477855477E-2</v>
      </c>
      <c r="F7" s="17">
        <f t="shared" si="3"/>
        <v>3.1678510659593637E-2</v>
      </c>
      <c r="G7" s="17">
        <v>3.8827813178348852E-2</v>
      </c>
      <c r="H7" s="63">
        <f t="shared" ref="H7:H11" si="5">(E7-B7)</f>
        <v>-0.21000362600362601</v>
      </c>
      <c r="I7" s="63">
        <f t="shared" si="4"/>
        <v>-0.17407274742811307</v>
      </c>
      <c r="J7" s="63">
        <f t="shared" si="4"/>
        <v>-0.18643840172968601</v>
      </c>
      <c r="L7" s="207"/>
    </row>
    <row r="8" spans="1:19" x14ac:dyDescent="0.2">
      <c r="A8" s="223" t="s">
        <v>31</v>
      </c>
      <c r="B8" s="17">
        <f t="shared" si="0"/>
        <v>0.38285714285714284</v>
      </c>
      <c r="C8" s="17">
        <f t="shared" si="1"/>
        <v>0.3033033033033033</v>
      </c>
      <c r="D8" s="17">
        <v>0.33070866141732286</v>
      </c>
      <c r="E8" s="17">
        <f t="shared" si="2"/>
        <v>0.13861386138613863</v>
      </c>
      <c r="F8" s="17">
        <f t="shared" si="3"/>
        <v>0.12820512820512819</v>
      </c>
      <c r="G8" s="17">
        <v>0.13209876543209875</v>
      </c>
      <c r="H8" s="63">
        <f t="shared" si="5"/>
        <v>-0.24424328147100421</v>
      </c>
      <c r="I8" s="63">
        <f t="shared" si="4"/>
        <v>-0.1750981750981751</v>
      </c>
      <c r="J8" s="63">
        <f t="shared" si="4"/>
        <v>-0.19860989598522411</v>
      </c>
      <c r="L8" s="207"/>
    </row>
    <row r="9" spans="1:19" x14ac:dyDescent="0.2">
      <c r="A9" s="223" t="s">
        <v>38</v>
      </c>
      <c r="B9" s="17">
        <f t="shared" si="0"/>
        <v>0.34086429112964367</v>
      </c>
      <c r="C9" s="17">
        <f t="shared" si="1"/>
        <v>0.35497203987357162</v>
      </c>
      <c r="D9" s="17">
        <v>0.34628315278296601</v>
      </c>
      <c r="E9" s="17">
        <f t="shared" si="2"/>
        <v>0.10044579876982111</v>
      </c>
      <c r="F9" s="17">
        <f t="shared" si="3"/>
        <v>0.10591618734593262</v>
      </c>
      <c r="G9" s="17">
        <v>0.10267304539828041</v>
      </c>
      <c r="H9" s="63">
        <f t="shared" si="5"/>
        <v>-0.24041849235982254</v>
      </c>
      <c r="I9" s="63">
        <f t="shared" si="4"/>
        <v>-0.24905585252763901</v>
      </c>
      <c r="J9" s="63">
        <f t="shared" si="4"/>
        <v>-0.24361010738468558</v>
      </c>
      <c r="L9" s="207"/>
    </row>
    <row r="10" spans="1:19" ht="13.5" thickBot="1" x14ac:dyDescent="0.25">
      <c r="A10" s="40" t="s">
        <v>6</v>
      </c>
      <c r="B10" s="163">
        <f t="shared" si="0"/>
        <v>0.34959349593495936</v>
      </c>
      <c r="C10" s="163">
        <f t="shared" si="1"/>
        <v>0.27500000000000002</v>
      </c>
      <c r="D10" s="163">
        <v>0.32019704433497537</v>
      </c>
      <c r="E10" s="163">
        <f t="shared" si="2"/>
        <v>4.0313549832026875E-2</v>
      </c>
      <c r="F10" s="163">
        <f t="shared" si="3"/>
        <v>3.4013605442176874E-2</v>
      </c>
      <c r="G10" s="163">
        <v>3.7812288993923027E-2</v>
      </c>
      <c r="H10" s="248">
        <f t="shared" si="5"/>
        <v>-0.30927994610293247</v>
      </c>
      <c r="I10" s="248">
        <f t="shared" si="4"/>
        <v>-0.24098639455782314</v>
      </c>
      <c r="J10" s="248">
        <f t="shared" si="4"/>
        <v>-0.28238475534105234</v>
      </c>
      <c r="L10" s="207"/>
    </row>
    <row r="11" spans="1:19" x14ac:dyDescent="0.2">
      <c r="A11" s="38" t="s">
        <v>172</v>
      </c>
      <c r="B11" s="165">
        <f>D23</f>
        <v>0.28126595201633486</v>
      </c>
      <c r="C11" s="165">
        <f>D33</f>
        <v>0.21903836813987373</v>
      </c>
      <c r="D11" s="165">
        <v>0.24730826569488157</v>
      </c>
      <c r="E11" s="165">
        <f>N23</f>
        <v>6.2274855907780979E-2</v>
      </c>
      <c r="F11" s="165">
        <f>N33</f>
        <v>4.134572970038343E-2</v>
      </c>
      <c r="G11" s="165">
        <v>5.033959635441862E-2</v>
      </c>
      <c r="H11" s="249">
        <f t="shared" si="5"/>
        <v>-0.21899109610855388</v>
      </c>
      <c r="I11" s="249">
        <f t="shared" si="4"/>
        <v>-0.17769263843949029</v>
      </c>
      <c r="J11" s="249">
        <f t="shared" si="4"/>
        <v>-0.19696866934046295</v>
      </c>
      <c r="L11" s="207"/>
      <c r="Q11" s="59"/>
      <c r="R11" s="59"/>
      <c r="S11" s="59"/>
    </row>
    <row r="12" spans="1:19" x14ac:dyDescent="0.2">
      <c r="A12" s="50" t="s">
        <v>40</v>
      </c>
      <c r="R12" s="59"/>
    </row>
    <row r="13" spans="1:19" x14ac:dyDescent="0.2">
      <c r="A13" s="50"/>
      <c r="R13" s="59"/>
    </row>
    <row r="14" spans="1:19" x14ac:dyDescent="0.2">
      <c r="A14" s="167" t="s">
        <v>241</v>
      </c>
      <c r="B14" s="3"/>
      <c r="C14" s="3"/>
      <c r="D14" s="3"/>
      <c r="E14" s="3"/>
      <c r="F14" s="3"/>
      <c r="G14" s="3"/>
      <c r="H14" s="3"/>
      <c r="P14" s="59"/>
    </row>
    <row r="15" spans="1:19" x14ac:dyDescent="0.2">
      <c r="A15" s="216" t="s">
        <v>25</v>
      </c>
      <c r="N15" s="98" t="s">
        <v>41</v>
      </c>
    </row>
    <row r="16" spans="1:19" ht="24" x14ac:dyDescent="0.2">
      <c r="A16" s="118" t="s">
        <v>197</v>
      </c>
      <c r="B16" s="99" t="s">
        <v>103</v>
      </c>
      <c r="C16" s="99" t="s">
        <v>104</v>
      </c>
      <c r="D16" s="99" t="s">
        <v>105</v>
      </c>
      <c r="E16" s="99" t="s">
        <v>106</v>
      </c>
      <c r="F16" s="99" t="s">
        <v>107</v>
      </c>
      <c r="G16" s="99" t="s">
        <v>108</v>
      </c>
      <c r="H16" s="99" t="s">
        <v>109</v>
      </c>
      <c r="I16" s="99" t="s">
        <v>110</v>
      </c>
      <c r="J16" s="99" t="s">
        <v>111</v>
      </c>
      <c r="K16" s="99" t="s">
        <v>112</v>
      </c>
      <c r="L16" s="99" t="s">
        <v>113</v>
      </c>
      <c r="M16" s="99" t="s">
        <v>148</v>
      </c>
      <c r="N16" s="99" t="s">
        <v>149</v>
      </c>
    </row>
    <row r="17" spans="1:17" x14ac:dyDescent="0.2">
      <c r="A17" s="223" t="s">
        <v>32</v>
      </c>
      <c r="B17" s="17">
        <v>0.24671916010498687</v>
      </c>
      <c r="C17" s="17">
        <v>0.23255813953488372</v>
      </c>
      <c r="D17" s="17">
        <v>0.20789473684210527</v>
      </c>
      <c r="E17" s="17">
        <v>0.17367088607594935</v>
      </c>
      <c r="F17" s="17">
        <v>0.15397775876817793</v>
      </c>
      <c r="G17" s="17">
        <v>0.13702733058779484</v>
      </c>
      <c r="H17" s="17">
        <v>0.12148850784385261</v>
      </c>
      <c r="I17" s="17">
        <v>9.8307098307098301E-2</v>
      </c>
      <c r="J17" s="17">
        <v>9.4416837182110497E-2</v>
      </c>
      <c r="K17" s="17">
        <v>9.0221642764015647E-2</v>
      </c>
      <c r="L17" s="17">
        <v>6.3873159682899208E-2</v>
      </c>
      <c r="M17" s="245">
        <v>5.4407967539653261E-2</v>
      </c>
      <c r="N17" s="245">
        <v>0.05</v>
      </c>
    </row>
    <row r="18" spans="1:17" x14ac:dyDescent="0.2">
      <c r="A18" s="223" t="s">
        <v>37</v>
      </c>
      <c r="B18" s="17">
        <v>0.26712922810060713</v>
      </c>
      <c r="C18" s="17">
        <v>0.2422825070159027</v>
      </c>
      <c r="D18" s="17">
        <v>0.13462783171521037</v>
      </c>
      <c r="E18" s="17">
        <v>9.3139482053611999E-2</v>
      </c>
      <c r="F18" s="17">
        <v>6.1873895109015913E-2</v>
      </c>
      <c r="G18" s="17">
        <v>4.9904942965779471E-2</v>
      </c>
      <c r="H18" s="17">
        <v>4.1666666666666664E-2</v>
      </c>
      <c r="I18" s="17">
        <v>4.040617727945843E-2</v>
      </c>
      <c r="J18" s="17">
        <v>3.9586919104991396E-2</v>
      </c>
      <c r="K18" s="17">
        <v>3.0532903470510145E-2</v>
      </c>
      <c r="L18" s="17">
        <v>2.7662911735348638E-2</v>
      </c>
      <c r="M18" s="245">
        <v>1.8749999999999999E-2</v>
      </c>
      <c r="N18" s="245">
        <v>1.3233857358557598E-2</v>
      </c>
    </row>
    <row r="19" spans="1:17" x14ac:dyDescent="0.2">
      <c r="A19" s="223" t="s">
        <v>34</v>
      </c>
      <c r="B19" s="17">
        <v>0.33587786259541985</v>
      </c>
      <c r="C19" s="17">
        <v>0.27768773635872501</v>
      </c>
      <c r="D19" s="17">
        <v>0.26548148148148148</v>
      </c>
      <c r="E19" s="17">
        <v>0.22918890074706511</v>
      </c>
      <c r="F19" s="17">
        <v>0.17156972827307435</v>
      </c>
      <c r="G19" s="17">
        <v>0.11698346468861072</v>
      </c>
      <c r="H19" s="17">
        <v>0.11280439905734485</v>
      </c>
      <c r="I19" s="17">
        <v>9.3349984389634724E-2</v>
      </c>
      <c r="J19" s="17">
        <v>8.6914842626617667E-2</v>
      </c>
      <c r="K19" s="17">
        <v>8.6029150373266972E-2</v>
      </c>
      <c r="L19" s="17">
        <v>8.1481481481481488E-2</v>
      </c>
      <c r="M19" s="245">
        <v>6.7731277533039647E-2</v>
      </c>
      <c r="N19" s="245">
        <v>5.5477855477855477E-2</v>
      </c>
    </row>
    <row r="20" spans="1:17" x14ac:dyDescent="0.2">
      <c r="A20" s="223" t="s">
        <v>31</v>
      </c>
      <c r="B20" s="17">
        <v>0.39662447257383965</v>
      </c>
      <c r="C20" s="17">
        <v>0.29910714285714285</v>
      </c>
      <c r="D20" s="17">
        <v>0.38285714285714284</v>
      </c>
      <c r="E20" s="17">
        <v>0.24056603773584906</v>
      </c>
      <c r="F20" s="17">
        <v>0.23193916349809887</v>
      </c>
      <c r="G20" s="17">
        <v>0.22413793103448276</v>
      </c>
      <c r="H20" s="17">
        <v>0.16088328075709779</v>
      </c>
      <c r="I20" s="17">
        <v>0.16825396825396827</v>
      </c>
      <c r="J20" s="17">
        <v>0.16081871345029239</v>
      </c>
      <c r="K20" s="17">
        <v>0.16666666666666666</v>
      </c>
      <c r="L20" s="17">
        <v>0.16666666666666666</v>
      </c>
      <c r="M20" s="245">
        <v>0.13076923076923078</v>
      </c>
      <c r="N20" s="245">
        <v>0.13861386138613863</v>
      </c>
    </row>
    <row r="21" spans="1:17" x14ac:dyDescent="0.2">
      <c r="A21" s="223" t="s">
        <v>38</v>
      </c>
      <c r="B21" s="17">
        <v>0.40335091529630779</v>
      </c>
      <c r="C21" s="17">
        <v>0.36524150007296075</v>
      </c>
      <c r="D21" s="17">
        <v>0.34086429112964367</v>
      </c>
      <c r="E21" s="17">
        <v>0.28609412390321726</v>
      </c>
      <c r="F21" s="17">
        <v>0.2281052281052281</v>
      </c>
      <c r="G21" s="17">
        <v>0.19677003864064202</v>
      </c>
      <c r="H21" s="17">
        <v>0.17921785613804744</v>
      </c>
      <c r="I21" s="17">
        <v>0.15954070201643017</v>
      </c>
      <c r="J21" s="17">
        <v>0.14864746563949927</v>
      </c>
      <c r="K21" s="17">
        <v>0.15105426892499135</v>
      </c>
      <c r="L21" s="17">
        <v>0.12866123731961709</v>
      </c>
      <c r="M21" s="245">
        <v>0.11147011308562198</v>
      </c>
      <c r="N21" s="245">
        <v>0.10044579876982111</v>
      </c>
    </row>
    <row r="22" spans="1:17" ht="13.5" thickBot="1" x14ac:dyDescent="0.25">
      <c r="A22" s="224" t="s">
        <v>6</v>
      </c>
      <c r="B22" s="41">
        <v>0.48412698412698413</v>
      </c>
      <c r="C22" s="41">
        <v>0.37410071942446044</v>
      </c>
      <c r="D22" s="41">
        <v>0.34959349593495936</v>
      </c>
      <c r="E22" s="41">
        <v>0.15025906735751296</v>
      </c>
      <c r="F22" s="41">
        <v>0.13131313131313133</v>
      </c>
      <c r="G22" s="41">
        <v>6.0556464811783964E-2</v>
      </c>
      <c r="H22" s="41">
        <v>4.8494983277591976E-2</v>
      </c>
      <c r="I22" s="41">
        <v>5.0769230769230768E-2</v>
      </c>
      <c r="J22" s="41">
        <v>5.1724137931034482E-2</v>
      </c>
      <c r="K22" s="41">
        <v>7.2407045009784732E-2</v>
      </c>
      <c r="L22" s="41">
        <v>4.4247787610619468E-2</v>
      </c>
      <c r="M22" s="246">
        <v>3.6775106082036775E-2</v>
      </c>
      <c r="N22" s="246">
        <v>4.0313549832026875E-2</v>
      </c>
    </row>
    <row r="23" spans="1:17" x14ac:dyDescent="0.2">
      <c r="A23" s="38" t="s">
        <v>29</v>
      </c>
      <c r="B23" s="39">
        <v>0.35205024011821207</v>
      </c>
      <c r="C23" s="39">
        <v>0.31410909090909089</v>
      </c>
      <c r="D23" s="39">
        <v>0.28126595201633486</v>
      </c>
      <c r="E23" s="39">
        <v>0.2295754211090783</v>
      </c>
      <c r="F23" s="39">
        <v>0.17662245621140021</v>
      </c>
      <c r="G23" s="39">
        <v>0.14052744002628983</v>
      </c>
      <c r="H23" s="39">
        <v>0.1281949515796158</v>
      </c>
      <c r="I23" s="39">
        <v>0.11135729839171792</v>
      </c>
      <c r="J23" s="39">
        <v>0.10624976568065085</v>
      </c>
      <c r="K23" s="39">
        <v>0.10439419010847582</v>
      </c>
      <c r="L23" s="39">
        <v>8.7966932026944278E-2</v>
      </c>
      <c r="M23" s="247">
        <v>7.0419302183227908E-2</v>
      </c>
      <c r="N23" s="247">
        <v>6.2274855907780979E-2</v>
      </c>
    </row>
    <row r="24" spans="1:17" x14ac:dyDescent="0.2">
      <c r="A24" s="50" t="s">
        <v>40</v>
      </c>
      <c r="C24" s="2"/>
      <c r="D24" s="2"/>
      <c r="E24" s="2"/>
      <c r="F24" s="2"/>
      <c r="G24" s="2"/>
      <c r="H24" s="2"/>
      <c r="I24" s="2"/>
      <c r="J24" s="2"/>
      <c r="K24" s="2"/>
      <c r="L24" s="2"/>
      <c r="P24" s="59"/>
      <c r="Q24" s="59"/>
    </row>
    <row r="25" spans="1:17" x14ac:dyDescent="0.2">
      <c r="A25" s="216" t="s">
        <v>26</v>
      </c>
      <c r="C25" s="2"/>
      <c r="D25" s="2"/>
      <c r="E25" s="2"/>
      <c r="F25" s="2"/>
      <c r="G25" s="2"/>
      <c r="H25" s="2"/>
      <c r="I25" s="2"/>
      <c r="J25" s="2"/>
      <c r="K25" s="2"/>
      <c r="L25" s="2"/>
      <c r="N25" s="98" t="s">
        <v>41</v>
      </c>
      <c r="P25" s="59"/>
      <c r="Q25" s="59"/>
    </row>
    <row r="26" spans="1:17" ht="24" x14ac:dyDescent="0.2">
      <c r="A26" s="118" t="s">
        <v>197</v>
      </c>
      <c r="B26" s="99" t="s">
        <v>103</v>
      </c>
      <c r="C26" s="99" t="s">
        <v>104</v>
      </c>
      <c r="D26" s="99" t="s">
        <v>105</v>
      </c>
      <c r="E26" s="99" t="s">
        <v>106</v>
      </c>
      <c r="F26" s="99" t="s">
        <v>107</v>
      </c>
      <c r="G26" s="99" t="s">
        <v>108</v>
      </c>
      <c r="H26" s="99" t="s">
        <v>109</v>
      </c>
      <c r="I26" s="99" t="s">
        <v>110</v>
      </c>
      <c r="J26" s="99" t="s">
        <v>111</v>
      </c>
      <c r="K26" s="99" t="s">
        <v>112</v>
      </c>
      <c r="L26" s="99" t="s">
        <v>113</v>
      </c>
      <c r="M26" s="99" t="s">
        <v>148</v>
      </c>
      <c r="N26" s="99" t="s">
        <v>149</v>
      </c>
      <c r="O26" s="59"/>
      <c r="P26" s="59"/>
    </row>
    <row r="27" spans="1:17" x14ac:dyDescent="0.2">
      <c r="A27" s="223" t="s">
        <v>32</v>
      </c>
      <c r="B27" s="17">
        <v>0.17637745408486383</v>
      </c>
      <c r="C27" s="17">
        <v>0.15732189973614777</v>
      </c>
      <c r="D27" s="17">
        <v>0.12053698943159097</v>
      </c>
      <c r="E27" s="17">
        <v>9.9545224861040935E-2</v>
      </c>
      <c r="F27" s="17">
        <v>7.8024796921761438E-2</v>
      </c>
      <c r="G27" s="17">
        <v>7.5781559161060552E-2</v>
      </c>
      <c r="H27" s="17">
        <v>6.3949139865370236E-2</v>
      </c>
      <c r="I27" s="17">
        <v>5.4889071487263762E-2</v>
      </c>
      <c r="J27" s="17">
        <v>4.3821491864024488E-2</v>
      </c>
      <c r="K27" s="17">
        <v>4.2981665163811245E-2</v>
      </c>
      <c r="L27" s="17">
        <v>3.769322235434007E-2</v>
      </c>
      <c r="M27" s="245">
        <v>2.9790051068658976E-2</v>
      </c>
      <c r="N27" s="245">
        <v>2.6846846846846847E-2</v>
      </c>
    </row>
    <row r="28" spans="1:17" x14ac:dyDescent="0.2">
      <c r="A28" s="223" t="s">
        <v>37</v>
      </c>
      <c r="B28" s="17">
        <v>0.28145386766076419</v>
      </c>
      <c r="C28" s="17">
        <v>0.19745845552297164</v>
      </c>
      <c r="D28" s="17">
        <v>0.11543624161073826</v>
      </c>
      <c r="E28" s="17">
        <v>6.7192036499377855E-2</v>
      </c>
      <c r="F28" s="17">
        <v>4.0162684290798167E-2</v>
      </c>
      <c r="G28" s="17">
        <v>3.0738119312436803E-2</v>
      </c>
      <c r="H28" s="17">
        <v>2.6134301270417423E-2</v>
      </c>
      <c r="I28" s="17">
        <v>2.6015983676245538E-2</v>
      </c>
      <c r="J28" s="17">
        <v>1.9286567673664448E-2</v>
      </c>
      <c r="K28" s="17">
        <v>1.8812644564379338E-2</v>
      </c>
      <c r="L28" s="17">
        <v>1.3736877373241009E-2</v>
      </c>
      <c r="M28" s="245">
        <v>1.2361432331126885E-2</v>
      </c>
      <c r="N28" s="245">
        <v>9.0441932168550867E-3</v>
      </c>
    </row>
    <row r="29" spans="1:17" x14ac:dyDescent="0.2">
      <c r="A29" s="223" t="s">
        <v>34</v>
      </c>
      <c r="B29" s="17">
        <v>0.27433107909438398</v>
      </c>
      <c r="C29" s="17">
        <v>0.21081156197887715</v>
      </c>
      <c r="D29" s="17">
        <v>0.2057512580877067</v>
      </c>
      <c r="E29" s="17">
        <v>0.16774705648895358</v>
      </c>
      <c r="F29" s="17">
        <v>0.11660531290418864</v>
      </c>
      <c r="G29" s="17">
        <v>6.3070273731391069E-2</v>
      </c>
      <c r="H29" s="17">
        <v>5.9070057201110041E-2</v>
      </c>
      <c r="I29" s="17">
        <v>5.4402497542926517E-2</v>
      </c>
      <c r="J29" s="17">
        <v>5.2674741357557404E-2</v>
      </c>
      <c r="K29" s="17">
        <v>5.6616748166259168E-2</v>
      </c>
      <c r="L29" s="17">
        <v>5.0918782437929584E-2</v>
      </c>
      <c r="M29" s="245">
        <v>4.3305687203791472E-2</v>
      </c>
      <c r="N29" s="245">
        <v>3.1678510659593637E-2</v>
      </c>
    </row>
    <row r="30" spans="1:17" x14ac:dyDescent="0.2">
      <c r="A30" s="223" t="s">
        <v>31</v>
      </c>
      <c r="B30" s="17">
        <v>0.31988472622478387</v>
      </c>
      <c r="C30" s="17">
        <v>0.28366762177650429</v>
      </c>
      <c r="D30" s="17">
        <v>0.3033033033033033</v>
      </c>
      <c r="E30" s="17">
        <v>0.24011299435028249</v>
      </c>
      <c r="F30" s="17">
        <v>0.22978723404255319</v>
      </c>
      <c r="G30" s="17">
        <v>0.18609406952965235</v>
      </c>
      <c r="H30" s="17">
        <v>0.1683673469387755</v>
      </c>
      <c r="I30" s="17">
        <v>0.1347305389221557</v>
      </c>
      <c r="J30" s="17">
        <v>0.12606232294617564</v>
      </c>
      <c r="K30" s="17">
        <v>9.495896834701055E-2</v>
      </c>
      <c r="L30" s="17">
        <v>0.10846953937592868</v>
      </c>
      <c r="M30" s="245">
        <v>0.12959381044487428</v>
      </c>
      <c r="N30" s="245">
        <v>0.12820512820512819</v>
      </c>
    </row>
    <row r="31" spans="1:17" x14ac:dyDescent="0.2">
      <c r="A31" s="223" t="s">
        <v>38</v>
      </c>
      <c r="B31" s="17">
        <v>0.40734177215189871</v>
      </c>
      <c r="C31" s="17">
        <v>0.37468160978094756</v>
      </c>
      <c r="D31" s="17">
        <v>0.35497203987357162</v>
      </c>
      <c r="E31" s="17">
        <v>0.30769230769230771</v>
      </c>
      <c r="F31" s="17">
        <v>0.23101433882103026</v>
      </c>
      <c r="G31" s="17">
        <v>0.19003663003663004</v>
      </c>
      <c r="H31" s="17">
        <v>0.18555240793201133</v>
      </c>
      <c r="I31" s="17">
        <v>0.1674744211093161</v>
      </c>
      <c r="J31" s="17">
        <v>0.15574512084787384</v>
      </c>
      <c r="K31" s="17">
        <v>0.15356866786910589</v>
      </c>
      <c r="L31" s="17">
        <v>0.1360857908847185</v>
      </c>
      <c r="M31" s="245">
        <v>0.11914657799944584</v>
      </c>
      <c r="N31" s="245">
        <v>0.10591618734593262</v>
      </c>
    </row>
    <row r="32" spans="1:17" ht="13.5" thickBot="1" x14ac:dyDescent="0.25">
      <c r="A32" s="56" t="s">
        <v>6</v>
      </c>
      <c r="B32" s="41">
        <v>0.37333333333333335</v>
      </c>
      <c r="C32" s="41">
        <v>0.24096385542168675</v>
      </c>
      <c r="D32" s="41">
        <v>0.27500000000000002</v>
      </c>
      <c r="E32" s="41">
        <v>0.21359223300970873</v>
      </c>
      <c r="F32" s="41">
        <v>7.2992700729927001E-2</v>
      </c>
      <c r="G32" s="41">
        <v>4.1975308641975309E-2</v>
      </c>
      <c r="H32" s="41">
        <v>3.4653465346534656E-2</v>
      </c>
      <c r="I32" s="41">
        <v>3.5264483627204031E-2</v>
      </c>
      <c r="J32" s="41">
        <v>3.8560411311053984E-2</v>
      </c>
      <c r="K32" s="41">
        <v>5.8479532163742687E-2</v>
      </c>
      <c r="L32" s="41">
        <v>4.7244094488188976E-2</v>
      </c>
      <c r="M32" s="246">
        <v>3.5320088300220751E-2</v>
      </c>
      <c r="N32" s="246">
        <v>3.4013605442176874E-2</v>
      </c>
    </row>
    <row r="33" spans="1:14" x14ac:dyDescent="0.2">
      <c r="A33" s="38" t="s">
        <v>29</v>
      </c>
      <c r="B33" s="39">
        <v>0.29036027263875364</v>
      </c>
      <c r="C33" s="39">
        <v>0.24255237363059773</v>
      </c>
      <c r="D33" s="39">
        <v>0.21903836813987373</v>
      </c>
      <c r="E33" s="39">
        <v>0.17564563928873836</v>
      </c>
      <c r="F33" s="39">
        <v>0.12512540631646535</v>
      </c>
      <c r="G33" s="39">
        <v>8.5630434186346305E-2</v>
      </c>
      <c r="H33" s="39">
        <v>8.072852571991139E-2</v>
      </c>
      <c r="I33" s="39">
        <v>7.3524737790020125E-2</v>
      </c>
      <c r="J33" s="39">
        <v>6.8816326530612246E-2</v>
      </c>
      <c r="K33" s="39">
        <v>6.9406548431105053E-2</v>
      </c>
      <c r="L33" s="39">
        <v>6.0141425204161804E-2</v>
      </c>
      <c r="M33" s="247">
        <v>4.9700714423633906E-2</v>
      </c>
      <c r="N33" s="247">
        <v>4.134572970038343E-2</v>
      </c>
    </row>
    <row r="34" spans="1:14" x14ac:dyDescent="0.2">
      <c r="A34" s="50" t="s">
        <v>40</v>
      </c>
    </row>
    <row r="66" spans="1:28" s="4" customFormat="1" x14ac:dyDescent="0.2">
      <c r="A66" s="46" t="s">
        <v>39</v>
      </c>
      <c r="B66" s="3"/>
    </row>
    <row r="67" spans="1:28" x14ac:dyDescent="0.2">
      <c r="A67" s="50" t="s">
        <v>40</v>
      </c>
    </row>
    <row r="72" spans="1:28" ht="15" x14ac:dyDescent="0.25">
      <c r="A72" s="159" t="s">
        <v>302</v>
      </c>
      <c r="B72" s="321" t="s">
        <v>303</v>
      </c>
      <c r="C72" s="159" t="s">
        <v>214</v>
      </c>
      <c r="D72" s="159" t="s">
        <v>215</v>
      </c>
      <c r="E72" s="159" t="s">
        <v>216</v>
      </c>
      <c r="F72" s="159" t="s">
        <v>217</v>
      </c>
      <c r="G72" s="159" t="s">
        <v>218</v>
      </c>
      <c r="H72" s="159" t="s">
        <v>219</v>
      </c>
      <c r="I72" s="159" t="s">
        <v>220</v>
      </c>
      <c r="J72" s="159" t="s">
        <v>221</v>
      </c>
      <c r="K72" s="159" t="s">
        <v>222</v>
      </c>
      <c r="L72" s="159" t="s">
        <v>223</v>
      </c>
      <c r="M72" s="159" t="s">
        <v>224</v>
      </c>
      <c r="N72" s="159" t="s">
        <v>225</v>
      </c>
      <c r="O72" s="159" t="s">
        <v>226</v>
      </c>
      <c r="P72" s="159" t="s">
        <v>227</v>
      </c>
      <c r="Q72" s="159" t="s">
        <v>228</v>
      </c>
      <c r="R72" s="159" t="s">
        <v>229</v>
      </c>
      <c r="S72" s="159" t="s">
        <v>204</v>
      </c>
      <c r="T72" s="159" t="s">
        <v>205</v>
      </c>
      <c r="U72" s="159" t="s">
        <v>206</v>
      </c>
      <c r="V72" s="159" t="s">
        <v>207</v>
      </c>
      <c r="W72" s="159" t="s">
        <v>208</v>
      </c>
      <c r="X72" s="159" t="s">
        <v>209</v>
      </c>
      <c r="Y72" s="159" t="s">
        <v>210</v>
      </c>
      <c r="Z72" s="159" t="s">
        <v>211</v>
      </c>
      <c r="AA72" s="159" t="s">
        <v>212</v>
      </c>
      <c r="AB72" s="159" t="s">
        <v>213</v>
      </c>
    </row>
    <row r="73" spans="1:28" ht="15" x14ac:dyDescent="0.25">
      <c r="A73" s="159" t="s">
        <v>25</v>
      </c>
      <c r="B73" s="159"/>
      <c r="C73" s="160"/>
      <c r="D73" s="160"/>
      <c r="E73" s="160"/>
      <c r="F73" s="160"/>
      <c r="G73" s="160"/>
      <c r="H73" s="160"/>
      <c r="I73" s="160"/>
      <c r="J73" s="160"/>
      <c r="K73" s="160"/>
      <c r="L73" s="160"/>
      <c r="M73" s="160"/>
      <c r="N73" s="160"/>
      <c r="O73" s="160"/>
      <c r="P73" s="160"/>
      <c r="Q73" s="160"/>
      <c r="R73" s="160"/>
      <c r="S73" s="160"/>
      <c r="T73" s="160"/>
      <c r="U73" s="160"/>
      <c r="V73" s="160"/>
      <c r="W73" s="160"/>
      <c r="X73" s="160"/>
      <c r="Y73" s="160"/>
      <c r="Z73" s="160"/>
      <c r="AA73" s="160"/>
      <c r="AB73" s="160"/>
    </row>
    <row r="74" spans="1:28" ht="15" x14ac:dyDescent="0.25">
      <c r="A74" s="159"/>
      <c r="B74" s="159" t="s">
        <v>1</v>
      </c>
      <c r="C74" s="160">
        <v>1905</v>
      </c>
      <c r="D74" s="160">
        <v>470</v>
      </c>
      <c r="E74" s="160">
        <v>1763</v>
      </c>
      <c r="F74" s="160">
        <v>410</v>
      </c>
      <c r="G74" s="160">
        <v>1900</v>
      </c>
      <c r="H74" s="160">
        <v>395</v>
      </c>
      <c r="I74" s="160">
        <v>1975</v>
      </c>
      <c r="J74" s="160">
        <v>343</v>
      </c>
      <c r="K74" s="160">
        <v>2338</v>
      </c>
      <c r="L74" s="160">
        <v>360</v>
      </c>
      <c r="M74" s="160">
        <v>2671</v>
      </c>
      <c r="N74" s="160">
        <v>366</v>
      </c>
      <c r="O74" s="160">
        <v>2741</v>
      </c>
      <c r="P74" s="160">
        <v>333</v>
      </c>
      <c r="Q74" s="160">
        <v>3367</v>
      </c>
      <c r="R74" s="160">
        <v>331</v>
      </c>
      <c r="S74" s="160">
        <v>3421</v>
      </c>
      <c r="T74" s="160">
        <v>323</v>
      </c>
      <c r="U74" s="160">
        <v>3835</v>
      </c>
      <c r="V74" s="160">
        <v>346</v>
      </c>
      <c r="W74" s="160">
        <v>4415</v>
      </c>
      <c r="X74" s="160">
        <v>282</v>
      </c>
      <c r="Y74" s="160">
        <v>5422</v>
      </c>
      <c r="Z74" s="160">
        <v>295</v>
      </c>
      <c r="AA74" s="160">
        <v>5660</v>
      </c>
      <c r="AB74" s="160">
        <v>283</v>
      </c>
    </row>
    <row r="75" spans="1:28" ht="15" x14ac:dyDescent="0.25">
      <c r="A75" s="159"/>
      <c r="B75" s="159" t="s">
        <v>2</v>
      </c>
      <c r="C75" s="160">
        <v>1153</v>
      </c>
      <c r="D75" s="160">
        <v>308</v>
      </c>
      <c r="E75" s="160">
        <v>1069</v>
      </c>
      <c r="F75" s="160">
        <v>259</v>
      </c>
      <c r="G75" s="160">
        <v>1545</v>
      </c>
      <c r="H75" s="160">
        <v>208</v>
      </c>
      <c r="I75" s="160">
        <v>2201</v>
      </c>
      <c r="J75" s="160">
        <v>205</v>
      </c>
      <c r="K75" s="160">
        <v>3394</v>
      </c>
      <c r="L75" s="160">
        <v>210</v>
      </c>
      <c r="M75" s="160">
        <v>4208</v>
      </c>
      <c r="N75" s="160">
        <v>210</v>
      </c>
      <c r="O75" s="160">
        <v>4512</v>
      </c>
      <c r="P75" s="160">
        <v>188</v>
      </c>
      <c r="Q75" s="160">
        <v>4727</v>
      </c>
      <c r="R75" s="160">
        <v>191</v>
      </c>
      <c r="S75" s="160">
        <v>4648</v>
      </c>
      <c r="T75" s="160">
        <v>184</v>
      </c>
      <c r="U75" s="160">
        <v>5273</v>
      </c>
      <c r="V75" s="160">
        <v>161</v>
      </c>
      <c r="W75" s="160">
        <v>7013</v>
      </c>
      <c r="X75" s="160">
        <v>194</v>
      </c>
      <c r="Y75" s="160">
        <v>10080</v>
      </c>
      <c r="Z75" s="160">
        <v>189</v>
      </c>
      <c r="AA75" s="160">
        <v>11259</v>
      </c>
      <c r="AB75" s="160">
        <v>149</v>
      </c>
    </row>
    <row r="76" spans="1:28" ht="15" x14ac:dyDescent="0.25">
      <c r="A76" s="159"/>
      <c r="B76" s="159" t="s">
        <v>3</v>
      </c>
      <c r="C76" s="160">
        <v>3668</v>
      </c>
      <c r="D76" s="160">
        <v>1232</v>
      </c>
      <c r="E76" s="160">
        <v>3702</v>
      </c>
      <c r="F76" s="160">
        <v>1028</v>
      </c>
      <c r="G76" s="160">
        <v>3375</v>
      </c>
      <c r="H76" s="160">
        <v>896</v>
      </c>
      <c r="I76" s="160">
        <v>3748</v>
      </c>
      <c r="J76" s="160">
        <v>859</v>
      </c>
      <c r="K76" s="160">
        <v>4453</v>
      </c>
      <c r="L76" s="160">
        <v>764</v>
      </c>
      <c r="M76" s="160">
        <v>6471</v>
      </c>
      <c r="N76" s="160">
        <v>757</v>
      </c>
      <c r="O76" s="160">
        <v>6365</v>
      </c>
      <c r="P76" s="160">
        <v>718</v>
      </c>
      <c r="Q76" s="160">
        <v>6406</v>
      </c>
      <c r="R76" s="160">
        <v>598</v>
      </c>
      <c r="S76" s="160">
        <v>6259</v>
      </c>
      <c r="T76" s="160">
        <v>544</v>
      </c>
      <c r="U76" s="160">
        <v>5626</v>
      </c>
      <c r="V76" s="160">
        <v>484</v>
      </c>
      <c r="W76" s="160">
        <v>6345</v>
      </c>
      <c r="X76" s="160">
        <v>517</v>
      </c>
      <c r="Y76" s="160">
        <v>7264</v>
      </c>
      <c r="Z76" s="160">
        <v>492</v>
      </c>
      <c r="AA76" s="160">
        <v>8580</v>
      </c>
      <c r="AB76" s="160">
        <v>476</v>
      </c>
    </row>
    <row r="77" spans="1:28" ht="15" x14ac:dyDescent="0.25">
      <c r="A77" s="159"/>
      <c r="B77" s="159" t="s">
        <v>4</v>
      </c>
      <c r="C77" s="160">
        <v>237</v>
      </c>
      <c r="D77" s="160">
        <v>94</v>
      </c>
      <c r="E77" s="160">
        <v>224</v>
      </c>
      <c r="F77" s="160">
        <v>67</v>
      </c>
      <c r="G77" s="160">
        <v>175</v>
      </c>
      <c r="H77" s="160">
        <v>67</v>
      </c>
      <c r="I77" s="160">
        <v>212</v>
      </c>
      <c r="J77" s="160">
        <v>51</v>
      </c>
      <c r="K77" s="160">
        <v>263</v>
      </c>
      <c r="L77" s="160">
        <v>61</v>
      </c>
      <c r="M77" s="160">
        <v>290</v>
      </c>
      <c r="N77" s="160">
        <v>65</v>
      </c>
      <c r="O77" s="160">
        <v>317</v>
      </c>
      <c r="P77" s="160">
        <v>51</v>
      </c>
      <c r="Q77" s="160">
        <v>315</v>
      </c>
      <c r="R77" s="160">
        <v>53</v>
      </c>
      <c r="S77" s="160">
        <v>342</v>
      </c>
      <c r="T77" s="160">
        <v>55</v>
      </c>
      <c r="U77" s="160">
        <v>378</v>
      </c>
      <c r="V77" s="160">
        <v>63</v>
      </c>
      <c r="W77" s="160">
        <v>324</v>
      </c>
      <c r="X77" s="160">
        <v>54</v>
      </c>
      <c r="Y77" s="160">
        <v>260</v>
      </c>
      <c r="Z77" s="160">
        <v>34</v>
      </c>
      <c r="AA77" s="160">
        <v>303</v>
      </c>
      <c r="AB77" s="160">
        <v>42</v>
      </c>
    </row>
    <row r="78" spans="1:28" ht="15" x14ac:dyDescent="0.25">
      <c r="A78" s="159"/>
      <c r="B78" s="159" t="s">
        <v>5</v>
      </c>
      <c r="C78" s="160">
        <v>6446</v>
      </c>
      <c r="D78" s="160">
        <v>2600</v>
      </c>
      <c r="E78" s="160">
        <v>6853</v>
      </c>
      <c r="F78" s="160">
        <v>2503</v>
      </c>
      <c r="G78" s="160">
        <v>6595</v>
      </c>
      <c r="H78" s="160">
        <v>2248</v>
      </c>
      <c r="I78" s="160">
        <v>7522</v>
      </c>
      <c r="J78" s="160">
        <v>2152</v>
      </c>
      <c r="K78" s="160">
        <v>9009</v>
      </c>
      <c r="L78" s="160">
        <v>2055</v>
      </c>
      <c r="M78" s="160">
        <v>10093</v>
      </c>
      <c r="N78" s="160">
        <v>1986</v>
      </c>
      <c r="O78" s="160">
        <v>10663</v>
      </c>
      <c r="P78" s="160">
        <v>1911</v>
      </c>
      <c r="Q78" s="160">
        <v>10712</v>
      </c>
      <c r="R78" s="160">
        <v>1709</v>
      </c>
      <c r="S78" s="160">
        <v>11423</v>
      </c>
      <c r="T78" s="160">
        <v>1698</v>
      </c>
      <c r="U78" s="160">
        <v>11572</v>
      </c>
      <c r="V78" s="160">
        <v>1748</v>
      </c>
      <c r="W78" s="160">
        <v>13998</v>
      </c>
      <c r="X78" s="160">
        <v>1801</v>
      </c>
      <c r="Y78" s="160">
        <v>15475</v>
      </c>
      <c r="Z78" s="160">
        <v>1725</v>
      </c>
      <c r="AA78" s="160">
        <v>17721</v>
      </c>
      <c r="AB78" s="160">
        <v>1780</v>
      </c>
    </row>
    <row r="79" spans="1:28" ht="15" x14ac:dyDescent="0.25">
      <c r="A79" s="159"/>
      <c r="B79" s="159" t="s">
        <v>6</v>
      </c>
      <c r="C79" s="160">
        <v>126</v>
      </c>
      <c r="D79" s="160">
        <v>61</v>
      </c>
      <c r="E79" s="160">
        <v>139</v>
      </c>
      <c r="F79" s="160">
        <v>52</v>
      </c>
      <c r="G79" s="160">
        <v>123</v>
      </c>
      <c r="H79" s="160">
        <v>43</v>
      </c>
      <c r="I79" s="160">
        <v>193</v>
      </c>
      <c r="J79" s="160">
        <v>29</v>
      </c>
      <c r="K79" s="160">
        <v>297</v>
      </c>
      <c r="L79" s="160">
        <v>39</v>
      </c>
      <c r="M79" s="160">
        <v>611</v>
      </c>
      <c r="N79" s="160">
        <v>37</v>
      </c>
      <c r="O79" s="160">
        <v>598</v>
      </c>
      <c r="P79" s="160">
        <v>29</v>
      </c>
      <c r="Q79" s="160">
        <v>650</v>
      </c>
      <c r="R79" s="160">
        <v>33</v>
      </c>
      <c r="S79" s="160">
        <v>580</v>
      </c>
      <c r="T79" s="160">
        <v>30</v>
      </c>
      <c r="U79" s="160">
        <v>511</v>
      </c>
      <c r="V79" s="160">
        <v>37</v>
      </c>
      <c r="W79" s="160">
        <v>565</v>
      </c>
      <c r="X79" s="160">
        <v>25</v>
      </c>
      <c r="Y79" s="160">
        <v>707</v>
      </c>
      <c r="Z79" s="160">
        <v>26</v>
      </c>
      <c r="AA79" s="160">
        <v>893</v>
      </c>
      <c r="AB79" s="160">
        <v>36</v>
      </c>
    </row>
    <row r="80" spans="1:28" ht="15" x14ac:dyDescent="0.25">
      <c r="A80" s="321" t="s">
        <v>230</v>
      </c>
      <c r="B80" s="159"/>
      <c r="C80" s="160">
        <v>13535</v>
      </c>
      <c r="D80" s="160">
        <v>4765</v>
      </c>
      <c r="E80" s="160">
        <v>13750</v>
      </c>
      <c r="F80" s="160">
        <v>4319</v>
      </c>
      <c r="G80" s="160">
        <v>13713</v>
      </c>
      <c r="H80" s="160">
        <v>3857</v>
      </c>
      <c r="I80" s="160">
        <v>15851</v>
      </c>
      <c r="J80" s="160">
        <v>3639</v>
      </c>
      <c r="K80" s="160">
        <v>19754</v>
      </c>
      <c r="L80" s="160">
        <v>3489</v>
      </c>
      <c r="M80" s="160">
        <v>24344</v>
      </c>
      <c r="N80" s="160">
        <v>3421</v>
      </c>
      <c r="O80" s="160">
        <v>25196</v>
      </c>
      <c r="P80" s="160">
        <v>3230</v>
      </c>
      <c r="Q80" s="160">
        <v>26177</v>
      </c>
      <c r="R80" s="160">
        <v>2915</v>
      </c>
      <c r="S80" s="160">
        <v>26673</v>
      </c>
      <c r="T80" s="160">
        <v>2834</v>
      </c>
      <c r="U80" s="160">
        <v>27195</v>
      </c>
      <c r="V80" s="160">
        <v>2839</v>
      </c>
      <c r="W80" s="160">
        <v>32660</v>
      </c>
      <c r="X80" s="160">
        <v>2873</v>
      </c>
      <c r="Y80" s="160">
        <v>39208</v>
      </c>
      <c r="Z80" s="160">
        <v>2761</v>
      </c>
      <c r="AA80" s="160">
        <v>44416</v>
      </c>
      <c r="AB80" s="160">
        <v>2766</v>
      </c>
    </row>
    <row r="81" spans="1:28" ht="15" x14ac:dyDescent="0.25">
      <c r="A81" s="159" t="s">
        <v>26</v>
      </c>
      <c r="B81" s="159"/>
      <c r="C81" s="160"/>
      <c r="D81" s="160"/>
      <c r="E81" s="160"/>
      <c r="F81" s="160"/>
      <c r="G81" s="160"/>
      <c r="H81" s="160"/>
      <c r="I81" s="160"/>
      <c r="J81" s="160"/>
      <c r="K81" s="160"/>
      <c r="L81" s="160"/>
      <c r="M81" s="160"/>
      <c r="N81" s="160"/>
      <c r="O81" s="160"/>
      <c r="P81" s="160"/>
      <c r="Q81" s="160"/>
      <c r="R81" s="160"/>
      <c r="S81" s="160"/>
      <c r="T81" s="160"/>
      <c r="U81" s="160"/>
      <c r="V81" s="160"/>
      <c r="W81" s="160"/>
      <c r="X81" s="160"/>
      <c r="Y81" s="160"/>
      <c r="Z81" s="160"/>
      <c r="AA81" s="160"/>
      <c r="AB81" s="160"/>
    </row>
    <row r="82" spans="1:28" ht="15" x14ac:dyDescent="0.25">
      <c r="A82" s="159"/>
      <c r="B82" s="159" t="s">
        <v>1</v>
      </c>
      <c r="C82" s="160">
        <v>3158</v>
      </c>
      <c r="D82" s="160">
        <v>557</v>
      </c>
      <c r="E82" s="160">
        <v>3032</v>
      </c>
      <c r="F82" s="160">
        <v>477</v>
      </c>
      <c r="G82" s="160">
        <v>3501</v>
      </c>
      <c r="H82" s="160">
        <v>422</v>
      </c>
      <c r="I82" s="160">
        <v>3958</v>
      </c>
      <c r="J82" s="160">
        <v>394</v>
      </c>
      <c r="K82" s="160">
        <v>4678</v>
      </c>
      <c r="L82" s="160">
        <v>365</v>
      </c>
      <c r="M82" s="160">
        <v>5054</v>
      </c>
      <c r="N82" s="160">
        <v>383</v>
      </c>
      <c r="O82" s="160">
        <v>5348</v>
      </c>
      <c r="P82" s="160">
        <v>342</v>
      </c>
      <c r="Q82" s="160">
        <v>6085</v>
      </c>
      <c r="R82" s="160">
        <v>334</v>
      </c>
      <c r="S82" s="160">
        <v>6207</v>
      </c>
      <c r="T82" s="160">
        <v>272</v>
      </c>
      <c r="U82" s="160">
        <v>6654</v>
      </c>
      <c r="V82" s="160">
        <v>286</v>
      </c>
      <c r="W82" s="160">
        <v>8410</v>
      </c>
      <c r="X82" s="160">
        <v>317</v>
      </c>
      <c r="Y82" s="160">
        <v>10574</v>
      </c>
      <c r="Z82" s="160">
        <v>315</v>
      </c>
      <c r="AA82" s="160">
        <v>11100</v>
      </c>
      <c r="AB82" s="160">
        <v>298</v>
      </c>
    </row>
    <row r="83" spans="1:28" ht="15" x14ac:dyDescent="0.25">
      <c r="A83" s="159"/>
      <c r="B83" s="159" t="s">
        <v>2</v>
      </c>
      <c r="C83" s="160">
        <v>1073</v>
      </c>
      <c r="D83" s="160">
        <v>302</v>
      </c>
      <c r="E83" s="160">
        <v>1023</v>
      </c>
      <c r="F83" s="160">
        <v>202</v>
      </c>
      <c r="G83" s="160">
        <v>1490</v>
      </c>
      <c r="H83" s="160">
        <v>172</v>
      </c>
      <c r="I83" s="160">
        <v>2411</v>
      </c>
      <c r="J83" s="160">
        <v>162</v>
      </c>
      <c r="K83" s="160">
        <v>3934</v>
      </c>
      <c r="L83" s="160">
        <v>158</v>
      </c>
      <c r="M83" s="160">
        <v>4945</v>
      </c>
      <c r="N83" s="160">
        <v>152</v>
      </c>
      <c r="O83" s="160">
        <v>5510</v>
      </c>
      <c r="P83" s="160">
        <v>144</v>
      </c>
      <c r="Q83" s="160">
        <v>5881</v>
      </c>
      <c r="R83" s="160">
        <v>153</v>
      </c>
      <c r="S83" s="160">
        <v>5859</v>
      </c>
      <c r="T83" s="160">
        <v>113</v>
      </c>
      <c r="U83" s="160">
        <v>6485</v>
      </c>
      <c r="V83" s="160">
        <v>122</v>
      </c>
      <c r="W83" s="160">
        <v>8954</v>
      </c>
      <c r="X83" s="160">
        <v>123</v>
      </c>
      <c r="Y83" s="160">
        <v>12539</v>
      </c>
      <c r="Z83" s="160">
        <v>155</v>
      </c>
      <c r="AA83" s="160">
        <v>14595</v>
      </c>
      <c r="AB83" s="160">
        <v>132</v>
      </c>
    </row>
    <row r="84" spans="1:28" ht="15" x14ac:dyDescent="0.25">
      <c r="A84" s="159"/>
      <c r="B84" s="159" t="s">
        <v>3</v>
      </c>
      <c r="C84" s="160">
        <v>6802</v>
      </c>
      <c r="D84" s="160">
        <v>1866</v>
      </c>
      <c r="E84" s="160">
        <v>7196</v>
      </c>
      <c r="F84" s="160">
        <v>1517</v>
      </c>
      <c r="G84" s="160">
        <v>6955</v>
      </c>
      <c r="H84" s="160">
        <v>1431</v>
      </c>
      <c r="I84" s="160">
        <v>7559</v>
      </c>
      <c r="J84" s="160">
        <v>1268</v>
      </c>
      <c r="K84" s="160">
        <v>10051</v>
      </c>
      <c r="L84" s="160">
        <v>1172</v>
      </c>
      <c r="M84" s="160">
        <v>18741</v>
      </c>
      <c r="N84" s="160">
        <v>1182</v>
      </c>
      <c r="O84" s="160">
        <v>17657</v>
      </c>
      <c r="P84" s="160">
        <v>1043</v>
      </c>
      <c r="Q84" s="160">
        <v>17297</v>
      </c>
      <c r="R84" s="160">
        <v>941</v>
      </c>
      <c r="S84" s="160">
        <v>15852</v>
      </c>
      <c r="T84" s="160">
        <v>835</v>
      </c>
      <c r="U84" s="160">
        <v>13088</v>
      </c>
      <c r="V84" s="160">
        <v>741</v>
      </c>
      <c r="W84" s="160">
        <v>14258</v>
      </c>
      <c r="X84" s="160">
        <v>726</v>
      </c>
      <c r="Y84" s="160">
        <v>16880</v>
      </c>
      <c r="Z84" s="160">
        <v>731</v>
      </c>
      <c r="AA84" s="160">
        <v>19982</v>
      </c>
      <c r="AB84" s="160">
        <v>633</v>
      </c>
    </row>
    <row r="85" spans="1:28" ht="15" x14ac:dyDescent="0.25">
      <c r="A85" s="159"/>
      <c r="B85" s="159" t="s">
        <v>4</v>
      </c>
      <c r="C85" s="160">
        <v>347</v>
      </c>
      <c r="D85" s="160">
        <v>111</v>
      </c>
      <c r="E85" s="160">
        <v>349</v>
      </c>
      <c r="F85" s="160">
        <v>99</v>
      </c>
      <c r="G85" s="160">
        <v>333</v>
      </c>
      <c r="H85" s="160">
        <v>101</v>
      </c>
      <c r="I85" s="160">
        <v>354</v>
      </c>
      <c r="J85" s="160">
        <v>85</v>
      </c>
      <c r="K85" s="160">
        <v>470</v>
      </c>
      <c r="L85" s="160">
        <v>108</v>
      </c>
      <c r="M85" s="160">
        <v>489</v>
      </c>
      <c r="N85" s="160">
        <v>91</v>
      </c>
      <c r="O85" s="160">
        <v>588</v>
      </c>
      <c r="P85" s="160">
        <v>99</v>
      </c>
      <c r="Q85" s="160">
        <v>668</v>
      </c>
      <c r="R85" s="160">
        <v>90</v>
      </c>
      <c r="S85" s="160">
        <v>706</v>
      </c>
      <c r="T85" s="160">
        <v>89</v>
      </c>
      <c r="U85" s="160">
        <v>853</v>
      </c>
      <c r="V85" s="160">
        <v>81</v>
      </c>
      <c r="W85" s="160">
        <v>673</v>
      </c>
      <c r="X85" s="160">
        <v>73</v>
      </c>
      <c r="Y85" s="160">
        <v>517</v>
      </c>
      <c r="Z85" s="160">
        <v>67</v>
      </c>
      <c r="AA85" s="160">
        <v>507</v>
      </c>
      <c r="AB85" s="160">
        <v>65</v>
      </c>
    </row>
    <row r="86" spans="1:28" ht="15" x14ac:dyDescent="0.25">
      <c r="A86" s="159"/>
      <c r="B86" s="159" t="s">
        <v>5</v>
      </c>
      <c r="C86" s="160">
        <v>3950</v>
      </c>
      <c r="D86" s="160">
        <v>1609</v>
      </c>
      <c r="E86" s="160">
        <v>3926</v>
      </c>
      <c r="F86" s="160">
        <v>1471</v>
      </c>
      <c r="G86" s="160">
        <v>4113</v>
      </c>
      <c r="H86" s="160">
        <v>1460</v>
      </c>
      <c r="I86" s="160">
        <v>4511</v>
      </c>
      <c r="J86" s="160">
        <v>1388</v>
      </c>
      <c r="K86" s="160">
        <v>5649</v>
      </c>
      <c r="L86" s="160">
        <v>1305</v>
      </c>
      <c r="M86" s="160">
        <v>6825</v>
      </c>
      <c r="N86" s="160">
        <v>1297</v>
      </c>
      <c r="O86" s="160">
        <v>7060</v>
      </c>
      <c r="P86" s="160">
        <v>1310</v>
      </c>
      <c r="Q86" s="160">
        <v>7428</v>
      </c>
      <c r="R86" s="160">
        <v>1244</v>
      </c>
      <c r="S86" s="160">
        <v>7737</v>
      </c>
      <c r="T86" s="160">
        <v>1205</v>
      </c>
      <c r="U86" s="160">
        <v>7762</v>
      </c>
      <c r="V86" s="160">
        <v>1192</v>
      </c>
      <c r="W86" s="160">
        <v>9325</v>
      </c>
      <c r="X86" s="160">
        <v>1269</v>
      </c>
      <c r="Y86" s="160">
        <v>10827</v>
      </c>
      <c r="Z86" s="160">
        <v>1290</v>
      </c>
      <c r="AA86" s="160">
        <v>12170</v>
      </c>
      <c r="AB86" s="160">
        <v>1289</v>
      </c>
    </row>
    <row r="87" spans="1:28" ht="15" x14ac:dyDescent="0.25">
      <c r="A87" s="159"/>
      <c r="B87" s="159" t="s">
        <v>6</v>
      </c>
      <c r="C87" s="160">
        <v>75</v>
      </c>
      <c r="D87" s="160">
        <v>28</v>
      </c>
      <c r="E87" s="160">
        <v>83</v>
      </c>
      <c r="F87" s="160">
        <v>20</v>
      </c>
      <c r="G87" s="160">
        <v>80</v>
      </c>
      <c r="H87" s="160">
        <v>22</v>
      </c>
      <c r="I87" s="160">
        <v>103</v>
      </c>
      <c r="J87" s="160">
        <v>22</v>
      </c>
      <c r="K87" s="160">
        <v>137</v>
      </c>
      <c r="L87" s="160">
        <v>10</v>
      </c>
      <c r="M87" s="160">
        <v>405</v>
      </c>
      <c r="N87" s="160">
        <v>17</v>
      </c>
      <c r="O87" s="160">
        <v>404</v>
      </c>
      <c r="P87" s="160">
        <v>14</v>
      </c>
      <c r="Q87" s="160">
        <v>397</v>
      </c>
      <c r="R87" s="160">
        <v>14</v>
      </c>
      <c r="S87" s="160">
        <v>389</v>
      </c>
      <c r="T87" s="160">
        <v>15</v>
      </c>
      <c r="U87" s="160">
        <v>342</v>
      </c>
      <c r="V87" s="160">
        <v>20</v>
      </c>
      <c r="W87" s="160">
        <v>381</v>
      </c>
      <c r="X87" s="160">
        <v>18</v>
      </c>
      <c r="Y87" s="160">
        <v>453</v>
      </c>
      <c r="Z87" s="160">
        <v>16</v>
      </c>
      <c r="AA87" s="160">
        <v>588</v>
      </c>
      <c r="AB87" s="160">
        <v>20</v>
      </c>
    </row>
    <row r="88" spans="1:28" ht="15" x14ac:dyDescent="0.25">
      <c r="A88" s="321" t="s">
        <v>231</v>
      </c>
      <c r="B88" s="159"/>
      <c r="C88" s="160">
        <v>15405</v>
      </c>
      <c r="D88" s="160">
        <v>4473</v>
      </c>
      <c r="E88" s="160">
        <v>15609</v>
      </c>
      <c r="F88" s="160">
        <v>3786</v>
      </c>
      <c r="G88" s="160">
        <v>16472</v>
      </c>
      <c r="H88" s="160">
        <v>3608</v>
      </c>
      <c r="I88" s="160">
        <v>18896</v>
      </c>
      <c r="J88" s="160">
        <v>3319</v>
      </c>
      <c r="K88" s="160">
        <v>24919</v>
      </c>
      <c r="L88" s="160">
        <v>3118</v>
      </c>
      <c r="M88" s="160">
        <v>36459</v>
      </c>
      <c r="N88" s="160">
        <v>3122</v>
      </c>
      <c r="O88" s="160">
        <v>36567</v>
      </c>
      <c r="P88" s="160">
        <v>2952</v>
      </c>
      <c r="Q88" s="160">
        <v>37756</v>
      </c>
      <c r="R88" s="160">
        <v>2776</v>
      </c>
      <c r="S88" s="160">
        <v>36750</v>
      </c>
      <c r="T88" s="160">
        <v>2529</v>
      </c>
      <c r="U88" s="160">
        <v>35184</v>
      </c>
      <c r="V88" s="160">
        <v>2442</v>
      </c>
      <c r="W88" s="160">
        <v>42001</v>
      </c>
      <c r="X88" s="160">
        <v>2526</v>
      </c>
      <c r="Y88" s="160">
        <v>51790</v>
      </c>
      <c r="Z88" s="160">
        <v>2574</v>
      </c>
      <c r="AA88" s="160">
        <v>58942</v>
      </c>
      <c r="AB88" s="160">
        <v>2437</v>
      </c>
    </row>
    <row r="89" spans="1:28" ht="15" x14ac:dyDescent="0.25">
      <c r="A89" s="321" t="s">
        <v>24</v>
      </c>
      <c r="B89" s="159"/>
      <c r="C89" s="160">
        <v>28940</v>
      </c>
      <c r="D89" s="160">
        <v>9238</v>
      </c>
      <c r="E89" s="160">
        <v>29359</v>
      </c>
      <c r="F89" s="160">
        <v>8105</v>
      </c>
      <c r="G89" s="160">
        <v>30185</v>
      </c>
      <c r="H89" s="160">
        <v>7465</v>
      </c>
      <c r="I89" s="160">
        <v>34747</v>
      </c>
      <c r="J89" s="160">
        <v>6958</v>
      </c>
      <c r="K89" s="160">
        <v>44673</v>
      </c>
      <c r="L89" s="160">
        <v>6607</v>
      </c>
      <c r="M89" s="160">
        <v>60803</v>
      </c>
      <c r="N89" s="160">
        <v>6543</v>
      </c>
      <c r="O89" s="160">
        <v>61763</v>
      </c>
      <c r="P89" s="160">
        <v>6182</v>
      </c>
      <c r="Q89" s="160">
        <v>63933</v>
      </c>
      <c r="R89" s="160">
        <v>5691</v>
      </c>
      <c r="S89" s="160">
        <v>63423</v>
      </c>
      <c r="T89" s="160">
        <v>5363</v>
      </c>
      <c r="U89" s="160">
        <v>62379</v>
      </c>
      <c r="V89" s="160">
        <v>5281</v>
      </c>
      <c r="W89" s="160">
        <v>74661</v>
      </c>
      <c r="X89" s="160">
        <v>5399</v>
      </c>
      <c r="Y89" s="160">
        <v>90998</v>
      </c>
      <c r="Z89" s="160">
        <v>5335</v>
      </c>
      <c r="AA89" s="160">
        <v>103358</v>
      </c>
      <c r="AB89" s="160">
        <v>5203</v>
      </c>
    </row>
    <row r="94" spans="1:28" ht="15" x14ac:dyDescent="0.25">
      <c r="A94" s="8"/>
      <c r="B94" s="8"/>
      <c r="C94" s="59"/>
      <c r="D94" s="59"/>
      <c r="E94" s="59"/>
      <c r="F94" s="59"/>
      <c r="G94" s="59"/>
      <c r="H94" s="59"/>
      <c r="I94" s="59"/>
      <c r="J94" s="59"/>
      <c r="K94" s="59"/>
      <c r="L94" s="59"/>
      <c r="M94" s="59"/>
      <c r="N94" s="59"/>
      <c r="O94" s="59"/>
      <c r="P94" s="59"/>
    </row>
    <row r="95" spans="1:28" ht="15" x14ac:dyDescent="0.25">
      <c r="A95" s="8"/>
      <c r="B95" s="8"/>
      <c r="C95" s="59"/>
      <c r="D95" s="59"/>
      <c r="E95" s="59"/>
      <c r="F95" s="59"/>
      <c r="G95" s="59"/>
      <c r="H95" s="59"/>
      <c r="I95" s="59"/>
      <c r="J95" s="59"/>
      <c r="K95" s="59"/>
      <c r="L95" s="59"/>
      <c r="M95" s="59"/>
      <c r="N95" s="59"/>
      <c r="O95" s="59"/>
      <c r="P95" s="59"/>
    </row>
    <row r="96" spans="1:28" ht="15" x14ac:dyDescent="0.25">
      <c r="A96" s="8"/>
      <c r="B96" s="8"/>
      <c r="C96" s="59"/>
      <c r="D96" s="322"/>
      <c r="E96" s="322"/>
      <c r="F96" s="322"/>
      <c r="G96" s="322"/>
      <c r="H96" s="322"/>
      <c r="I96" s="322"/>
      <c r="J96" s="322"/>
      <c r="K96" s="322"/>
      <c r="L96" s="322"/>
      <c r="M96" s="322"/>
      <c r="N96" s="322"/>
      <c r="O96" s="322"/>
      <c r="P96" s="322"/>
    </row>
    <row r="97" spans="1:16" ht="15" x14ac:dyDescent="0.25">
      <c r="A97" s="8"/>
      <c r="B97" s="8"/>
      <c r="C97" s="59"/>
      <c r="D97" s="322"/>
      <c r="E97" s="322"/>
      <c r="F97" s="322"/>
      <c r="G97" s="322"/>
      <c r="H97" s="322"/>
      <c r="I97" s="322"/>
      <c r="J97" s="322"/>
      <c r="K97" s="322"/>
      <c r="L97" s="322"/>
      <c r="M97" s="322"/>
      <c r="N97" s="322"/>
      <c r="O97" s="322"/>
      <c r="P97" s="322"/>
    </row>
    <row r="98" spans="1:16" ht="15" x14ac:dyDescent="0.25">
      <c r="A98" s="8"/>
      <c r="B98" s="8"/>
      <c r="C98" s="59"/>
      <c r="D98" s="322"/>
      <c r="E98" s="322"/>
      <c r="F98" s="322"/>
      <c r="G98" s="322"/>
      <c r="H98" s="322"/>
      <c r="I98" s="322"/>
      <c r="J98" s="322"/>
      <c r="K98" s="322"/>
      <c r="L98" s="322"/>
      <c r="M98" s="322"/>
      <c r="N98" s="322"/>
      <c r="O98" s="322"/>
      <c r="P98" s="322"/>
    </row>
    <row r="99" spans="1:16" ht="15" x14ac:dyDescent="0.25">
      <c r="A99" s="8"/>
      <c r="B99" s="8"/>
      <c r="C99" s="59"/>
      <c r="D99" s="322"/>
      <c r="E99" s="322"/>
      <c r="F99" s="322"/>
      <c r="G99" s="322"/>
      <c r="H99" s="322"/>
      <c r="I99" s="322"/>
      <c r="J99" s="322"/>
      <c r="K99" s="322"/>
      <c r="L99" s="322"/>
      <c r="M99" s="322"/>
      <c r="N99" s="322"/>
      <c r="O99" s="322"/>
      <c r="P99" s="322"/>
    </row>
    <row r="100" spans="1:16" ht="15" x14ac:dyDescent="0.25">
      <c r="A100" s="8"/>
      <c r="B100" s="8"/>
      <c r="C100" s="59"/>
      <c r="D100" s="322"/>
      <c r="E100" s="322"/>
      <c r="F100" s="322"/>
      <c r="G100" s="322"/>
      <c r="H100" s="322"/>
      <c r="I100" s="322"/>
      <c r="J100" s="322"/>
      <c r="K100" s="322"/>
      <c r="L100" s="322"/>
      <c r="M100" s="322"/>
      <c r="N100" s="322"/>
      <c r="O100" s="322"/>
      <c r="P100" s="322"/>
    </row>
    <row r="101" spans="1:16" ht="15" x14ac:dyDescent="0.25">
      <c r="A101" s="8"/>
      <c r="B101" s="8"/>
      <c r="C101" s="59"/>
      <c r="D101" s="322"/>
      <c r="E101" s="322"/>
      <c r="F101" s="322"/>
      <c r="G101" s="322"/>
      <c r="H101" s="322"/>
      <c r="I101" s="322"/>
      <c r="J101" s="322"/>
      <c r="K101" s="322"/>
      <c r="L101" s="322"/>
      <c r="M101" s="322"/>
      <c r="N101" s="322"/>
      <c r="O101" s="322"/>
      <c r="P101" s="322"/>
    </row>
    <row r="102" spans="1:16" ht="15" x14ac:dyDescent="0.25">
      <c r="A102" s="8"/>
      <c r="B102" s="8"/>
      <c r="C102" s="59"/>
      <c r="D102" s="322"/>
      <c r="E102" s="322"/>
      <c r="F102" s="322"/>
      <c r="G102" s="322"/>
      <c r="H102" s="322"/>
      <c r="I102" s="322"/>
      <c r="J102" s="322"/>
      <c r="K102" s="322"/>
      <c r="L102" s="322"/>
      <c r="M102" s="322"/>
      <c r="N102" s="322"/>
      <c r="O102" s="322"/>
      <c r="P102" s="322"/>
    </row>
    <row r="103" spans="1:16" ht="15" x14ac:dyDescent="0.25">
      <c r="A103" s="8"/>
      <c r="B103" s="8"/>
      <c r="C103" s="59"/>
      <c r="D103" s="322"/>
      <c r="E103" s="322"/>
      <c r="F103" s="322"/>
      <c r="G103" s="322"/>
      <c r="H103" s="322"/>
      <c r="I103" s="322"/>
      <c r="J103" s="322"/>
      <c r="K103" s="322"/>
      <c r="L103" s="322"/>
      <c r="M103" s="322"/>
      <c r="N103" s="322"/>
      <c r="O103" s="322"/>
      <c r="P103" s="322"/>
    </row>
    <row r="104" spans="1:16" ht="15" x14ac:dyDescent="0.25">
      <c r="A104" s="8"/>
      <c r="B104" s="8"/>
      <c r="C104" s="59"/>
      <c r="D104" s="322"/>
      <c r="E104" s="322"/>
      <c r="F104" s="322"/>
      <c r="G104" s="322"/>
      <c r="H104" s="322"/>
      <c r="I104" s="322"/>
      <c r="J104" s="322"/>
      <c r="K104" s="322"/>
      <c r="L104" s="322"/>
      <c r="M104" s="322"/>
      <c r="N104" s="322"/>
      <c r="O104" s="322"/>
      <c r="P104" s="322"/>
    </row>
    <row r="105" spans="1:16" ht="15" x14ac:dyDescent="0.25">
      <c r="A105" s="8"/>
      <c r="B105" s="8"/>
      <c r="C105" s="59"/>
      <c r="D105" s="322"/>
      <c r="E105" s="322"/>
      <c r="F105" s="322"/>
      <c r="G105" s="322"/>
      <c r="H105" s="322"/>
      <c r="I105" s="322"/>
      <c r="J105" s="322"/>
      <c r="K105" s="322"/>
      <c r="L105" s="322"/>
      <c r="M105" s="322"/>
      <c r="N105" s="322"/>
      <c r="O105" s="322"/>
      <c r="P105" s="322"/>
    </row>
    <row r="106" spans="1:16" ht="15" x14ac:dyDescent="0.25">
      <c r="A106" s="8"/>
      <c r="B106" s="8"/>
      <c r="C106" s="59"/>
      <c r="D106" s="322"/>
      <c r="E106" s="322"/>
      <c r="F106" s="322"/>
      <c r="G106" s="322"/>
      <c r="H106" s="322"/>
      <c r="I106" s="322"/>
      <c r="J106" s="322"/>
      <c r="K106" s="322"/>
      <c r="L106" s="322"/>
      <c r="M106" s="322"/>
      <c r="N106" s="322"/>
      <c r="O106" s="322"/>
      <c r="P106" s="322"/>
    </row>
    <row r="107" spans="1:16" ht="15" x14ac:dyDescent="0.25">
      <c r="A107" s="8"/>
      <c r="B107" s="8"/>
      <c r="C107" s="59"/>
      <c r="D107" s="322"/>
      <c r="E107" s="322"/>
      <c r="F107" s="322"/>
      <c r="G107" s="322"/>
      <c r="H107" s="322"/>
      <c r="I107" s="322"/>
      <c r="J107" s="322"/>
      <c r="K107" s="322"/>
      <c r="L107" s="322"/>
      <c r="M107" s="322"/>
      <c r="N107" s="322"/>
      <c r="O107" s="322"/>
      <c r="P107" s="322"/>
    </row>
    <row r="108" spans="1:16" ht="15" x14ac:dyDescent="0.25">
      <c r="A108" s="8"/>
      <c r="B108" s="8"/>
      <c r="C108" s="59"/>
      <c r="D108" s="322"/>
      <c r="E108" s="322"/>
      <c r="F108" s="322"/>
      <c r="G108" s="322"/>
      <c r="H108" s="322"/>
      <c r="I108" s="322"/>
      <c r="J108" s="322"/>
      <c r="K108" s="322"/>
      <c r="L108" s="322"/>
      <c r="M108" s="322"/>
      <c r="N108" s="322"/>
      <c r="O108" s="322"/>
      <c r="P108" s="322"/>
    </row>
    <row r="109" spans="1:16" ht="15" x14ac:dyDescent="0.25">
      <c r="A109" s="8"/>
      <c r="B109" s="8"/>
      <c r="C109" s="59"/>
      <c r="D109" s="322"/>
      <c r="E109" s="322"/>
      <c r="F109" s="322"/>
      <c r="G109" s="322"/>
      <c r="H109" s="322"/>
      <c r="I109" s="322"/>
      <c r="J109" s="322"/>
      <c r="K109" s="322"/>
      <c r="L109" s="322"/>
      <c r="M109" s="322"/>
      <c r="N109" s="322"/>
      <c r="O109" s="322"/>
      <c r="P109" s="322"/>
    </row>
    <row r="110" spans="1:16" ht="15" x14ac:dyDescent="0.25">
      <c r="A110" s="8"/>
      <c r="B110" s="8"/>
      <c r="C110" s="59"/>
      <c r="D110" s="322"/>
      <c r="E110" s="322"/>
      <c r="F110" s="322"/>
      <c r="G110" s="322"/>
      <c r="H110" s="322"/>
      <c r="I110" s="322"/>
      <c r="J110" s="322"/>
      <c r="K110" s="322"/>
      <c r="L110" s="322"/>
      <c r="M110" s="322"/>
      <c r="N110" s="322"/>
      <c r="O110" s="322"/>
      <c r="P110" s="322"/>
    </row>
    <row r="111" spans="1:16" ht="15" x14ac:dyDescent="0.25">
      <c r="A111" s="8"/>
      <c r="B111" s="8"/>
      <c r="C111" s="59"/>
      <c r="D111" s="322"/>
      <c r="E111" s="322"/>
      <c r="F111" s="322"/>
      <c r="G111" s="322"/>
      <c r="H111" s="322"/>
      <c r="I111" s="322"/>
      <c r="J111" s="322"/>
      <c r="K111" s="322"/>
      <c r="L111" s="322"/>
      <c r="M111" s="322"/>
      <c r="N111" s="322"/>
      <c r="O111" s="322"/>
      <c r="P111" s="322"/>
    </row>
  </sheetData>
  <mergeCells count="5">
    <mergeCell ref="A1:J1"/>
    <mergeCell ref="A3:A4"/>
    <mergeCell ref="B3:D3"/>
    <mergeCell ref="E3:G3"/>
    <mergeCell ref="H3:J3"/>
  </mergeCells>
  <pageMargins left="0.19685039370078741" right="0.19685039370078741" top="0.19685039370078741" bottom="0.19685039370078741" header="0" footer="0"/>
  <pageSetup paperSize="9" scale="68"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pageSetUpPr fitToPage="1"/>
  </sheetPr>
  <dimension ref="A1:AA37"/>
  <sheetViews>
    <sheetView showGridLines="0" zoomScaleNormal="100" workbookViewId="0">
      <selection activeCell="G18" sqref="G18"/>
    </sheetView>
  </sheetViews>
  <sheetFormatPr baseColWidth="10" defaultColWidth="9.140625" defaultRowHeight="12.75" x14ac:dyDescent="0.2"/>
  <cols>
    <col min="1" max="1" width="18" style="1" customWidth="1"/>
    <col min="2" max="12" width="6.140625" style="1" customWidth="1"/>
    <col min="13" max="14" width="6" style="1" customWidth="1"/>
    <col min="15" max="29" width="7.140625" style="1" customWidth="1"/>
    <col min="30" max="16384" width="9.140625" style="1"/>
  </cols>
  <sheetData>
    <row r="1" spans="1:15" ht="19.5" x14ac:dyDescent="0.35">
      <c r="A1" s="130" t="s">
        <v>237</v>
      </c>
      <c r="B1" s="130"/>
      <c r="C1" s="130"/>
      <c r="D1" s="130"/>
      <c r="E1" s="130"/>
      <c r="F1" s="130"/>
      <c r="G1" s="130"/>
      <c r="H1" s="130"/>
      <c r="I1" s="130"/>
      <c r="J1" s="130"/>
      <c r="K1" s="130"/>
      <c r="L1" s="130"/>
      <c r="M1" s="60"/>
      <c r="O1" s="225"/>
    </row>
    <row r="2" spans="1:15" x14ac:dyDescent="0.2">
      <c r="A2" s="119"/>
      <c r="B2" s="119"/>
      <c r="C2" s="119"/>
      <c r="D2" s="119"/>
      <c r="E2" s="119"/>
      <c r="F2" s="119"/>
      <c r="G2" s="119"/>
      <c r="H2" s="119"/>
      <c r="I2" s="119"/>
      <c r="J2" s="119"/>
      <c r="K2" s="119"/>
      <c r="N2" s="112" t="s">
        <v>41</v>
      </c>
    </row>
    <row r="3" spans="1:15" ht="24" x14ac:dyDescent="0.2">
      <c r="A3" s="118" t="s">
        <v>137</v>
      </c>
      <c r="B3" s="99" t="s">
        <v>103</v>
      </c>
      <c r="C3" s="99" t="s">
        <v>104</v>
      </c>
      <c r="D3" s="99" t="s">
        <v>105</v>
      </c>
      <c r="E3" s="99" t="s">
        <v>106</v>
      </c>
      <c r="F3" s="99" t="s">
        <v>107</v>
      </c>
      <c r="G3" s="99" t="s">
        <v>108</v>
      </c>
      <c r="H3" s="99" t="s">
        <v>109</v>
      </c>
      <c r="I3" s="99" t="s">
        <v>110</v>
      </c>
      <c r="J3" s="99" t="s">
        <v>111</v>
      </c>
      <c r="K3" s="99" t="s">
        <v>112</v>
      </c>
      <c r="L3" s="99" t="s">
        <v>113</v>
      </c>
      <c r="M3" s="99" t="s">
        <v>148</v>
      </c>
      <c r="N3" s="99" t="s">
        <v>149</v>
      </c>
    </row>
    <row r="4" spans="1:15" x14ac:dyDescent="0.2">
      <c r="A4" s="116" t="s">
        <v>32</v>
      </c>
      <c r="B4" s="44">
        <f t="shared" ref="B4:B9" si="0">C29/B29</f>
        <v>7.3990895295902886E-2</v>
      </c>
      <c r="C4" s="44">
        <f t="shared" ref="C4:C9" si="1">E29/D29</f>
        <v>6.5801388469664962E-2</v>
      </c>
      <c r="D4" s="44">
        <f t="shared" ref="D4:D9" si="2">G29/F29</f>
        <v>6.0453400503778336E-2</v>
      </c>
      <c r="E4" s="44">
        <f t="shared" ref="E4:E9" si="3">I29/H29</f>
        <v>5.6414444898197302E-2</v>
      </c>
      <c r="F4" s="44">
        <f t="shared" ref="F4:F9" si="4">K29/J29</f>
        <v>5.2334192769762464E-2</v>
      </c>
      <c r="G4" s="44">
        <f t="shared" ref="G4:G9" si="5">M29/L29</f>
        <v>5.210715452466514E-2</v>
      </c>
      <c r="H4" s="44">
        <f t="shared" ref="H4:H9" si="6">O29/N29</f>
        <v>4.5084600556864425E-2</v>
      </c>
      <c r="I4" s="44">
        <f t="shared" ref="I4:I9" si="7">Q29/P29</f>
        <v>4.1271151465125874E-2</v>
      </c>
      <c r="J4" s="44">
        <f t="shared" ref="J4:J9" si="8">S29/R29</f>
        <v>3.7414965986394558E-2</v>
      </c>
      <c r="K4" s="44">
        <f t="shared" ref="K4:K9" si="9">U29/T29</f>
        <v>3.6810431293881646E-2</v>
      </c>
      <c r="L4" s="44">
        <f t="shared" ref="L4:L9" si="10">W29/V29</f>
        <v>3.4805890227576977E-2</v>
      </c>
      <c r="M4" s="17">
        <v>3.3621566632756866E-2</v>
      </c>
      <c r="N4" s="17">
        <v>3.2056253554624888E-2</v>
      </c>
      <c r="O4" s="2"/>
    </row>
    <row r="5" spans="1:15" x14ac:dyDescent="0.2">
      <c r="A5" s="116" t="s">
        <v>37</v>
      </c>
      <c r="B5" s="44">
        <f t="shared" si="0"/>
        <v>3.1478334749362784E-2</v>
      </c>
      <c r="C5" s="44">
        <f t="shared" si="1"/>
        <v>2.24989332402343E-2</v>
      </c>
      <c r="D5" s="44">
        <f t="shared" si="2"/>
        <v>1.9043351629886861E-2</v>
      </c>
      <c r="E5" s="44">
        <f t="shared" si="3"/>
        <v>1.7902363534046145E-2</v>
      </c>
      <c r="F5" s="44">
        <f t="shared" si="4"/>
        <v>1.6559490887282178E-2</v>
      </c>
      <c r="G5" s="44">
        <f t="shared" si="5"/>
        <v>1.4711254275562049E-2</v>
      </c>
      <c r="H5" s="44">
        <f t="shared" si="6"/>
        <v>1.3947927736450585E-2</v>
      </c>
      <c r="I5" s="44">
        <f t="shared" si="7"/>
        <v>1.3618227981666502E-2</v>
      </c>
      <c r="J5" s="44">
        <f t="shared" si="8"/>
        <v>1.2197974801991779E-2</v>
      </c>
      <c r="K5" s="44">
        <f t="shared" si="9"/>
        <v>1.1111477463813512E-2</v>
      </c>
      <c r="L5" s="44">
        <f t="shared" si="10"/>
        <v>1.2102624983511411E-2</v>
      </c>
      <c r="M5" s="17">
        <v>1.1500547645125958E-2</v>
      </c>
      <c r="N5" s="17">
        <v>9.596108974990962E-3</v>
      </c>
      <c r="O5" s="2"/>
    </row>
    <row r="6" spans="1:15" x14ac:dyDescent="0.2">
      <c r="A6" s="116" t="s">
        <v>34</v>
      </c>
      <c r="B6" s="44">
        <f t="shared" si="0"/>
        <v>0.13120356021774546</v>
      </c>
      <c r="C6" s="44">
        <f t="shared" si="1"/>
        <v>0.10416981988799758</v>
      </c>
      <c r="D6" s="44">
        <f t="shared" si="2"/>
        <v>9.8781982534089166E-2</v>
      </c>
      <c r="E6" s="44">
        <f t="shared" si="3"/>
        <v>9.0206668917144892E-2</v>
      </c>
      <c r="F6" s="44">
        <f t="shared" si="4"/>
        <v>7.3171551492336645E-2</v>
      </c>
      <c r="G6" s="44">
        <f t="shared" si="5"/>
        <v>4.6784261696065421E-2</v>
      </c>
      <c r="H6" s="44">
        <f t="shared" si="6"/>
        <v>4.6304836230341727E-2</v>
      </c>
      <c r="I6" s="44">
        <f t="shared" si="7"/>
        <v>4.0888021468650892E-2</v>
      </c>
      <c r="J6" s="44">
        <f t="shared" si="8"/>
        <v>3.7022371807562862E-2</v>
      </c>
      <c r="K6" s="44">
        <f t="shared" si="9"/>
        <v>3.1329401088929218E-2</v>
      </c>
      <c r="L6" s="44">
        <f t="shared" si="10"/>
        <v>3.0032200828021292E-2</v>
      </c>
      <c r="M6" s="17">
        <v>2.8055189163159768E-2</v>
      </c>
      <c r="N6" s="17">
        <v>2.3134546162078024E-2</v>
      </c>
      <c r="O6" s="2"/>
    </row>
    <row r="7" spans="1:15" x14ac:dyDescent="0.2">
      <c r="A7" s="116" t="s">
        <v>31</v>
      </c>
      <c r="B7" s="44">
        <f t="shared" si="0"/>
        <v>0.14612794612794613</v>
      </c>
      <c r="C7" s="44">
        <f t="shared" si="1"/>
        <v>0.12914862914862915</v>
      </c>
      <c r="D7" s="44">
        <f t="shared" si="2"/>
        <v>0.1366742596810934</v>
      </c>
      <c r="E7" s="44">
        <f t="shared" si="3"/>
        <v>0.12683681361175561</v>
      </c>
      <c r="F7" s="44">
        <f t="shared" si="4"/>
        <v>0.12948627726952849</v>
      </c>
      <c r="G7" s="44">
        <f t="shared" si="5"/>
        <v>0.11061093247588424</v>
      </c>
      <c r="H7" s="44">
        <f t="shared" si="6"/>
        <v>8.5950413223140495E-2</v>
      </c>
      <c r="I7" s="44">
        <f t="shared" si="7"/>
        <v>8.4653194975423271E-2</v>
      </c>
      <c r="J7" s="44">
        <f t="shared" si="8"/>
        <v>8.5451595457003787E-2</v>
      </c>
      <c r="K7" s="44">
        <f t="shared" si="9"/>
        <v>7.6658476658476665E-2</v>
      </c>
      <c r="L7" s="44">
        <f t="shared" si="10"/>
        <v>9.4574780058651026E-2</v>
      </c>
      <c r="M7" s="17">
        <v>9.9709583736689256E-2</v>
      </c>
      <c r="N7" s="17">
        <v>0.10128913443830571</v>
      </c>
      <c r="O7" s="2"/>
    </row>
    <row r="8" spans="1:15" x14ac:dyDescent="0.2">
      <c r="A8" s="116" t="s">
        <v>38</v>
      </c>
      <c r="B8" s="44">
        <f t="shared" si="0"/>
        <v>0.18157038242473555</v>
      </c>
      <c r="C8" s="44">
        <f t="shared" si="1"/>
        <v>0.17165107783710007</v>
      </c>
      <c r="D8" s="44">
        <f t="shared" si="2"/>
        <v>0.16065940206761664</v>
      </c>
      <c r="E8" s="44">
        <f t="shared" si="3"/>
        <v>0.16041666666666668</v>
      </c>
      <c r="F8" s="44">
        <f t="shared" si="4"/>
        <v>0.141295562141565</v>
      </c>
      <c r="G8" s="44">
        <f t="shared" si="5"/>
        <v>0.12368182135623997</v>
      </c>
      <c r="H8" s="44">
        <f t="shared" si="6"/>
        <v>0.12010833709503803</v>
      </c>
      <c r="I8" s="44">
        <f t="shared" si="7"/>
        <v>0.11222331876497955</v>
      </c>
      <c r="J8" s="44">
        <f t="shared" si="8"/>
        <v>0.10734268149478483</v>
      </c>
      <c r="K8" s="44">
        <f t="shared" si="9"/>
        <v>0.10630084103129739</v>
      </c>
      <c r="L8" s="44">
        <f t="shared" si="10"/>
        <v>0.10482615464452517</v>
      </c>
      <c r="M8" s="17">
        <v>0.10146207437935434</v>
      </c>
      <c r="N8" s="17">
        <v>9.8246502500474772E-2</v>
      </c>
      <c r="O8" s="2"/>
    </row>
    <row r="9" spans="1:15" x14ac:dyDescent="0.2">
      <c r="A9" s="42" t="s">
        <v>6</v>
      </c>
      <c r="B9" s="44">
        <f t="shared" si="0"/>
        <v>8.8289962825278817E-2</v>
      </c>
      <c r="C9" s="44">
        <f t="shared" si="1"/>
        <v>7.8630897317298803E-2</v>
      </c>
      <c r="D9" s="44">
        <f t="shared" si="2"/>
        <v>6.7612687813021696E-2</v>
      </c>
      <c r="E9" s="44">
        <f t="shared" si="3"/>
        <v>5.3124999999999999E-2</v>
      </c>
      <c r="F9" s="44">
        <f t="shared" si="4"/>
        <v>3.7187288708586883E-2</v>
      </c>
      <c r="G9" s="44">
        <f t="shared" si="5"/>
        <v>2.7823240589198037E-2</v>
      </c>
      <c r="H9" s="44">
        <f t="shared" si="6"/>
        <v>2.6124818577648767E-2</v>
      </c>
      <c r="I9" s="44">
        <f t="shared" si="7"/>
        <v>2.6452527161076995E-2</v>
      </c>
      <c r="J9" s="44">
        <f t="shared" si="8"/>
        <v>2.6363636363636363E-2</v>
      </c>
      <c r="K9" s="44">
        <f t="shared" si="9"/>
        <v>3.2841504045692527E-2</v>
      </c>
      <c r="L9" s="44">
        <f t="shared" si="10"/>
        <v>2.1582733812949641E-2</v>
      </c>
      <c r="M9" s="17">
        <v>2.4185068349106203E-2</v>
      </c>
      <c r="N9" s="17">
        <v>2.8773346794548207E-2</v>
      </c>
      <c r="O9" s="2"/>
    </row>
    <row r="10" spans="1:15" x14ac:dyDescent="0.2">
      <c r="A10" s="125" t="str">
        <f>'Pours doct HF'!A6</f>
        <v>Total général</v>
      </c>
      <c r="B10" s="49">
        <f>'Pours doct HF'!B6</f>
        <v>0.1087161379071304</v>
      </c>
      <c r="C10" s="49">
        <f>'Pours doct HF'!C6</f>
        <v>9.3218928757150279E-2</v>
      </c>
      <c r="D10" s="49">
        <f>'Pours doct HF'!D6</f>
        <v>8.6306122659089268E-2</v>
      </c>
      <c r="E10" s="49">
        <f>'Pours doct HF'!E6</f>
        <v>8.0977368638391736E-2</v>
      </c>
      <c r="F10" s="49">
        <f>'Pours doct HF'!F6</f>
        <v>7.0530994152046778E-2</v>
      </c>
      <c r="G10" s="49">
        <f>'Pours doct HF'!G6</f>
        <v>5.7697906257622368E-2</v>
      </c>
      <c r="H10" s="49">
        <f>'Pours doct HF'!H6</f>
        <v>5.5666887534948369E-2</v>
      </c>
      <c r="I10" s="49">
        <f>'Pours doct HF'!I6</f>
        <v>5.1080709797514244E-2</v>
      </c>
      <c r="J10" s="49">
        <f>'Pours doct HF'!J6</f>
        <v>4.8159494207173005E-2</v>
      </c>
      <c r="K10" s="49">
        <f>'Pours doct HF'!K6</f>
        <v>4.5185376910829272E-2</v>
      </c>
      <c r="L10" s="49">
        <f>'Pours doct HF'!L6</f>
        <v>4.4880396057928096E-2</v>
      </c>
      <c r="M10" s="155">
        <f>'Pours doct HF'!M6</f>
        <v>4.2501117652853235E-2</v>
      </c>
      <c r="N10" s="155">
        <f>'Pours doct HF'!N6</f>
        <v>3.9550601504866521E-2</v>
      </c>
      <c r="O10" s="2"/>
    </row>
    <row r="11" spans="1:15" s="4" customFormat="1" x14ac:dyDescent="0.2">
      <c r="A11" s="307" t="s">
        <v>286</v>
      </c>
      <c r="C11" s="113"/>
      <c r="D11" s="113"/>
      <c r="E11" s="113"/>
      <c r="F11" s="113"/>
      <c r="G11" s="113"/>
      <c r="H11" s="113"/>
      <c r="I11" s="113"/>
      <c r="J11" s="113"/>
      <c r="K11" s="113"/>
      <c r="L11" s="113"/>
    </row>
    <row r="12" spans="1:15" x14ac:dyDescent="0.2">
      <c r="A12" s="307" t="s">
        <v>285</v>
      </c>
      <c r="B12" s="2"/>
      <c r="C12" s="2"/>
      <c r="D12" s="2"/>
      <c r="E12" s="2"/>
      <c r="F12" s="2"/>
      <c r="G12" s="2"/>
      <c r="H12" s="2"/>
      <c r="I12" s="2"/>
    </row>
    <row r="13" spans="1:15" x14ac:dyDescent="0.2">
      <c r="A13" s="50" t="s">
        <v>40</v>
      </c>
      <c r="C13" s="113"/>
      <c r="D13" s="2"/>
      <c r="E13" s="2"/>
      <c r="F13" s="2"/>
      <c r="G13" s="2"/>
      <c r="H13" s="2"/>
      <c r="I13" s="2"/>
      <c r="M13" s="2"/>
      <c r="N13" s="2"/>
      <c r="O13" s="2"/>
    </row>
    <row r="14" spans="1:15" x14ac:dyDescent="0.2">
      <c r="A14" s="308"/>
      <c r="B14" s="2"/>
      <c r="C14" s="2"/>
      <c r="D14" s="2"/>
      <c r="E14" s="2"/>
      <c r="F14" s="2"/>
      <c r="G14" s="2"/>
      <c r="H14" s="2"/>
      <c r="I14" s="2"/>
    </row>
    <row r="15" spans="1:15" x14ac:dyDescent="0.2">
      <c r="B15" s="2"/>
      <c r="C15" s="2"/>
      <c r="D15" s="2"/>
      <c r="E15" s="2"/>
      <c r="F15" s="2"/>
      <c r="G15" s="2"/>
      <c r="H15" s="2"/>
      <c r="I15" s="2"/>
    </row>
    <row r="16" spans="1:15" ht="15.75" x14ac:dyDescent="0.25">
      <c r="A16" s="309"/>
      <c r="B16" s="2"/>
      <c r="C16" s="2"/>
      <c r="D16" s="2"/>
      <c r="E16" s="2"/>
      <c r="F16" s="2"/>
      <c r="G16" s="2"/>
      <c r="H16" s="2"/>
      <c r="I16" s="2"/>
    </row>
    <row r="17" spans="1:27" ht="15.75" x14ac:dyDescent="0.25">
      <c r="A17" s="310"/>
      <c r="B17" s="2"/>
      <c r="C17" s="2"/>
      <c r="D17" s="2"/>
      <c r="E17" s="2"/>
      <c r="F17" s="2"/>
      <c r="G17" s="2"/>
      <c r="H17" s="2"/>
      <c r="I17" s="2"/>
    </row>
    <row r="18" spans="1:27" ht="15" x14ac:dyDescent="0.25">
      <c r="A18" s="312"/>
      <c r="B18" s="2"/>
      <c r="C18" s="2"/>
      <c r="D18" s="2"/>
      <c r="E18" s="2"/>
      <c r="F18" s="2"/>
      <c r="G18" s="2"/>
      <c r="H18" s="2"/>
      <c r="I18" s="2"/>
    </row>
    <row r="19" spans="1:27" ht="15.75" x14ac:dyDescent="0.25">
      <c r="A19" s="309"/>
      <c r="B19" s="2"/>
      <c r="C19" s="2"/>
      <c r="D19" s="2"/>
      <c r="E19" s="2"/>
      <c r="F19" s="2"/>
      <c r="G19" s="2"/>
      <c r="H19" s="2"/>
      <c r="I19" s="2"/>
    </row>
    <row r="20" spans="1:27" ht="15.75" x14ac:dyDescent="0.25">
      <c r="A20" s="311"/>
      <c r="B20" s="2"/>
      <c r="C20" s="2"/>
      <c r="D20" s="2"/>
      <c r="E20" s="2"/>
      <c r="F20" s="2"/>
      <c r="G20" s="2"/>
      <c r="H20" s="2"/>
      <c r="I20" s="2"/>
    </row>
    <row r="21" spans="1:27" x14ac:dyDescent="0.2">
      <c r="A21" s="2"/>
      <c r="B21" s="2"/>
      <c r="C21" s="2"/>
      <c r="D21" s="2"/>
      <c r="E21" s="2"/>
      <c r="F21" s="2"/>
      <c r="G21" s="2"/>
      <c r="H21" s="2"/>
      <c r="I21" s="2"/>
    </row>
    <row r="22" spans="1:27" x14ac:dyDescent="0.2">
      <c r="A22" s="2"/>
      <c r="B22" s="2"/>
      <c r="C22" s="2"/>
      <c r="D22" s="2"/>
      <c r="E22" s="2"/>
      <c r="F22" s="2"/>
      <c r="G22" s="2"/>
      <c r="H22" s="2"/>
      <c r="I22" s="2"/>
    </row>
    <row r="23" spans="1:27" x14ac:dyDescent="0.2">
      <c r="A23" s="2"/>
      <c r="B23" s="2"/>
      <c r="C23" s="2"/>
      <c r="D23" s="2"/>
      <c r="E23" s="2"/>
      <c r="F23" s="2"/>
      <c r="G23" s="2"/>
      <c r="H23" s="2"/>
      <c r="I23" s="2"/>
    </row>
    <row r="24" spans="1:27" x14ac:dyDescent="0.2">
      <c r="A24" s="2"/>
      <c r="B24" s="2"/>
      <c r="C24" s="2"/>
      <c r="D24" s="2"/>
      <c r="E24" s="2"/>
      <c r="F24" s="2"/>
      <c r="G24" s="2"/>
      <c r="H24" s="2"/>
      <c r="I24" s="2"/>
    </row>
    <row r="25" spans="1:27" x14ac:dyDescent="0.2">
      <c r="A25" s="2"/>
      <c r="B25" s="2"/>
      <c r="C25" s="2"/>
      <c r="D25" s="2"/>
      <c r="E25" s="2"/>
      <c r="F25" s="2"/>
      <c r="G25" s="2"/>
      <c r="H25" s="2"/>
      <c r="I25" s="2"/>
    </row>
    <row r="26" spans="1:27" x14ac:dyDescent="0.2">
      <c r="A26" s="2"/>
      <c r="B26" s="2"/>
      <c r="C26" s="2"/>
      <c r="D26" s="2"/>
      <c r="E26" s="2"/>
      <c r="F26" s="2"/>
      <c r="G26" s="2"/>
      <c r="H26" s="2"/>
      <c r="I26" s="2"/>
    </row>
    <row r="27" spans="1:27" s="4" customFormat="1" x14ac:dyDescent="0.2">
      <c r="A27" s="46" t="s">
        <v>39</v>
      </c>
    </row>
    <row r="28" spans="1:27" ht="34.5" customHeight="1" x14ac:dyDescent="0.2">
      <c r="A28" s="16" t="s">
        <v>0</v>
      </c>
      <c r="B28" s="150" t="s">
        <v>116</v>
      </c>
      <c r="C28" s="150" t="s">
        <v>43</v>
      </c>
      <c r="D28" s="150" t="s">
        <v>117</v>
      </c>
      <c r="E28" s="150" t="s">
        <v>45</v>
      </c>
      <c r="F28" s="150" t="s">
        <v>118</v>
      </c>
      <c r="G28" s="150" t="s">
        <v>47</v>
      </c>
      <c r="H28" s="150" t="s">
        <v>119</v>
      </c>
      <c r="I28" s="150" t="s">
        <v>49</v>
      </c>
      <c r="J28" s="150" t="s">
        <v>120</v>
      </c>
      <c r="K28" s="150" t="s">
        <v>51</v>
      </c>
      <c r="L28" s="150" t="s">
        <v>121</v>
      </c>
      <c r="M28" s="150" t="s">
        <v>53</v>
      </c>
      <c r="N28" s="150" t="s">
        <v>122</v>
      </c>
      <c r="O28" s="150" t="s">
        <v>55</v>
      </c>
      <c r="P28" s="150" t="s">
        <v>123</v>
      </c>
      <c r="Q28" s="150" t="s">
        <v>124</v>
      </c>
      <c r="R28" s="150" t="s">
        <v>125</v>
      </c>
      <c r="S28" s="150" t="s">
        <v>75</v>
      </c>
      <c r="T28" s="150" t="s">
        <v>126</v>
      </c>
      <c r="U28" s="150" t="s">
        <v>64</v>
      </c>
      <c r="V28" s="150" t="s">
        <v>127</v>
      </c>
      <c r="W28" s="150" t="s">
        <v>66</v>
      </c>
      <c r="X28" s="150" t="s">
        <v>155</v>
      </c>
      <c r="Y28" s="150" t="s">
        <v>156</v>
      </c>
      <c r="Z28" s="150" t="s">
        <v>157</v>
      </c>
      <c r="AA28" s="150" t="s">
        <v>158</v>
      </c>
    </row>
    <row r="29" spans="1:27" x14ac:dyDescent="0.2">
      <c r="A29" s="16" t="s">
        <v>1</v>
      </c>
      <c r="B29" s="16">
        <v>16475</v>
      </c>
      <c r="C29" s="16">
        <v>1219</v>
      </c>
      <c r="D29" s="16">
        <v>16565</v>
      </c>
      <c r="E29" s="16">
        <v>1090</v>
      </c>
      <c r="F29" s="16">
        <v>16674</v>
      </c>
      <c r="G29" s="16">
        <v>1008</v>
      </c>
      <c r="H29" s="16">
        <v>17141</v>
      </c>
      <c r="I29" s="16">
        <v>967</v>
      </c>
      <c r="J29" s="16">
        <v>18229</v>
      </c>
      <c r="K29" s="16">
        <v>954</v>
      </c>
      <c r="L29" s="16">
        <v>18366</v>
      </c>
      <c r="M29" s="16">
        <v>957</v>
      </c>
      <c r="N29" s="16">
        <v>18676</v>
      </c>
      <c r="O29" s="16">
        <v>842</v>
      </c>
      <c r="P29" s="16">
        <v>19384</v>
      </c>
      <c r="Q29" s="16">
        <v>800</v>
      </c>
      <c r="R29" s="16">
        <v>19404</v>
      </c>
      <c r="S29" s="16">
        <v>726</v>
      </c>
      <c r="T29" s="16">
        <v>19940</v>
      </c>
      <c r="U29" s="16">
        <v>734</v>
      </c>
      <c r="V29" s="16">
        <v>19422</v>
      </c>
      <c r="W29" s="16">
        <v>676</v>
      </c>
      <c r="X29" s="61">
        <v>19660</v>
      </c>
      <c r="Y29" s="61">
        <v>661</v>
      </c>
      <c r="Z29" s="61">
        <v>19341</v>
      </c>
      <c r="AA29" s="61">
        <v>620</v>
      </c>
    </row>
    <row r="30" spans="1:27" x14ac:dyDescent="0.2">
      <c r="A30" s="16" t="s">
        <v>2</v>
      </c>
      <c r="B30" s="16">
        <v>23540</v>
      </c>
      <c r="C30" s="16">
        <v>741</v>
      </c>
      <c r="D30" s="16">
        <v>25779</v>
      </c>
      <c r="E30" s="16">
        <v>580</v>
      </c>
      <c r="F30" s="16">
        <v>26781</v>
      </c>
      <c r="G30" s="16">
        <v>510</v>
      </c>
      <c r="H30" s="16">
        <v>28432</v>
      </c>
      <c r="I30" s="16">
        <v>509</v>
      </c>
      <c r="J30" s="16">
        <v>30013</v>
      </c>
      <c r="K30" s="16">
        <v>497</v>
      </c>
      <c r="L30" s="16">
        <v>30113</v>
      </c>
      <c r="M30" s="16">
        <v>443</v>
      </c>
      <c r="N30" s="16">
        <v>30112</v>
      </c>
      <c r="O30" s="16">
        <v>420</v>
      </c>
      <c r="P30" s="16">
        <v>30327</v>
      </c>
      <c r="Q30" s="16">
        <v>413</v>
      </c>
      <c r="R30" s="16">
        <v>29923</v>
      </c>
      <c r="S30" s="16">
        <v>365</v>
      </c>
      <c r="T30" s="16">
        <v>30329</v>
      </c>
      <c r="U30" s="16">
        <v>337</v>
      </c>
      <c r="V30" s="16">
        <v>30324</v>
      </c>
      <c r="W30" s="16">
        <v>367</v>
      </c>
      <c r="X30" s="61">
        <v>31042</v>
      </c>
      <c r="Y30" s="61">
        <v>357</v>
      </c>
      <c r="Z30" s="61">
        <v>30429</v>
      </c>
      <c r="AA30" s="61">
        <v>292</v>
      </c>
    </row>
    <row r="31" spans="1:27" x14ac:dyDescent="0.2">
      <c r="A31" s="16" t="s">
        <v>3</v>
      </c>
      <c r="B31" s="16">
        <v>25167</v>
      </c>
      <c r="C31" s="16">
        <v>3302</v>
      </c>
      <c r="D31" s="16">
        <v>26428</v>
      </c>
      <c r="E31" s="16">
        <v>2753</v>
      </c>
      <c r="F31" s="16">
        <v>26108</v>
      </c>
      <c r="G31" s="16">
        <v>2579</v>
      </c>
      <c r="H31" s="16">
        <v>26661</v>
      </c>
      <c r="I31" s="16">
        <v>2405</v>
      </c>
      <c r="J31" s="16">
        <v>29752</v>
      </c>
      <c r="K31" s="16">
        <v>2177</v>
      </c>
      <c r="L31" s="16">
        <v>45977</v>
      </c>
      <c r="M31" s="16">
        <v>2151</v>
      </c>
      <c r="N31" s="16">
        <v>42285</v>
      </c>
      <c r="O31" s="16">
        <v>1958</v>
      </c>
      <c r="P31" s="16">
        <v>40990</v>
      </c>
      <c r="Q31" s="16">
        <v>1676</v>
      </c>
      <c r="R31" s="16">
        <v>40408</v>
      </c>
      <c r="S31" s="16">
        <v>1496</v>
      </c>
      <c r="T31" s="16">
        <v>44080</v>
      </c>
      <c r="U31" s="16">
        <v>1381</v>
      </c>
      <c r="V31" s="16">
        <v>45651</v>
      </c>
      <c r="W31" s="16">
        <v>1371</v>
      </c>
      <c r="X31" s="61">
        <v>47763</v>
      </c>
      <c r="Y31" s="61">
        <v>1340</v>
      </c>
      <c r="Z31" s="61">
        <v>51395</v>
      </c>
      <c r="AA31" s="61">
        <v>1189</v>
      </c>
    </row>
    <row r="32" spans="1:27" x14ac:dyDescent="0.2">
      <c r="A32" s="16" t="s">
        <v>4</v>
      </c>
      <c r="B32" s="16">
        <v>1485</v>
      </c>
      <c r="C32" s="16">
        <v>217</v>
      </c>
      <c r="D32" s="16">
        <v>1386</v>
      </c>
      <c r="E32" s="16">
        <v>179</v>
      </c>
      <c r="F32" s="16">
        <v>1317</v>
      </c>
      <c r="G32" s="16">
        <v>180</v>
      </c>
      <c r="H32" s="16">
        <v>1293</v>
      </c>
      <c r="I32" s="16">
        <v>164</v>
      </c>
      <c r="J32" s="16">
        <v>1421</v>
      </c>
      <c r="K32" s="16">
        <v>184</v>
      </c>
      <c r="L32" s="16">
        <v>1555</v>
      </c>
      <c r="M32" s="16">
        <v>172</v>
      </c>
      <c r="N32" s="16">
        <v>1815</v>
      </c>
      <c r="O32" s="16">
        <v>156</v>
      </c>
      <c r="P32" s="16">
        <v>1831</v>
      </c>
      <c r="Q32" s="16">
        <v>155</v>
      </c>
      <c r="R32" s="16">
        <v>1849</v>
      </c>
      <c r="S32" s="16">
        <v>158</v>
      </c>
      <c r="T32" s="16">
        <v>2035</v>
      </c>
      <c r="U32" s="16">
        <v>156</v>
      </c>
      <c r="V32" s="16">
        <v>1364</v>
      </c>
      <c r="W32" s="16">
        <v>129</v>
      </c>
      <c r="X32" s="61">
        <v>1033</v>
      </c>
      <c r="Y32" s="61">
        <v>103</v>
      </c>
      <c r="Z32" s="61">
        <v>1086</v>
      </c>
      <c r="AA32" s="61">
        <v>110</v>
      </c>
    </row>
    <row r="33" spans="1:27" x14ac:dyDescent="0.2">
      <c r="A33" s="16" t="s">
        <v>5</v>
      </c>
      <c r="B33" s="16">
        <v>24580</v>
      </c>
      <c r="C33" s="16">
        <v>4463</v>
      </c>
      <c r="D33" s="16">
        <v>24911</v>
      </c>
      <c r="E33" s="16">
        <v>4276</v>
      </c>
      <c r="F33" s="16">
        <v>25053</v>
      </c>
      <c r="G33" s="16">
        <v>4025</v>
      </c>
      <c r="H33" s="16">
        <v>24480</v>
      </c>
      <c r="I33" s="16">
        <v>3927</v>
      </c>
      <c r="J33" s="16">
        <v>25981</v>
      </c>
      <c r="K33" s="16">
        <v>3671</v>
      </c>
      <c r="L33" s="16">
        <v>28638</v>
      </c>
      <c r="M33" s="16">
        <v>3542</v>
      </c>
      <c r="N33" s="16">
        <v>28799</v>
      </c>
      <c r="O33" s="16">
        <v>3459</v>
      </c>
      <c r="P33" s="16">
        <v>28372</v>
      </c>
      <c r="Q33" s="16">
        <v>3184</v>
      </c>
      <c r="R33" s="16">
        <v>28954</v>
      </c>
      <c r="S33" s="16">
        <v>3108</v>
      </c>
      <c r="T33" s="16">
        <v>29012</v>
      </c>
      <c r="U33" s="16">
        <v>3084</v>
      </c>
      <c r="V33" s="16">
        <v>30832</v>
      </c>
      <c r="W33" s="16">
        <v>3232</v>
      </c>
      <c r="X33" s="61">
        <v>30573</v>
      </c>
      <c r="Y33" s="61">
        <v>3102</v>
      </c>
      <c r="Z33" s="61">
        <v>31594</v>
      </c>
      <c r="AA33" s="61">
        <v>3104</v>
      </c>
    </row>
    <row r="34" spans="1:27" x14ac:dyDescent="0.2">
      <c r="A34" s="16" t="s">
        <v>6</v>
      </c>
      <c r="B34" s="16">
        <v>1076</v>
      </c>
      <c r="C34" s="16">
        <v>95</v>
      </c>
      <c r="D34" s="16">
        <v>1081</v>
      </c>
      <c r="E34" s="16">
        <v>85</v>
      </c>
      <c r="F34" s="16">
        <v>1198</v>
      </c>
      <c r="G34" s="16">
        <v>81</v>
      </c>
      <c r="H34" s="16">
        <v>1280</v>
      </c>
      <c r="I34" s="16">
        <v>68</v>
      </c>
      <c r="J34" s="16">
        <v>1479</v>
      </c>
      <c r="K34" s="16">
        <v>55</v>
      </c>
      <c r="L34" s="16">
        <v>2444</v>
      </c>
      <c r="M34" s="16">
        <v>68</v>
      </c>
      <c r="N34" s="16">
        <v>2067</v>
      </c>
      <c r="O34" s="16">
        <v>54</v>
      </c>
      <c r="P34" s="16">
        <v>2117</v>
      </c>
      <c r="Q34" s="16">
        <v>56</v>
      </c>
      <c r="R34" s="16">
        <v>2200</v>
      </c>
      <c r="S34" s="16">
        <v>58</v>
      </c>
      <c r="T34" s="16">
        <v>2101</v>
      </c>
      <c r="U34" s="16">
        <v>69</v>
      </c>
      <c r="V34" s="16">
        <v>2085</v>
      </c>
      <c r="W34" s="16">
        <v>45</v>
      </c>
      <c r="X34" s="61">
        <v>1902</v>
      </c>
      <c r="Y34" s="61">
        <v>46</v>
      </c>
      <c r="Z34" s="61">
        <v>1981</v>
      </c>
      <c r="AA34" s="61">
        <v>57</v>
      </c>
    </row>
    <row r="35" spans="1:27" x14ac:dyDescent="0.2">
      <c r="A35" s="16" t="s">
        <v>7</v>
      </c>
      <c r="B35" s="16">
        <v>25656</v>
      </c>
      <c r="C35" s="16">
        <v>4558</v>
      </c>
      <c r="D35" s="16">
        <v>25992</v>
      </c>
      <c r="E35" s="16">
        <v>4361</v>
      </c>
      <c r="F35" s="16">
        <v>26251</v>
      </c>
      <c r="G35" s="16">
        <v>4106</v>
      </c>
      <c r="H35" s="16">
        <v>25760</v>
      </c>
      <c r="I35" s="16">
        <v>3995</v>
      </c>
      <c r="J35" s="16">
        <v>27460</v>
      </c>
      <c r="K35" s="16">
        <v>3726</v>
      </c>
      <c r="L35" s="16">
        <v>31082</v>
      </c>
      <c r="M35" s="16">
        <v>3610</v>
      </c>
      <c r="N35" s="16">
        <v>30866</v>
      </c>
      <c r="O35" s="16">
        <v>3513</v>
      </c>
      <c r="P35" s="16">
        <v>30489</v>
      </c>
      <c r="Q35" s="16">
        <v>3240</v>
      </c>
      <c r="R35" s="16">
        <v>31154</v>
      </c>
      <c r="S35" s="16">
        <v>3166</v>
      </c>
      <c r="T35" s="16">
        <v>31113</v>
      </c>
      <c r="U35" s="16">
        <v>3153</v>
      </c>
      <c r="V35" s="16">
        <v>32917</v>
      </c>
      <c r="W35" s="16">
        <v>3277</v>
      </c>
      <c r="X35" s="16">
        <v>31606</v>
      </c>
      <c r="Y35" s="16">
        <v>3205</v>
      </c>
      <c r="Z35" s="16">
        <v>32680</v>
      </c>
      <c r="AA35" s="16">
        <v>3214</v>
      </c>
    </row>
    <row r="36" spans="1:27" x14ac:dyDescent="0.2">
      <c r="A36" s="18" t="s">
        <v>8</v>
      </c>
      <c r="B36" s="18">
        <v>92323</v>
      </c>
      <c r="C36" s="18">
        <v>10037</v>
      </c>
      <c r="D36" s="18">
        <v>96150</v>
      </c>
      <c r="E36" s="18">
        <v>8963</v>
      </c>
      <c r="F36" s="18">
        <v>97131</v>
      </c>
      <c r="G36" s="18">
        <v>8383</v>
      </c>
      <c r="H36" s="18">
        <v>99287</v>
      </c>
      <c r="I36" s="18">
        <v>8040</v>
      </c>
      <c r="J36" s="18">
        <v>106875</v>
      </c>
      <c r="K36" s="18">
        <v>7538</v>
      </c>
      <c r="L36" s="18">
        <v>127093</v>
      </c>
      <c r="M36" s="18">
        <v>7333</v>
      </c>
      <c r="N36" s="18">
        <v>123754</v>
      </c>
      <c r="O36" s="18">
        <v>6889</v>
      </c>
      <c r="P36" s="18">
        <v>123021</v>
      </c>
      <c r="Q36" s="18">
        <v>6284</v>
      </c>
      <c r="R36" s="18">
        <v>122738</v>
      </c>
      <c r="S36" s="18">
        <v>5911</v>
      </c>
      <c r="T36" s="18">
        <v>127497</v>
      </c>
      <c r="U36" s="18">
        <v>5761</v>
      </c>
      <c r="V36" s="18">
        <v>129678</v>
      </c>
      <c r="W36" s="18">
        <v>5820</v>
      </c>
      <c r="X36" s="61">
        <v>131973</v>
      </c>
      <c r="Y36" s="61">
        <v>5609</v>
      </c>
      <c r="Z36" s="61">
        <v>135826</v>
      </c>
      <c r="AA36" s="61">
        <v>5372</v>
      </c>
    </row>
    <row r="37" spans="1:27" x14ac:dyDescent="0.2">
      <c r="A37" s="50" t="s">
        <v>40</v>
      </c>
      <c r="C37" s="113"/>
    </row>
  </sheetData>
  <phoneticPr fontId="4" type="noConversion"/>
  <pageMargins left="0.19685039370078741" right="0.19685039370078741" top="0.19685039370078741" bottom="0.19685039370078741" header="0" footer="0"/>
  <pageSetup paperSize="9" scale="75"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rgb="FFFFFF00"/>
    <pageSetUpPr fitToPage="1"/>
  </sheetPr>
  <dimension ref="A1:AA31"/>
  <sheetViews>
    <sheetView showGridLines="0" zoomScaleNormal="100" workbookViewId="0">
      <selection activeCell="A6" sqref="A6"/>
    </sheetView>
  </sheetViews>
  <sheetFormatPr baseColWidth="10" defaultColWidth="9.140625" defaultRowHeight="12.75" x14ac:dyDescent="0.2"/>
  <cols>
    <col min="1" max="1" width="24.7109375" style="1" customWidth="1"/>
    <col min="2" max="14" width="6" style="1" customWidth="1"/>
    <col min="15" max="15" width="11" style="1" customWidth="1"/>
    <col min="16" max="16" width="7" style="1" customWidth="1"/>
    <col min="17" max="29" width="8.42578125" style="1" customWidth="1"/>
    <col min="30" max="16384" width="9.140625" style="1"/>
  </cols>
  <sheetData>
    <row r="1" spans="1:20" ht="15" customHeight="1" x14ac:dyDescent="0.2">
      <c r="A1" s="68" t="s">
        <v>146</v>
      </c>
      <c r="B1" s="68"/>
      <c r="C1" s="68"/>
      <c r="D1" s="69"/>
      <c r="E1" s="69"/>
      <c r="F1" s="14"/>
      <c r="G1" s="14"/>
      <c r="H1" s="14"/>
      <c r="I1" s="14"/>
      <c r="J1" s="9"/>
      <c r="K1" s="9"/>
      <c r="L1" s="9"/>
      <c r="M1" s="9"/>
      <c r="N1" s="9"/>
      <c r="O1" s="9"/>
      <c r="P1" s="9"/>
    </row>
    <row r="2" spans="1:20" ht="15" customHeight="1" x14ac:dyDescent="0.2">
      <c r="A2" s="67"/>
      <c r="B2" s="67"/>
      <c r="C2" s="67"/>
      <c r="D2" s="14"/>
      <c r="E2" s="14"/>
      <c r="F2" s="14"/>
      <c r="G2" s="14"/>
      <c r="H2" s="14"/>
      <c r="I2" s="14"/>
      <c r="J2" s="135"/>
      <c r="M2" s="9"/>
      <c r="N2" s="136" t="s">
        <v>41</v>
      </c>
      <c r="P2" s="9"/>
    </row>
    <row r="3" spans="1:20" ht="24" x14ac:dyDescent="0.25">
      <c r="A3" s="66"/>
      <c r="B3" s="99" t="s">
        <v>103</v>
      </c>
      <c r="C3" s="99" t="s">
        <v>104</v>
      </c>
      <c r="D3" s="99" t="s">
        <v>105</v>
      </c>
      <c r="E3" s="99" t="s">
        <v>106</v>
      </c>
      <c r="F3" s="99" t="s">
        <v>107</v>
      </c>
      <c r="G3" s="99" t="s">
        <v>108</v>
      </c>
      <c r="H3" s="99" t="s">
        <v>109</v>
      </c>
      <c r="I3" s="99" t="s">
        <v>110</v>
      </c>
      <c r="J3" s="99" t="s">
        <v>111</v>
      </c>
      <c r="K3" s="99" t="s">
        <v>112</v>
      </c>
      <c r="L3" s="99" t="s">
        <v>113</v>
      </c>
      <c r="M3" s="99" t="s">
        <v>148</v>
      </c>
      <c r="N3" s="99" t="s">
        <v>149</v>
      </c>
      <c r="O3"/>
      <c r="P3"/>
      <c r="Q3"/>
      <c r="R3"/>
      <c r="S3"/>
      <c r="T3"/>
    </row>
    <row r="4" spans="1:20" ht="15" x14ac:dyDescent="0.25">
      <c r="A4" s="61" t="s">
        <v>25</v>
      </c>
      <c r="B4" s="44">
        <f>C28/B28</f>
        <v>0.12667875698460934</v>
      </c>
      <c r="C4" s="44">
        <f>E28/D28</f>
        <v>0.11358065821097971</v>
      </c>
      <c r="D4" s="65">
        <f>G28/F28</f>
        <v>0.10203122061312771</v>
      </c>
      <c r="E4" s="63">
        <f>I28/H28</f>
        <v>9.7671169073125286E-2</v>
      </c>
      <c r="F4" s="63">
        <f>K28/J28</f>
        <v>8.7700393640182089E-2</v>
      </c>
      <c r="G4" s="63">
        <f>M28/L28</f>
        <v>7.6963308657869323E-2</v>
      </c>
      <c r="H4" s="63">
        <f>O28/N28</f>
        <v>7.2939119118304932E-2</v>
      </c>
      <c r="I4" s="63">
        <f>Q28/P28</f>
        <v>6.586436818994959E-2</v>
      </c>
      <c r="J4" s="63">
        <f>S28/R28</f>
        <v>6.3482393079078839E-2</v>
      </c>
      <c r="K4" s="63">
        <f>U28/T28</f>
        <v>5.9959468412642734E-2</v>
      </c>
      <c r="L4" s="63">
        <f>W28/V28</f>
        <v>5.8459148686279341E-2</v>
      </c>
      <c r="M4" s="63">
        <v>5.5006250710307993E-2</v>
      </c>
      <c r="N4" s="156">
        <v>5.2452969383991098E-2</v>
      </c>
      <c r="O4" s="7"/>
      <c r="P4" s="7"/>
      <c r="Q4" s="7"/>
      <c r="R4" s="7"/>
      <c r="S4" s="7"/>
      <c r="T4" s="7"/>
    </row>
    <row r="5" spans="1:20" ht="15" x14ac:dyDescent="0.25">
      <c r="A5" s="61" t="s">
        <v>26</v>
      </c>
      <c r="B5" s="44">
        <f>C29/B29</f>
        <v>9.4489411673363222E-2</v>
      </c>
      <c r="C5" s="44">
        <f>E29/D29</f>
        <v>7.7410534483714225E-2</v>
      </c>
      <c r="D5" s="65">
        <f>G29/F29</f>
        <v>7.4054400586134259E-2</v>
      </c>
      <c r="E5" s="63">
        <f>I29/H29</f>
        <v>6.8255630290876182E-2</v>
      </c>
      <c r="F5" s="63">
        <f>K29/J29</f>
        <v>5.7815706328784078E-2</v>
      </c>
      <c r="G5" s="63">
        <f>M29/L29</f>
        <v>4.5321202879259767E-2</v>
      </c>
      <c r="H5" s="63">
        <f>O29/N29</f>
        <v>4.4276979189015235E-2</v>
      </c>
      <c r="I5" s="63">
        <f>Q29/P29</f>
        <v>4.1230410814178713E-2</v>
      </c>
      <c r="J5" s="63">
        <f>S29/R29</f>
        <v>3.7893218678567542E-2</v>
      </c>
      <c r="K5" s="63">
        <f>U29/T29</f>
        <v>3.5232806941545569E-2</v>
      </c>
      <c r="L5" s="63">
        <f>W29/V29</f>
        <v>3.5557752084173291E-2</v>
      </c>
      <c r="M5" s="156">
        <v>3.4163098801449882E-2</v>
      </c>
      <c r="N5" s="156">
        <v>3.097811435433669E-2</v>
      </c>
      <c r="O5" s="7"/>
      <c r="P5" s="7"/>
      <c r="Q5" s="7"/>
      <c r="R5" s="7"/>
      <c r="S5" s="7"/>
      <c r="T5" s="7"/>
    </row>
    <row r="6" spans="1:20" ht="15" x14ac:dyDescent="0.25">
      <c r="A6" s="62" t="s">
        <v>24</v>
      </c>
      <c r="B6" s="49">
        <f>C30/B30</f>
        <v>0.1087161379071304</v>
      </c>
      <c r="C6" s="49">
        <f>E30/D30</f>
        <v>9.3218928757150279E-2</v>
      </c>
      <c r="D6" s="70">
        <f>G30/F30</f>
        <v>8.6306122659089268E-2</v>
      </c>
      <c r="E6" s="71">
        <f>I30/H30</f>
        <v>8.0977368638391736E-2</v>
      </c>
      <c r="F6" s="71">
        <f>K30/J30</f>
        <v>7.0530994152046778E-2</v>
      </c>
      <c r="G6" s="71">
        <f>M30/L30</f>
        <v>5.7697906257622368E-2</v>
      </c>
      <c r="H6" s="71">
        <f>O30/N30</f>
        <v>5.5666887534948369E-2</v>
      </c>
      <c r="I6" s="71">
        <f>Q30/P30</f>
        <v>5.1080709797514244E-2</v>
      </c>
      <c r="J6" s="71">
        <f>S30/R30</f>
        <v>4.8159494207173005E-2</v>
      </c>
      <c r="K6" s="71">
        <f>U30/T30</f>
        <v>4.5185376910829272E-2</v>
      </c>
      <c r="L6" s="71">
        <f>W30/V30</f>
        <v>4.4880396057928096E-2</v>
      </c>
      <c r="M6" s="371">
        <v>4.2501117652853235E-2</v>
      </c>
      <c r="N6" s="371">
        <v>3.9550601504866521E-2</v>
      </c>
      <c r="O6" s="7"/>
      <c r="P6" s="7"/>
      <c r="Q6" s="7"/>
      <c r="R6" s="7"/>
      <c r="S6" s="7"/>
      <c r="T6" s="7"/>
    </row>
    <row r="7" spans="1:20" x14ac:dyDescent="0.2">
      <c r="A7" s="16" t="s">
        <v>36</v>
      </c>
      <c r="B7" s="64">
        <f>(B4-B5)*100</f>
        <v>3.2189345311246118</v>
      </c>
      <c r="C7" s="64">
        <f>(C4-C5)*100</f>
        <v>3.6170123727265482</v>
      </c>
      <c r="D7" s="64">
        <f>(D4-D5)*100</f>
        <v>2.7976820026993447</v>
      </c>
      <c r="E7" s="64">
        <f t="shared" ref="E7:K7" si="0">(E4-E5)*100</f>
        <v>2.9415538782249104</v>
      </c>
      <c r="F7" s="64">
        <f t="shared" si="0"/>
        <v>2.9884687311398013</v>
      </c>
      <c r="G7" s="64">
        <f t="shared" si="0"/>
        <v>3.1642105778609557</v>
      </c>
      <c r="H7" s="64">
        <f t="shared" si="0"/>
        <v>2.8662139929289698</v>
      </c>
      <c r="I7" s="64">
        <f t="shared" si="0"/>
        <v>2.4633957375770876</v>
      </c>
      <c r="J7" s="64">
        <f t="shared" si="0"/>
        <v>2.5589174400511299</v>
      </c>
      <c r="K7" s="64">
        <f t="shared" si="0"/>
        <v>2.4726661471097167</v>
      </c>
      <c r="L7" s="64">
        <f>(L4-L5)*100</f>
        <v>2.2901396602106052</v>
      </c>
      <c r="M7" s="64">
        <f>2.1</f>
        <v>2.1</v>
      </c>
      <c r="N7" s="64">
        <v>2.1</v>
      </c>
    </row>
    <row r="8" spans="1:20" x14ac:dyDescent="0.2">
      <c r="A8" s="307" t="s">
        <v>285</v>
      </c>
      <c r="B8" s="2"/>
      <c r="C8" s="2"/>
      <c r="D8" s="2"/>
      <c r="E8" s="2"/>
      <c r="F8" s="2"/>
      <c r="G8" s="2"/>
      <c r="H8" s="2"/>
      <c r="I8" s="2"/>
    </row>
    <row r="9" spans="1:20" x14ac:dyDescent="0.2">
      <c r="A9" s="50" t="s">
        <v>40</v>
      </c>
    </row>
    <row r="11" spans="1:20" x14ac:dyDescent="0.2">
      <c r="M11" s="5"/>
      <c r="N11" s="5"/>
    </row>
    <row r="26" spans="1:27" ht="15" x14ac:dyDescent="0.25">
      <c r="A26" s="46" t="s">
        <v>39</v>
      </c>
      <c r="B26" s="46"/>
      <c r="L26" s="8"/>
      <c r="M26" s="8"/>
      <c r="N26" s="8"/>
    </row>
    <row r="27" spans="1:27" s="81" customFormat="1" ht="24.75" customHeight="1" x14ac:dyDescent="0.15">
      <c r="A27" s="78" t="s">
        <v>78</v>
      </c>
      <c r="B27" s="79" t="s">
        <v>42</v>
      </c>
      <c r="C27" s="79" t="s">
        <v>43</v>
      </c>
      <c r="D27" s="79" t="s">
        <v>44</v>
      </c>
      <c r="E27" s="79" t="s">
        <v>45</v>
      </c>
      <c r="F27" s="80" t="s">
        <v>68</v>
      </c>
      <c r="G27" s="80" t="s">
        <v>47</v>
      </c>
      <c r="H27" s="80" t="s">
        <v>69</v>
      </c>
      <c r="I27" s="80" t="s">
        <v>49</v>
      </c>
      <c r="J27" s="80" t="s">
        <v>70</v>
      </c>
      <c r="K27" s="80" t="s">
        <v>51</v>
      </c>
      <c r="L27" s="80" t="s">
        <v>71</v>
      </c>
      <c r="M27" s="80" t="s">
        <v>53</v>
      </c>
      <c r="N27" s="80" t="s">
        <v>72</v>
      </c>
      <c r="O27" s="80" t="s">
        <v>55</v>
      </c>
      <c r="P27" s="80" t="s">
        <v>73</v>
      </c>
      <c r="Q27" s="80" t="s">
        <v>57</v>
      </c>
      <c r="R27" s="80" t="s">
        <v>74</v>
      </c>
      <c r="S27" s="80" t="s">
        <v>75</v>
      </c>
      <c r="T27" s="80" t="s">
        <v>76</v>
      </c>
      <c r="U27" s="80" t="s">
        <v>64</v>
      </c>
      <c r="V27" s="80" t="s">
        <v>77</v>
      </c>
      <c r="W27" s="80" t="s">
        <v>66</v>
      </c>
      <c r="X27" s="80" t="s">
        <v>159</v>
      </c>
      <c r="Y27" s="80" t="s">
        <v>156</v>
      </c>
      <c r="Z27" s="80" t="s">
        <v>162</v>
      </c>
      <c r="AA27" s="80" t="s">
        <v>158</v>
      </c>
    </row>
    <row r="28" spans="1:27" s="74" customFormat="1" x14ac:dyDescent="0.2">
      <c r="A28" s="82" t="s">
        <v>25</v>
      </c>
      <c r="B28" s="83">
        <f>'Pours disc Tous HF'!C73</f>
        <v>40804</v>
      </c>
      <c r="C28" s="83">
        <f>'Pours disc Tous HF'!D73</f>
        <v>5169</v>
      </c>
      <c r="D28" s="83">
        <f>'Pours disc Tous HF'!E73</f>
        <v>42023</v>
      </c>
      <c r="E28" s="83">
        <f>'Pours disc Tous HF'!F73</f>
        <v>4773</v>
      </c>
      <c r="F28" s="84">
        <v>42536</v>
      </c>
      <c r="G28" s="84">
        <v>4340</v>
      </c>
      <c r="H28" s="84">
        <v>42940</v>
      </c>
      <c r="I28" s="84">
        <v>4194</v>
      </c>
      <c r="J28" s="84">
        <v>45473</v>
      </c>
      <c r="K28" s="84">
        <v>3988</v>
      </c>
      <c r="L28" s="84">
        <v>49712</v>
      </c>
      <c r="M28" s="84">
        <v>3826</v>
      </c>
      <c r="N28" s="84">
        <v>49178</v>
      </c>
      <c r="O28" s="84">
        <v>3587</v>
      </c>
      <c r="P28" s="84">
        <v>49192</v>
      </c>
      <c r="Q28" s="84">
        <v>3240</v>
      </c>
      <c r="R28" s="61">
        <v>49242</v>
      </c>
      <c r="S28" s="61">
        <v>3126</v>
      </c>
      <c r="T28" s="61">
        <v>51318</v>
      </c>
      <c r="U28" s="61">
        <v>3077</v>
      </c>
      <c r="V28" s="61">
        <v>52789</v>
      </c>
      <c r="W28" s="61">
        <v>3086</v>
      </c>
      <c r="X28" s="61">
        <v>52794</v>
      </c>
      <c r="Y28" s="61">
        <v>2904</v>
      </c>
      <c r="Z28" s="61">
        <v>54220</v>
      </c>
      <c r="AA28" s="61">
        <v>2844</v>
      </c>
    </row>
    <row r="29" spans="1:27" s="74" customFormat="1" x14ac:dyDescent="0.2">
      <c r="A29" s="82" t="s">
        <v>26</v>
      </c>
      <c r="B29" s="83">
        <f>'Pours disc Tous HF'!C81</f>
        <v>51519</v>
      </c>
      <c r="C29" s="83">
        <f>'Pours disc Tous HF'!D81</f>
        <v>4868</v>
      </c>
      <c r="D29" s="83">
        <f>'Pours disc Tous HF'!E81</f>
        <v>54127</v>
      </c>
      <c r="E29" s="83">
        <f>'Pours disc Tous HF'!F81</f>
        <v>4190</v>
      </c>
      <c r="F29" s="84">
        <v>54595</v>
      </c>
      <c r="G29" s="84">
        <v>4043</v>
      </c>
      <c r="H29" s="84">
        <v>56347</v>
      </c>
      <c r="I29" s="84">
        <v>3846</v>
      </c>
      <c r="J29" s="84">
        <v>61402</v>
      </c>
      <c r="K29" s="84">
        <v>3550</v>
      </c>
      <c r="L29" s="84">
        <v>77381</v>
      </c>
      <c r="M29" s="84">
        <v>3507</v>
      </c>
      <c r="N29" s="84">
        <v>74576</v>
      </c>
      <c r="O29" s="84">
        <v>3302</v>
      </c>
      <c r="P29" s="84">
        <v>73829</v>
      </c>
      <c r="Q29" s="84">
        <v>3044</v>
      </c>
      <c r="R29" s="61">
        <v>73496</v>
      </c>
      <c r="S29" s="61">
        <v>2785</v>
      </c>
      <c r="T29" s="61">
        <v>76179</v>
      </c>
      <c r="U29" s="61">
        <v>2684</v>
      </c>
      <c r="V29" s="61">
        <v>76889</v>
      </c>
      <c r="W29" s="61">
        <v>2734</v>
      </c>
      <c r="X29" s="61">
        <v>79179</v>
      </c>
      <c r="Y29" s="61">
        <v>2705</v>
      </c>
      <c r="Z29" s="61">
        <v>81606</v>
      </c>
      <c r="AA29" s="61">
        <v>2528</v>
      </c>
    </row>
    <row r="30" spans="1:27" s="74" customFormat="1" x14ac:dyDescent="0.2">
      <c r="A30" s="114" t="s">
        <v>24</v>
      </c>
      <c r="B30" s="109">
        <f>'Pours disc Tous HF'!C82</f>
        <v>92323</v>
      </c>
      <c r="C30" s="109">
        <f>'Pours disc Tous HF'!D82</f>
        <v>10037</v>
      </c>
      <c r="D30" s="109">
        <f>'Pours disc Tous HF'!E82</f>
        <v>96150</v>
      </c>
      <c r="E30" s="109">
        <f>'Pours disc Tous HF'!F82</f>
        <v>8963</v>
      </c>
      <c r="F30" s="115">
        <v>97131</v>
      </c>
      <c r="G30" s="115">
        <v>8383</v>
      </c>
      <c r="H30" s="115">
        <v>99287</v>
      </c>
      <c r="I30" s="115">
        <v>8040</v>
      </c>
      <c r="J30" s="151">
        <v>106875</v>
      </c>
      <c r="K30" s="151">
        <v>7538</v>
      </c>
      <c r="L30" s="151">
        <v>127093</v>
      </c>
      <c r="M30" s="151">
        <v>7333</v>
      </c>
      <c r="N30" s="151">
        <v>123754</v>
      </c>
      <c r="O30" s="151">
        <v>6889</v>
      </c>
      <c r="P30" s="151">
        <v>123021</v>
      </c>
      <c r="Q30" s="151">
        <v>6284</v>
      </c>
      <c r="R30" s="62">
        <v>122738</v>
      </c>
      <c r="S30" s="62">
        <v>5911</v>
      </c>
      <c r="T30" s="62">
        <v>127497</v>
      </c>
      <c r="U30" s="62">
        <v>5761</v>
      </c>
      <c r="V30" s="62">
        <v>129678</v>
      </c>
      <c r="W30" s="62">
        <v>5820</v>
      </c>
      <c r="X30" s="62">
        <v>131973</v>
      </c>
      <c r="Y30" s="62">
        <v>5609</v>
      </c>
      <c r="Z30" s="62">
        <v>135826</v>
      </c>
      <c r="AA30" s="62">
        <v>5372</v>
      </c>
    </row>
    <row r="31" spans="1:27" s="74" customFormat="1" x14ac:dyDescent="0.2">
      <c r="A31" s="85" t="s">
        <v>40</v>
      </c>
    </row>
  </sheetData>
  <pageMargins left="0.19685039370078741" right="0.19685039370078741" top="0.19685039370078741" bottom="0.19685039370078741" header="0" footer="0"/>
  <pageSetup paperSize="9" scale="73"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1:AB92"/>
  <sheetViews>
    <sheetView showGridLines="0" view="pageBreakPreview" zoomScaleNormal="100" zoomScaleSheetLayoutView="100" workbookViewId="0">
      <selection sqref="A1:J1"/>
    </sheetView>
  </sheetViews>
  <sheetFormatPr baseColWidth="10" defaultColWidth="9.140625" defaultRowHeight="12.75" x14ac:dyDescent="0.2"/>
  <cols>
    <col min="1" max="1" width="18.28515625" style="1" customWidth="1"/>
    <col min="2" max="10" width="8.7109375" style="1" customWidth="1"/>
    <col min="11" max="13" width="7" style="1" customWidth="1"/>
    <col min="14" max="16" width="8.140625" style="1" customWidth="1"/>
    <col min="17" max="17" width="10.85546875" style="1" bestFit="1" customWidth="1"/>
    <col min="18" max="16384" width="9.140625" style="1"/>
  </cols>
  <sheetData>
    <row r="1" spans="1:18" ht="32.25" customHeight="1" x14ac:dyDescent="0.2">
      <c r="A1" s="410" t="s">
        <v>200</v>
      </c>
      <c r="B1" s="410"/>
      <c r="C1" s="410"/>
      <c r="D1" s="410"/>
      <c r="E1" s="410"/>
      <c r="F1" s="410"/>
      <c r="G1" s="410"/>
      <c r="H1" s="410"/>
      <c r="I1" s="410"/>
      <c r="J1" s="410"/>
    </row>
    <row r="2" spans="1:18" x14ac:dyDescent="0.2">
      <c r="A2" s="216"/>
      <c r="J2" s="98" t="s">
        <v>41</v>
      </c>
    </row>
    <row r="3" spans="1:18" ht="22.5" customHeight="1" x14ac:dyDescent="0.2">
      <c r="A3" s="411" t="s">
        <v>197</v>
      </c>
      <c r="B3" s="413" t="s">
        <v>201</v>
      </c>
      <c r="C3" s="414"/>
      <c r="D3" s="415"/>
      <c r="E3" s="413" t="s">
        <v>202</v>
      </c>
      <c r="F3" s="414"/>
      <c r="G3" s="415"/>
      <c r="H3" s="413" t="s">
        <v>198</v>
      </c>
      <c r="I3" s="414"/>
      <c r="J3" s="415"/>
      <c r="L3" s="222"/>
    </row>
    <row r="4" spans="1:18" ht="16.5" customHeight="1" x14ac:dyDescent="0.2">
      <c r="A4" s="412"/>
      <c r="B4" s="126" t="s">
        <v>199</v>
      </c>
      <c r="C4" s="126" t="s">
        <v>26</v>
      </c>
      <c r="D4" s="126" t="s">
        <v>8</v>
      </c>
      <c r="E4" s="126" t="s">
        <v>199</v>
      </c>
      <c r="F4" s="126" t="s">
        <v>26</v>
      </c>
      <c r="G4" s="126" t="s">
        <v>8</v>
      </c>
      <c r="H4" s="126" t="s">
        <v>199</v>
      </c>
      <c r="I4" s="126" t="s">
        <v>26</v>
      </c>
      <c r="J4" s="126" t="s">
        <v>8</v>
      </c>
      <c r="L4" s="222"/>
    </row>
    <row r="5" spans="1:18" x14ac:dyDescent="0.2">
      <c r="A5" s="223" t="s">
        <v>32</v>
      </c>
      <c r="B5" s="226">
        <f t="shared" ref="B5:B11" si="0">D18</f>
        <v>8.7684191377114792E-2</v>
      </c>
      <c r="C5" s="226">
        <f t="shared" ref="C5:C11" si="1">D28</f>
        <v>4.7060928692851389E-2</v>
      </c>
      <c r="D5" s="226">
        <f>'Pours disc Tous'!D4</f>
        <v>6.0453400503778336E-2</v>
      </c>
      <c r="E5" s="226">
        <f t="shared" ref="E5:E11" si="2">N18</f>
        <v>4.6458492003046456E-2</v>
      </c>
      <c r="F5" s="226">
        <f t="shared" ref="F5:F11" si="3">N28</f>
        <v>2.4655604257983719E-2</v>
      </c>
      <c r="G5" s="17">
        <f>'Pours disc Tous'!N4</f>
        <v>3.2056253554624888E-2</v>
      </c>
      <c r="H5" s="227">
        <f>(E5-B5)</f>
        <v>-4.1225699374068336E-2</v>
      </c>
      <c r="I5" s="227">
        <f t="shared" ref="I5:I11" si="4">(F5-C5)</f>
        <v>-2.240532443486767E-2</v>
      </c>
      <c r="J5" s="227">
        <f t="shared" ref="J5:J11" si="5">(G5-D5)</f>
        <v>-2.8397146949153448E-2</v>
      </c>
    </row>
    <row r="6" spans="1:18" x14ac:dyDescent="0.2">
      <c r="A6" s="223" t="s">
        <v>37</v>
      </c>
      <c r="B6" s="226">
        <f t="shared" si="0"/>
        <v>2.2594343401970998E-2</v>
      </c>
      <c r="C6" s="226">
        <f t="shared" si="1"/>
        <v>1.5944055944055943E-2</v>
      </c>
      <c r="D6" s="226">
        <f>'Pours disc Tous'!D5</f>
        <v>1.9043351629886861E-2</v>
      </c>
      <c r="E6" s="226">
        <f t="shared" si="2"/>
        <v>1.1690172712874274E-2</v>
      </c>
      <c r="F6" s="226">
        <f t="shared" si="3"/>
        <v>7.979033197437391E-3</v>
      </c>
      <c r="G6" s="17">
        <f>'Pours disc Tous'!N5</f>
        <v>9.596108974990962E-3</v>
      </c>
      <c r="H6" s="227">
        <f t="shared" ref="H6:H11" si="6">(E6-B6)</f>
        <v>-1.0904170689096724E-2</v>
      </c>
      <c r="I6" s="227">
        <f t="shared" si="4"/>
        <v>-7.9650227466185521E-3</v>
      </c>
      <c r="J6" s="227">
        <f t="shared" si="5"/>
        <v>-9.4472426548958995E-3</v>
      </c>
    </row>
    <row r="7" spans="1:18" x14ac:dyDescent="0.2">
      <c r="A7" s="223" t="s">
        <v>34</v>
      </c>
      <c r="B7" s="226">
        <f t="shared" si="0"/>
        <v>0.13400809716599191</v>
      </c>
      <c r="C7" s="226">
        <f t="shared" si="1"/>
        <v>8.4821906086212429E-2</v>
      </c>
      <c r="D7" s="226">
        <f>'Pours disc Tous'!D6</f>
        <v>9.8781982534089166E-2</v>
      </c>
      <c r="E7" s="226">
        <f t="shared" si="2"/>
        <v>3.5739661787693618E-2</v>
      </c>
      <c r="F7" s="226">
        <f t="shared" si="3"/>
        <v>1.8381072318533802E-2</v>
      </c>
      <c r="G7" s="17">
        <f>'Pours disc Tous'!N6</f>
        <v>2.3134546162078024E-2</v>
      </c>
      <c r="H7" s="227">
        <f t="shared" si="6"/>
        <v>-9.8268435378298297E-2</v>
      </c>
      <c r="I7" s="227">
        <f t="shared" si="4"/>
        <v>-6.644083376767862E-2</v>
      </c>
      <c r="J7" s="227">
        <f t="shared" si="5"/>
        <v>-7.5647436372011143E-2</v>
      </c>
    </row>
    <row r="8" spans="1:18" x14ac:dyDescent="0.2">
      <c r="A8" s="223" t="s">
        <v>31</v>
      </c>
      <c r="B8" s="226">
        <f t="shared" si="0"/>
        <v>0.18292682926829268</v>
      </c>
      <c r="C8" s="226">
        <f t="shared" si="1"/>
        <v>0.11576626240352811</v>
      </c>
      <c r="D8" s="226">
        <f>'Pours disc Tous'!D7</f>
        <v>0.1366742596810934</v>
      </c>
      <c r="E8" s="226">
        <f t="shared" si="2"/>
        <v>0.11083123425692695</v>
      </c>
      <c r="F8" s="226">
        <f t="shared" si="3"/>
        <v>9.579100145137881E-2</v>
      </c>
      <c r="G8" s="17">
        <f>'Pours disc Tous'!N7</f>
        <v>0.10128913443830571</v>
      </c>
      <c r="H8" s="227">
        <f t="shared" si="6"/>
        <v>-7.2095595011365726E-2</v>
      </c>
      <c r="I8" s="227">
        <f t="shared" si="4"/>
        <v>-1.9975260952149299E-2</v>
      </c>
      <c r="J8" s="227">
        <f t="shared" si="5"/>
        <v>-3.5385125242787682E-2</v>
      </c>
    </row>
    <row r="9" spans="1:18" x14ac:dyDescent="0.2">
      <c r="A9" s="223" t="s">
        <v>38</v>
      </c>
      <c r="B9" s="226">
        <f t="shared" si="0"/>
        <v>0.15361521140855641</v>
      </c>
      <c r="C9" s="226">
        <f t="shared" si="1"/>
        <v>0.17308328736900166</v>
      </c>
      <c r="D9" s="226">
        <f>'Pours disc Tous'!D8</f>
        <v>0.16065940206761664</v>
      </c>
      <c r="E9" s="226">
        <f t="shared" si="2"/>
        <v>9.6225809900566658E-2</v>
      </c>
      <c r="F9" s="226">
        <f t="shared" si="3"/>
        <v>0.10117939168218498</v>
      </c>
      <c r="G9" s="17">
        <f>'Pours disc Tous'!N8</f>
        <v>9.8246502500474772E-2</v>
      </c>
      <c r="H9" s="227">
        <f t="shared" si="6"/>
        <v>-5.7389401507989754E-2</v>
      </c>
      <c r="I9" s="227">
        <f t="shared" si="4"/>
        <v>-7.1903895686816682E-2</v>
      </c>
      <c r="J9" s="227">
        <f t="shared" si="5"/>
        <v>-6.2412899567141869E-2</v>
      </c>
    </row>
    <row r="10" spans="1:18" ht="13.5" thickBot="1" x14ac:dyDescent="0.25">
      <c r="A10" s="40" t="s">
        <v>6</v>
      </c>
      <c r="B10" s="228">
        <f t="shared" si="0"/>
        <v>6.933333333333333E-2</v>
      </c>
      <c r="C10" s="228">
        <f t="shared" si="1"/>
        <v>6.4732142857142863E-2</v>
      </c>
      <c r="D10" s="228">
        <f>'Pours disc Tous'!D9</f>
        <v>6.7612687813021696E-2</v>
      </c>
      <c r="E10" s="228">
        <f t="shared" si="2"/>
        <v>3.0352748154224774E-2</v>
      </c>
      <c r="F10" s="228">
        <f t="shared" si="3"/>
        <v>2.6246719160104987E-2</v>
      </c>
      <c r="G10" s="228">
        <f>'Pours disc Tous'!N9</f>
        <v>2.8773346794548207E-2</v>
      </c>
      <c r="H10" s="229">
        <f t="shared" si="6"/>
        <v>-3.8980585179108559E-2</v>
      </c>
      <c r="I10" s="229">
        <f t="shared" si="4"/>
        <v>-3.8485423697037877E-2</v>
      </c>
      <c r="J10" s="229">
        <f t="shared" si="5"/>
        <v>-3.8839341018473486E-2</v>
      </c>
    </row>
    <row r="11" spans="1:18" x14ac:dyDescent="0.2">
      <c r="A11" s="38" t="s">
        <v>172</v>
      </c>
      <c r="B11" s="230">
        <f t="shared" si="0"/>
        <v>0.10203122061312771</v>
      </c>
      <c r="C11" s="230">
        <f t="shared" si="1"/>
        <v>7.4054400586134259E-2</v>
      </c>
      <c r="D11" s="230">
        <f>'Pours disc Tous'!D10</f>
        <v>8.6306122659089268E-2</v>
      </c>
      <c r="E11" s="230">
        <f t="shared" si="2"/>
        <v>5.2452969383991147E-2</v>
      </c>
      <c r="F11" s="230">
        <f t="shared" si="3"/>
        <v>3.097811435433669E-2</v>
      </c>
      <c r="G11" s="230">
        <f>'Pours disc Tous'!N10</f>
        <v>3.9550601504866521E-2</v>
      </c>
      <c r="H11" s="231">
        <f t="shared" si="6"/>
        <v>-4.9578251229136561E-2</v>
      </c>
      <c r="I11" s="231">
        <f t="shared" si="4"/>
        <v>-4.3076286231797573E-2</v>
      </c>
      <c r="J11" s="231">
        <f t="shared" si="5"/>
        <v>-4.6755521154222747E-2</v>
      </c>
      <c r="O11" s="59"/>
      <c r="P11" s="59"/>
      <c r="Q11" s="59"/>
    </row>
    <row r="12" spans="1:18" x14ac:dyDescent="0.2">
      <c r="A12" s="307" t="s">
        <v>285</v>
      </c>
      <c r="B12" s="2"/>
      <c r="C12" s="2"/>
      <c r="D12" s="2"/>
      <c r="E12" s="2"/>
      <c r="F12" s="2"/>
      <c r="G12" s="2"/>
      <c r="H12" s="2"/>
      <c r="I12" s="2"/>
    </row>
    <row r="13" spans="1:18" x14ac:dyDescent="0.2">
      <c r="A13" s="50" t="s">
        <v>40</v>
      </c>
      <c r="R13" s="59"/>
    </row>
    <row r="14" spans="1:18" x14ac:dyDescent="0.2">
      <c r="A14" s="307"/>
      <c r="B14" s="2"/>
      <c r="C14" s="2"/>
      <c r="D14" s="2"/>
      <c r="E14" s="2"/>
      <c r="F14" s="2"/>
      <c r="G14" s="2"/>
      <c r="H14" s="2"/>
      <c r="I14" s="2"/>
    </row>
    <row r="15" spans="1:18" x14ac:dyDescent="0.2">
      <c r="A15" s="67" t="s">
        <v>141</v>
      </c>
      <c r="B15" s="67"/>
      <c r="C15" s="67"/>
      <c r="D15" s="67"/>
      <c r="E15" s="67"/>
      <c r="F15" s="67"/>
      <c r="G15" s="67"/>
      <c r="H15" s="67"/>
      <c r="I15" s="67"/>
      <c r="J15" s="67"/>
      <c r="K15" s="67"/>
      <c r="L15" s="67"/>
      <c r="M15" s="67"/>
    </row>
    <row r="16" spans="1:18" x14ac:dyDescent="0.2">
      <c r="A16" s="216" t="s">
        <v>25</v>
      </c>
      <c r="B16" s="67"/>
      <c r="C16" s="67"/>
      <c r="D16" s="67"/>
      <c r="E16" s="67"/>
      <c r="F16" s="67"/>
      <c r="G16" s="67"/>
      <c r="H16" s="67"/>
      <c r="I16" s="67"/>
      <c r="J16" s="67"/>
      <c r="K16" s="67"/>
      <c r="L16" s="67"/>
      <c r="M16" s="67"/>
    </row>
    <row r="17" spans="1:14" ht="24" x14ac:dyDescent="0.2">
      <c r="A17" s="45" t="s">
        <v>137</v>
      </c>
      <c r="B17" s="99" t="s">
        <v>103</v>
      </c>
      <c r="C17" s="99" t="s">
        <v>104</v>
      </c>
      <c r="D17" s="99" t="s">
        <v>105</v>
      </c>
      <c r="E17" s="99" t="s">
        <v>106</v>
      </c>
      <c r="F17" s="99" t="s">
        <v>107</v>
      </c>
      <c r="G17" s="99" t="s">
        <v>108</v>
      </c>
      <c r="H17" s="99" t="s">
        <v>109</v>
      </c>
      <c r="I17" s="99" t="s">
        <v>110</v>
      </c>
      <c r="J17" s="99" t="s">
        <v>111</v>
      </c>
      <c r="K17" s="99" t="s">
        <v>112</v>
      </c>
      <c r="L17" s="99" t="s">
        <v>113</v>
      </c>
      <c r="M17" s="99" t="s">
        <v>148</v>
      </c>
      <c r="N17" s="99" t="s">
        <v>149</v>
      </c>
    </row>
    <row r="18" spans="1:14" x14ac:dyDescent="0.2">
      <c r="A18" s="116" t="s">
        <v>32</v>
      </c>
      <c r="B18" s="44">
        <f t="shared" ref="B18:B24" si="7">D67/C67</f>
        <v>0.1011378002528445</v>
      </c>
      <c r="C18" s="44">
        <f t="shared" ref="C18:C24" si="8">F67/E67</f>
        <v>9.4208211143695014E-2</v>
      </c>
      <c r="D18" s="44">
        <f t="shared" ref="D18:D24" si="9">H67/G67</f>
        <v>8.7684191377114792E-2</v>
      </c>
      <c r="E18" s="43">
        <f>J67/I67</f>
        <v>8.1520745750319867E-2</v>
      </c>
      <c r="F18" s="44">
        <f t="shared" ref="F18:F24" si="10">L67/K67</f>
        <v>8.081317204301075E-2</v>
      </c>
      <c r="G18" s="44">
        <f t="shared" ref="G18:G24" si="11">N67/M67</f>
        <v>7.4730230310839099E-2</v>
      </c>
      <c r="H18" s="44">
        <f t="shared" ref="H18:H24" si="12">P67/O67</f>
        <v>6.7003792667509485E-2</v>
      </c>
      <c r="I18" s="44">
        <f t="shared" ref="I18:I24" si="13">R67/Q67</f>
        <v>6.070050460077174E-2</v>
      </c>
      <c r="J18" s="44">
        <f t="shared" ref="J18:J24" si="14">T67/S67</f>
        <v>5.8725845410628016E-2</v>
      </c>
      <c r="K18" s="44">
        <f t="shared" ref="K18:K24" si="15">V67/U67</f>
        <v>5.568053993250844E-2</v>
      </c>
      <c r="L18" s="44">
        <f t="shared" ref="L18:L24" si="16">X67/W67</f>
        <v>4.8517520215633422E-2</v>
      </c>
      <c r="M18" s="17">
        <v>4.8348348348348349E-2</v>
      </c>
      <c r="N18" s="17">
        <v>4.6458492003046456E-2</v>
      </c>
    </row>
    <row r="19" spans="1:14" x14ac:dyDescent="0.2">
      <c r="A19" s="116" t="s">
        <v>37</v>
      </c>
      <c r="B19" s="44">
        <f t="shared" si="7"/>
        <v>3.4668862056348337E-2</v>
      </c>
      <c r="C19" s="44">
        <f t="shared" si="8"/>
        <v>2.8004161609155542E-2</v>
      </c>
      <c r="D19" s="44">
        <f t="shared" si="9"/>
        <v>2.2594343401970998E-2</v>
      </c>
      <c r="E19" s="43">
        <f t="shared" ref="E19:E24" si="17">J68/I68</f>
        <v>2.1663711356102074E-2</v>
      </c>
      <c r="F19" s="44">
        <f t="shared" si="10"/>
        <v>2.0633750921149593E-2</v>
      </c>
      <c r="G19" s="44">
        <f t="shared" si="11"/>
        <v>1.8221895664952241E-2</v>
      </c>
      <c r="H19" s="44">
        <f t="shared" si="12"/>
        <v>1.6940179989412388E-2</v>
      </c>
      <c r="I19" s="44">
        <f t="shared" si="13"/>
        <v>1.7019387302057126E-2</v>
      </c>
      <c r="J19" s="44">
        <f t="shared" si="14"/>
        <v>1.6815034619188922E-2</v>
      </c>
      <c r="K19" s="44">
        <f t="shared" si="15"/>
        <v>1.3938848920863309E-2</v>
      </c>
      <c r="L19" s="44">
        <f t="shared" si="16"/>
        <v>1.6312734220001471E-2</v>
      </c>
      <c r="M19" s="17">
        <v>1.4014958971752233E-2</v>
      </c>
      <c r="N19" s="17">
        <v>1.1690172712874274E-2</v>
      </c>
    </row>
    <row r="20" spans="1:14" x14ac:dyDescent="0.2">
      <c r="A20" s="116" t="s">
        <v>34</v>
      </c>
      <c r="B20" s="44">
        <f t="shared" si="7"/>
        <v>0.18074300820926673</v>
      </c>
      <c r="C20" s="44">
        <f t="shared" si="8"/>
        <v>0.14456250819887184</v>
      </c>
      <c r="D20" s="44">
        <f t="shared" si="9"/>
        <v>0.13400809716599191</v>
      </c>
      <c r="E20" s="43">
        <f t="shared" si="17"/>
        <v>0.12062207611581742</v>
      </c>
      <c r="F20" s="44">
        <f t="shared" si="10"/>
        <v>0.10084825636192271</v>
      </c>
      <c r="G20" s="44">
        <f t="shared" si="11"/>
        <v>7.5945945945945947E-2</v>
      </c>
      <c r="H20" s="44">
        <f t="shared" si="12"/>
        <v>7.4602721476829378E-2</v>
      </c>
      <c r="I20" s="44">
        <f t="shared" si="13"/>
        <v>6.2059646752243992E-2</v>
      </c>
      <c r="J20" s="44">
        <f t="shared" si="14"/>
        <v>5.631614719875716E-2</v>
      </c>
      <c r="K20" s="44">
        <f t="shared" si="15"/>
        <v>4.677503026111015E-2</v>
      </c>
      <c r="L20" s="44">
        <f t="shared" si="16"/>
        <v>4.626890203813281E-2</v>
      </c>
      <c r="M20" s="17">
        <v>4.2267721420815883E-2</v>
      </c>
      <c r="N20" s="17">
        <v>3.5739661787693618E-2</v>
      </c>
    </row>
    <row r="21" spans="1:14" x14ac:dyDescent="0.2">
      <c r="A21" s="116" t="s">
        <v>31</v>
      </c>
      <c r="B21" s="44">
        <f t="shared" si="7"/>
        <v>0.18785578747628084</v>
      </c>
      <c r="C21" s="44">
        <f t="shared" si="8"/>
        <v>0.15578947368421053</v>
      </c>
      <c r="D21" s="44">
        <f t="shared" si="9"/>
        <v>0.18292682926829268</v>
      </c>
      <c r="E21" s="43">
        <f t="shared" si="17"/>
        <v>0.16237113402061856</v>
      </c>
      <c r="F21" s="44">
        <f t="shared" si="10"/>
        <v>0.14556962025316456</v>
      </c>
      <c r="G21" s="44">
        <f t="shared" si="11"/>
        <v>0.13878326996197718</v>
      </c>
      <c r="H21" s="44">
        <f t="shared" si="12"/>
        <v>8.8777219430485763E-2</v>
      </c>
      <c r="I21" s="44">
        <f t="shared" si="13"/>
        <v>0.10225303292894281</v>
      </c>
      <c r="J21" s="44">
        <f t="shared" si="14"/>
        <v>0.10664335664335664</v>
      </c>
      <c r="K21" s="44">
        <f t="shared" si="15"/>
        <v>0.10912052117263844</v>
      </c>
      <c r="L21" s="44">
        <f t="shared" si="16"/>
        <v>0.1193058568329718</v>
      </c>
      <c r="M21" s="17">
        <v>0.1</v>
      </c>
      <c r="N21" s="17">
        <v>0.11083123425692695</v>
      </c>
    </row>
    <row r="22" spans="1:14" x14ac:dyDescent="0.2">
      <c r="A22" s="116" t="s">
        <v>38</v>
      </c>
      <c r="B22" s="44">
        <f t="shared" si="7"/>
        <v>0.1738584259782677</v>
      </c>
      <c r="C22" s="44">
        <f t="shared" si="8"/>
        <v>0.16617375231053605</v>
      </c>
      <c r="D22" s="44">
        <f t="shared" si="9"/>
        <v>0.15361521140855641</v>
      </c>
      <c r="E22" s="43">
        <f t="shared" si="17"/>
        <v>0.1563655230559699</v>
      </c>
      <c r="F22" s="44">
        <f t="shared" si="10"/>
        <v>0.1405539993775288</v>
      </c>
      <c r="G22" s="44">
        <f t="shared" si="11"/>
        <v>0.12784546805349184</v>
      </c>
      <c r="H22" s="44">
        <f t="shared" si="12"/>
        <v>0.11962497829735518</v>
      </c>
      <c r="I22" s="44">
        <f t="shared" si="13"/>
        <v>0.11137029726658293</v>
      </c>
      <c r="J22" s="44">
        <f t="shared" si="14"/>
        <v>0.10656451332056416</v>
      </c>
      <c r="K22" s="44">
        <f t="shared" si="15"/>
        <v>0.10598654321697625</v>
      </c>
      <c r="L22" s="44">
        <f t="shared" si="16"/>
        <v>0.10214416549940739</v>
      </c>
      <c r="M22" s="17">
        <v>9.9164810690423169E-2</v>
      </c>
      <c r="N22" s="17">
        <v>9.6225809900566658E-2</v>
      </c>
    </row>
    <row r="23" spans="1:14" ht="13.5" thickBot="1" x14ac:dyDescent="0.25">
      <c r="A23" s="56" t="s">
        <v>6</v>
      </c>
      <c r="B23" s="58">
        <f t="shared" si="7"/>
        <v>9.1428571428571428E-2</v>
      </c>
      <c r="C23" s="58">
        <f t="shared" si="8"/>
        <v>8.9361702127659579E-2</v>
      </c>
      <c r="D23" s="58">
        <f t="shared" si="9"/>
        <v>6.933333333333333E-2</v>
      </c>
      <c r="E23" s="57">
        <f t="shared" si="17"/>
        <v>4.9872122762148335E-2</v>
      </c>
      <c r="F23" s="58">
        <f t="shared" si="10"/>
        <v>4.7619047619047616E-2</v>
      </c>
      <c r="G23" s="58">
        <f t="shared" si="11"/>
        <v>3.2593619972260748E-2</v>
      </c>
      <c r="H23" s="58">
        <f t="shared" si="12"/>
        <v>2.8180354267310789E-2</v>
      </c>
      <c r="I23" s="58">
        <f t="shared" si="13"/>
        <v>2.8838659392049885E-2</v>
      </c>
      <c r="J23" s="58">
        <f t="shared" si="14"/>
        <v>2.8363636363636365E-2</v>
      </c>
      <c r="K23" s="58">
        <f t="shared" si="15"/>
        <v>3.4029389017788091E-2</v>
      </c>
      <c r="L23" s="58">
        <f t="shared" si="16"/>
        <v>1.9832189168573607E-2</v>
      </c>
      <c r="M23" s="163">
        <v>2.4807527801539778E-2</v>
      </c>
      <c r="N23" s="163">
        <v>3.0352748154224774E-2</v>
      </c>
    </row>
    <row r="24" spans="1:14" x14ac:dyDescent="0.2">
      <c r="A24" s="152" t="s">
        <v>29</v>
      </c>
      <c r="B24" s="55">
        <f t="shared" si="7"/>
        <v>0.12667875698460934</v>
      </c>
      <c r="C24" s="55">
        <f t="shared" si="8"/>
        <v>0.11358065821097971</v>
      </c>
      <c r="D24" s="55">
        <f t="shared" si="9"/>
        <v>0.10203122061312771</v>
      </c>
      <c r="E24" s="54">
        <f t="shared" si="17"/>
        <v>9.7671169073125286E-2</v>
      </c>
      <c r="F24" s="55">
        <f t="shared" si="10"/>
        <v>8.7700393640182089E-2</v>
      </c>
      <c r="G24" s="55">
        <f t="shared" si="11"/>
        <v>7.6963308657869323E-2</v>
      </c>
      <c r="H24" s="55">
        <f t="shared" si="12"/>
        <v>7.2939119118304932E-2</v>
      </c>
      <c r="I24" s="55">
        <f t="shared" si="13"/>
        <v>6.586436818994959E-2</v>
      </c>
      <c r="J24" s="55">
        <f t="shared" si="14"/>
        <v>6.3482393079078839E-2</v>
      </c>
      <c r="K24" s="55">
        <f t="shared" si="15"/>
        <v>5.9959468412642734E-2</v>
      </c>
      <c r="L24" s="55">
        <f t="shared" si="16"/>
        <v>5.8459148686279341E-2</v>
      </c>
      <c r="M24" s="165">
        <v>5.5006250710307993E-2</v>
      </c>
      <c r="N24" s="165">
        <v>5.2452969383991147E-2</v>
      </c>
    </row>
    <row r="25" spans="1:14" x14ac:dyDescent="0.2">
      <c r="B25" s="128"/>
      <c r="C25" s="128"/>
      <c r="D25" s="128"/>
      <c r="E25" s="129"/>
      <c r="F25" s="128"/>
      <c r="G25" s="128"/>
      <c r="H25" s="128"/>
      <c r="I25" s="128"/>
      <c r="J25" s="128"/>
      <c r="K25" s="128"/>
      <c r="L25" s="128"/>
    </row>
    <row r="26" spans="1:14" x14ac:dyDescent="0.2">
      <c r="A26" s="67" t="s">
        <v>26</v>
      </c>
      <c r="B26" s="67"/>
      <c r="C26" s="67"/>
      <c r="D26" s="67"/>
      <c r="E26" s="67"/>
      <c r="F26" s="67"/>
      <c r="G26" s="67"/>
      <c r="H26" s="67"/>
      <c r="I26" s="67"/>
      <c r="J26" s="67"/>
      <c r="K26" s="67"/>
      <c r="L26" s="67"/>
    </row>
    <row r="27" spans="1:14" ht="24" x14ac:dyDescent="0.2">
      <c r="A27" s="45" t="s">
        <v>137</v>
      </c>
      <c r="B27" s="110" t="s">
        <v>103</v>
      </c>
      <c r="C27" s="110" t="s">
        <v>104</v>
      </c>
      <c r="D27" s="110" t="s">
        <v>105</v>
      </c>
      <c r="E27" s="117" t="s">
        <v>106</v>
      </c>
      <c r="F27" s="117" t="s">
        <v>107</v>
      </c>
      <c r="G27" s="117" t="s">
        <v>108</v>
      </c>
      <c r="H27" s="117" t="s">
        <v>109</v>
      </c>
      <c r="I27" s="117" t="s">
        <v>110</v>
      </c>
      <c r="J27" s="117" t="s">
        <v>111</v>
      </c>
      <c r="K27" s="117" t="s">
        <v>112</v>
      </c>
      <c r="L27" s="117" t="s">
        <v>113</v>
      </c>
      <c r="M27" s="99" t="s">
        <v>148</v>
      </c>
      <c r="N27" s="99" t="s">
        <v>149</v>
      </c>
    </row>
    <row r="28" spans="1:14" x14ac:dyDescent="0.2">
      <c r="A28" s="116" t="s">
        <v>32</v>
      </c>
      <c r="B28" s="44">
        <f t="shared" ref="B28:B35" si="18">D75/C75</f>
        <v>6.0248674346315596E-2</v>
      </c>
      <c r="C28" s="44">
        <f t="shared" ref="C28:C35" si="19">F75/E75</f>
        <v>5.1849851471779639E-2</v>
      </c>
      <c r="D28" s="44">
        <f t="shared" ref="D28:D35" si="20">H75/G75</f>
        <v>4.7060928692851389E-2</v>
      </c>
      <c r="E28" s="43">
        <f t="shared" ref="E28:E35" si="21">J75/I75</f>
        <v>4.4644387317909172E-2</v>
      </c>
      <c r="F28" s="44">
        <f t="shared" ref="F28:F35" si="22">L75/K75</f>
        <v>3.852732752301051E-2</v>
      </c>
      <c r="G28" s="44">
        <f t="shared" ref="G28:G35" si="23">N75/M75</f>
        <v>4.0552767952619889E-2</v>
      </c>
      <c r="H28" s="44">
        <f t="shared" ref="H28:H35" si="24">P75/O75</f>
        <v>3.3851635892452221E-2</v>
      </c>
      <c r="I28" s="44">
        <f t="shared" ref="I28:I35" si="25">R75/Q75</f>
        <v>3.0918867626126837E-2</v>
      </c>
      <c r="J28" s="44">
        <f t="shared" ref="J28:J35" si="26">T75/S75</f>
        <v>2.6369327073552426E-2</v>
      </c>
      <c r="K28" s="44">
        <f t="shared" ref="K28:K35" si="27">V75/U75</f>
        <v>2.6348612410352353E-2</v>
      </c>
      <c r="L28" s="44">
        <f t="shared" ref="L28:L35" si="28">X75/W75</f>
        <v>2.7620841180163214E-2</v>
      </c>
      <c r="M28" s="17">
        <v>2.6076923076923077E-2</v>
      </c>
      <c r="N28" s="17">
        <v>2.4655604257983719E-2</v>
      </c>
    </row>
    <row r="29" spans="1:14" x14ac:dyDescent="0.2">
      <c r="A29" s="116" t="s">
        <v>37</v>
      </c>
      <c r="B29" s="44">
        <f t="shared" si="18"/>
        <v>2.8711928934010152E-2</v>
      </c>
      <c r="C29" s="44">
        <f t="shared" si="19"/>
        <v>1.8041418041418043E-2</v>
      </c>
      <c r="D29" s="44">
        <f t="shared" si="20"/>
        <v>1.5944055944055943E-2</v>
      </c>
      <c r="E29" s="43">
        <f t="shared" si="21"/>
        <v>1.4746782226246685E-2</v>
      </c>
      <c r="F29" s="44">
        <f t="shared" si="22"/>
        <v>1.319710515112814E-2</v>
      </c>
      <c r="G29" s="44">
        <f t="shared" si="23"/>
        <v>1.1816033448463915E-2</v>
      </c>
      <c r="H29" s="44">
        <f t="shared" si="24"/>
        <v>1.1605186807981527E-2</v>
      </c>
      <c r="I29" s="44">
        <f t="shared" si="25"/>
        <v>1.0884434663653126E-2</v>
      </c>
      <c r="J29" s="44">
        <f t="shared" si="26"/>
        <v>8.5816448152562577E-3</v>
      </c>
      <c r="K29" s="44">
        <f t="shared" si="27"/>
        <v>8.8901972328525175E-3</v>
      </c>
      <c r="L29" s="44">
        <f t="shared" si="28"/>
        <v>8.6748429554292551E-3</v>
      </c>
      <c r="M29" s="17">
        <v>9.4956864107463377E-3</v>
      </c>
      <c r="N29" s="17">
        <v>7.979033197437391E-3</v>
      </c>
    </row>
    <row r="30" spans="1:14" x14ac:dyDescent="0.2">
      <c r="A30" s="116" t="s">
        <v>34</v>
      </c>
      <c r="B30" s="44">
        <f t="shared" si="18"/>
        <v>0.1114015572858732</v>
      </c>
      <c r="C30" s="44">
        <f t="shared" si="19"/>
        <v>8.7795798989630414E-2</v>
      </c>
      <c r="D30" s="44">
        <f t="shared" si="20"/>
        <v>8.4821906086212429E-2</v>
      </c>
      <c r="E30" s="43">
        <f t="shared" si="21"/>
        <v>7.7378412969283272E-2</v>
      </c>
      <c r="F30" s="44">
        <f t="shared" si="22"/>
        <v>6.2123777276147478E-2</v>
      </c>
      <c r="G30" s="44">
        <f t="shared" si="23"/>
        <v>3.7503225621469738E-2</v>
      </c>
      <c r="H30" s="44">
        <f t="shared" si="24"/>
        <v>3.6946122860020143E-2</v>
      </c>
      <c r="I30" s="44">
        <f t="shared" si="25"/>
        <v>3.3726207189265077E-2</v>
      </c>
      <c r="J30" s="44">
        <f t="shared" si="26"/>
        <v>3.0422797170281311E-2</v>
      </c>
      <c r="K30" s="44">
        <f t="shared" si="27"/>
        <v>2.5835024912345451E-2</v>
      </c>
      <c r="L30" s="44">
        <f t="shared" si="28"/>
        <v>2.4131648896454916E-2</v>
      </c>
      <c r="M30" s="17">
        <v>2.2799621440247785E-2</v>
      </c>
      <c r="N30" s="17">
        <v>1.8381072318533802E-2</v>
      </c>
    </row>
    <row r="31" spans="1:14" x14ac:dyDescent="0.2">
      <c r="A31" s="116" t="s">
        <v>31</v>
      </c>
      <c r="B31" s="44">
        <f t="shared" si="18"/>
        <v>0.12317327766179541</v>
      </c>
      <c r="C31" s="44">
        <f t="shared" si="19"/>
        <v>0.11525795828759605</v>
      </c>
      <c r="D31" s="44">
        <f t="shared" si="20"/>
        <v>0.11576626240352811</v>
      </c>
      <c r="E31" s="43">
        <f t="shared" si="21"/>
        <v>0.11160220994475138</v>
      </c>
      <c r="F31" s="44">
        <f t="shared" si="22"/>
        <v>0.12143611404435058</v>
      </c>
      <c r="G31" s="44">
        <f t="shared" si="23"/>
        <v>9.6209912536443148E-2</v>
      </c>
      <c r="H31" s="44">
        <f t="shared" si="24"/>
        <v>8.4564860426929386E-2</v>
      </c>
      <c r="I31" s="44">
        <f t="shared" si="25"/>
        <v>7.6555023923444973E-2</v>
      </c>
      <c r="J31" s="44">
        <f t="shared" si="26"/>
        <v>7.5959279561472207E-2</v>
      </c>
      <c r="K31" s="44">
        <f t="shared" si="27"/>
        <v>6.2631949331456716E-2</v>
      </c>
      <c r="L31" s="44">
        <f t="shared" si="28"/>
        <v>8.1949058693244745E-2</v>
      </c>
      <c r="M31" s="17">
        <v>9.9567099567099568E-2</v>
      </c>
      <c r="N31" s="17">
        <v>9.579100145137881E-2</v>
      </c>
    </row>
    <row r="32" spans="1:14" x14ac:dyDescent="0.2">
      <c r="A32" s="116" t="s">
        <v>38</v>
      </c>
      <c r="B32" s="44">
        <f t="shared" si="18"/>
        <v>0.19575008661508259</v>
      </c>
      <c r="C32" s="44">
        <f t="shared" si="19"/>
        <v>0.18189148715585762</v>
      </c>
      <c r="D32" s="44">
        <f t="shared" si="20"/>
        <v>0.17308328736900166</v>
      </c>
      <c r="E32" s="43">
        <f t="shared" si="21"/>
        <v>0.16731045138505685</v>
      </c>
      <c r="F32" s="44">
        <f t="shared" si="22"/>
        <v>0.14249697458652683</v>
      </c>
      <c r="G32" s="44">
        <f t="shared" si="23"/>
        <v>0.11775162956065352</v>
      </c>
      <c r="H32" s="44">
        <f t="shared" si="24"/>
        <v>0.12083333333333333</v>
      </c>
      <c r="I32" s="44">
        <f t="shared" si="25"/>
        <v>0.11344718098343774</v>
      </c>
      <c r="J32" s="44">
        <f t="shared" si="26"/>
        <v>0.10848614072494669</v>
      </c>
      <c r="K32" s="44">
        <f t="shared" si="27"/>
        <v>0.10677105738621698</v>
      </c>
      <c r="L32" s="44">
        <f t="shared" si="28"/>
        <v>0.10888345558272208</v>
      </c>
      <c r="M32" s="17">
        <v>0.10473321176563863</v>
      </c>
      <c r="N32" s="17">
        <v>0.10117939168218498</v>
      </c>
    </row>
    <row r="33" spans="1:14" ht="13.5" thickBot="1" x14ac:dyDescent="0.25">
      <c r="A33" s="56" t="s">
        <v>6</v>
      </c>
      <c r="B33" s="58">
        <f t="shared" si="18"/>
        <v>8.2446808510638292E-2</v>
      </c>
      <c r="C33" s="58">
        <f t="shared" si="19"/>
        <v>5.8510638297872342E-2</v>
      </c>
      <c r="D33" s="58">
        <f t="shared" si="20"/>
        <v>6.4732142857142863E-2</v>
      </c>
      <c r="E33" s="57">
        <f t="shared" si="21"/>
        <v>5.8232931726907633E-2</v>
      </c>
      <c r="F33" s="58">
        <f t="shared" si="22"/>
        <v>1.9819819819819819E-2</v>
      </c>
      <c r="G33" s="58">
        <f t="shared" si="23"/>
        <v>2.0958083832335328E-2</v>
      </c>
      <c r="H33" s="58">
        <f t="shared" si="24"/>
        <v>2.3030303030303029E-2</v>
      </c>
      <c r="I33" s="58">
        <f t="shared" si="25"/>
        <v>2.2781774580335732E-2</v>
      </c>
      <c r="J33" s="58">
        <f t="shared" si="26"/>
        <v>2.3030303030303029E-2</v>
      </c>
      <c r="K33" s="58">
        <f t="shared" si="27"/>
        <v>3.094059405940594E-2</v>
      </c>
      <c r="L33" s="58">
        <f t="shared" si="28"/>
        <v>2.454780361757106E-2</v>
      </c>
      <c r="M33" s="163">
        <v>2.3192360163710776E-2</v>
      </c>
      <c r="N33" s="163">
        <v>2.6246719160104987E-2</v>
      </c>
    </row>
    <row r="34" spans="1:14" x14ac:dyDescent="0.2">
      <c r="A34" s="152" t="s">
        <v>29</v>
      </c>
      <c r="B34" s="55">
        <f t="shared" si="18"/>
        <v>9.4489411673363222E-2</v>
      </c>
      <c r="C34" s="55">
        <f t="shared" si="19"/>
        <v>7.7410534483714225E-2</v>
      </c>
      <c r="D34" s="55">
        <f t="shared" si="20"/>
        <v>7.4054400586134259E-2</v>
      </c>
      <c r="E34" s="54">
        <f t="shared" si="21"/>
        <v>6.8255630290876182E-2</v>
      </c>
      <c r="F34" s="55">
        <f t="shared" si="22"/>
        <v>5.7815706328784078E-2</v>
      </c>
      <c r="G34" s="55">
        <f t="shared" si="23"/>
        <v>4.5321202879259767E-2</v>
      </c>
      <c r="H34" s="55">
        <f t="shared" si="24"/>
        <v>4.4276979189015235E-2</v>
      </c>
      <c r="I34" s="55">
        <f t="shared" si="25"/>
        <v>4.1230410814178713E-2</v>
      </c>
      <c r="J34" s="55">
        <f t="shared" si="26"/>
        <v>3.7893218678567542E-2</v>
      </c>
      <c r="K34" s="55">
        <f t="shared" si="27"/>
        <v>3.5232806941545569E-2</v>
      </c>
      <c r="L34" s="55">
        <f t="shared" si="28"/>
        <v>3.5557752084173291E-2</v>
      </c>
      <c r="M34" s="165">
        <v>3.4163098801449882E-2</v>
      </c>
      <c r="N34" s="165">
        <v>3.097811435433669E-2</v>
      </c>
    </row>
    <row r="35" spans="1:14" x14ac:dyDescent="0.2">
      <c r="A35" s="251" t="s">
        <v>24</v>
      </c>
      <c r="B35" s="49">
        <f t="shared" si="18"/>
        <v>0.1087161379071304</v>
      </c>
      <c r="C35" s="49">
        <f t="shared" si="19"/>
        <v>9.3218928757150279E-2</v>
      </c>
      <c r="D35" s="49">
        <f t="shared" si="20"/>
        <v>8.6306122659089268E-2</v>
      </c>
      <c r="E35" s="127">
        <f t="shared" si="21"/>
        <v>8.0977368638391736E-2</v>
      </c>
      <c r="F35" s="49">
        <f t="shared" si="22"/>
        <v>7.0530994152046778E-2</v>
      </c>
      <c r="G35" s="49">
        <f t="shared" si="23"/>
        <v>5.7697906257622368E-2</v>
      </c>
      <c r="H35" s="49">
        <f t="shared" si="24"/>
        <v>5.5666887534948369E-2</v>
      </c>
      <c r="I35" s="49">
        <f t="shared" si="25"/>
        <v>5.1080709797514244E-2</v>
      </c>
      <c r="J35" s="49">
        <f t="shared" si="26"/>
        <v>4.8159494207173005E-2</v>
      </c>
      <c r="K35" s="49">
        <f t="shared" si="27"/>
        <v>4.5185376910829272E-2</v>
      </c>
      <c r="L35" s="49">
        <f t="shared" si="28"/>
        <v>4.4880396057928096E-2</v>
      </c>
      <c r="M35" s="155">
        <v>4.2501117652853235E-2</v>
      </c>
      <c r="N35" s="155">
        <v>3.9550601504866521E-2</v>
      </c>
    </row>
    <row r="36" spans="1:14" x14ac:dyDescent="0.2">
      <c r="A36" s="50" t="s">
        <v>40</v>
      </c>
    </row>
    <row r="64" spans="19:19" x14ac:dyDescent="0.2">
      <c r="S64" s="4"/>
    </row>
    <row r="65" spans="1:28" s="4" customFormat="1" x14ac:dyDescent="0.2">
      <c r="A65" s="46" t="s">
        <v>39</v>
      </c>
      <c r="B65" s="3"/>
    </row>
    <row r="66" spans="1:28" x14ac:dyDescent="0.2">
      <c r="A66" s="124" t="s">
        <v>78</v>
      </c>
      <c r="B66" s="124" t="s">
        <v>0</v>
      </c>
      <c r="C66" s="123" t="s">
        <v>42</v>
      </c>
      <c r="D66" s="123" t="s">
        <v>43</v>
      </c>
      <c r="E66" s="123" t="s">
        <v>44</v>
      </c>
      <c r="F66" s="123" t="s">
        <v>45</v>
      </c>
      <c r="G66" s="123" t="s">
        <v>46</v>
      </c>
      <c r="H66" s="123" t="s">
        <v>47</v>
      </c>
      <c r="I66" s="123" t="s">
        <v>48</v>
      </c>
      <c r="J66" s="123" t="s">
        <v>49</v>
      </c>
      <c r="K66" s="123" t="s">
        <v>50</v>
      </c>
      <c r="L66" s="123" t="s">
        <v>51</v>
      </c>
      <c r="M66" s="120" t="s">
        <v>52</v>
      </c>
      <c r="N66" s="120" t="s">
        <v>53</v>
      </c>
      <c r="O66" s="120" t="s">
        <v>54</v>
      </c>
      <c r="P66" s="120" t="s">
        <v>55</v>
      </c>
      <c r="Q66" s="120" t="s">
        <v>129</v>
      </c>
      <c r="R66" s="120" t="s">
        <v>124</v>
      </c>
      <c r="S66" s="120" t="s">
        <v>130</v>
      </c>
      <c r="T66" s="120" t="s">
        <v>75</v>
      </c>
      <c r="U66" s="120" t="s">
        <v>131</v>
      </c>
      <c r="V66" s="120" t="s">
        <v>132</v>
      </c>
      <c r="W66" s="120" t="s">
        <v>133</v>
      </c>
      <c r="X66" s="120" t="s">
        <v>134</v>
      </c>
      <c r="Y66" s="120" t="s">
        <v>163</v>
      </c>
      <c r="Z66" s="120" t="s">
        <v>164</v>
      </c>
      <c r="AA66" s="120" t="s">
        <v>165</v>
      </c>
      <c r="AB66" s="120" t="s">
        <v>166</v>
      </c>
    </row>
    <row r="67" spans="1:28" x14ac:dyDescent="0.2">
      <c r="A67" s="61" t="s">
        <v>22</v>
      </c>
      <c r="B67" s="61" t="s">
        <v>1</v>
      </c>
      <c r="C67" s="48">
        <v>5537</v>
      </c>
      <c r="D67" s="48">
        <v>560</v>
      </c>
      <c r="E67" s="48">
        <v>5456</v>
      </c>
      <c r="F67" s="48">
        <v>514</v>
      </c>
      <c r="G67" s="48">
        <v>5497</v>
      </c>
      <c r="H67" s="48">
        <v>482</v>
      </c>
      <c r="I67" s="48">
        <v>5471</v>
      </c>
      <c r="J67" s="48">
        <v>446</v>
      </c>
      <c r="K67" s="48">
        <v>5952</v>
      </c>
      <c r="L67" s="48">
        <v>481</v>
      </c>
      <c r="M67" s="16">
        <v>6209</v>
      </c>
      <c r="N67" s="16">
        <v>464</v>
      </c>
      <c r="O67" s="16">
        <v>6328</v>
      </c>
      <c r="P67" s="16">
        <v>424</v>
      </c>
      <c r="Q67" s="16">
        <v>6738</v>
      </c>
      <c r="R67" s="16">
        <v>409</v>
      </c>
      <c r="S67" s="16">
        <v>6624</v>
      </c>
      <c r="T67" s="16">
        <v>389</v>
      </c>
      <c r="U67" s="16">
        <v>7112</v>
      </c>
      <c r="V67" s="16">
        <v>396</v>
      </c>
      <c r="W67" s="16">
        <v>6678</v>
      </c>
      <c r="X67" s="16">
        <v>324</v>
      </c>
      <c r="Y67" s="16">
        <v>6660</v>
      </c>
      <c r="Z67" s="16">
        <v>322</v>
      </c>
      <c r="AA67" s="16">
        <v>6565</v>
      </c>
      <c r="AB67" s="16">
        <v>305</v>
      </c>
    </row>
    <row r="68" spans="1:28" x14ac:dyDescent="0.2">
      <c r="A68" s="61"/>
      <c r="B68" s="61" t="s">
        <v>2</v>
      </c>
      <c r="C68" s="48">
        <v>10932</v>
      </c>
      <c r="D68" s="48">
        <v>379</v>
      </c>
      <c r="E68" s="48">
        <v>11534</v>
      </c>
      <c r="F68" s="48">
        <v>323</v>
      </c>
      <c r="G68" s="48">
        <v>12481</v>
      </c>
      <c r="H68" s="48">
        <v>282</v>
      </c>
      <c r="I68" s="48">
        <v>12971</v>
      </c>
      <c r="J68" s="48">
        <v>281</v>
      </c>
      <c r="K68" s="48">
        <v>13570</v>
      </c>
      <c r="L68" s="48">
        <v>280</v>
      </c>
      <c r="M68" s="16">
        <v>13610</v>
      </c>
      <c r="N68" s="16">
        <v>248</v>
      </c>
      <c r="O68" s="16">
        <v>13223</v>
      </c>
      <c r="P68" s="16">
        <v>224</v>
      </c>
      <c r="Q68" s="16">
        <v>13514</v>
      </c>
      <c r="R68" s="16">
        <v>230</v>
      </c>
      <c r="S68" s="16">
        <v>13143</v>
      </c>
      <c r="T68" s="16">
        <v>221</v>
      </c>
      <c r="U68" s="16">
        <v>13344</v>
      </c>
      <c r="V68" s="16">
        <v>186</v>
      </c>
      <c r="W68" s="16">
        <v>13609</v>
      </c>
      <c r="X68" s="16">
        <v>222</v>
      </c>
      <c r="Y68" s="16">
        <v>13771</v>
      </c>
      <c r="Z68" s="16">
        <v>193</v>
      </c>
      <c r="AA68" s="16">
        <v>13259</v>
      </c>
      <c r="AB68" s="16">
        <v>155</v>
      </c>
    </row>
    <row r="69" spans="1:28" x14ac:dyDescent="0.2">
      <c r="A69" s="61"/>
      <c r="B69" s="61" t="s">
        <v>3</v>
      </c>
      <c r="C69" s="48">
        <v>7187</v>
      </c>
      <c r="D69" s="48">
        <v>1299</v>
      </c>
      <c r="E69" s="48">
        <v>7623</v>
      </c>
      <c r="F69" s="48">
        <v>1102</v>
      </c>
      <c r="G69" s="48">
        <v>7410</v>
      </c>
      <c r="H69" s="48">
        <v>993</v>
      </c>
      <c r="I69" s="48">
        <v>7909</v>
      </c>
      <c r="J69" s="48">
        <v>954</v>
      </c>
      <c r="K69" s="48">
        <v>8488</v>
      </c>
      <c r="L69" s="48">
        <v>856</v>
      </c>
      <c r="M69" s="16">
        <v>11100</v>
      </c>
      <c r="N69" s="16">
        <v>843</v>
      </c>
      <c r="O69" s="16">
        <v>10509</v>
      </c>
      <c r="P69" s="16">
        <v>784</v>
      </c>
      <c r="Q69" s="16">
        <v>10361</v>
      </c>
      <c r="R69" s="16">
        <v>643</v>
      </c>
      <c r="S69" s="16">
        <v>10299</v>
      </c>
      <c r="T69" s="16">
        <v>580</v>
      </c>
      <c r="U69" s="16">
        <v>11566</v>
      </c>
      <c r="V69" s="16">
        <v>541</v>
      </c>
      <c r="W69" s="16">
        <v>12168</v>
      </c>
      <c r="X69" s="16">
        <v>563</v>
      </c>
      <c r="Y69" s="16">
        <v>12894</v>
      </c>
      <c r="Z69" s="16">
        <v>545</v>
      </c>
      <c r="AA69" s="16">
        <v>14074</v>
      </c>
      <c r="AB69" s="16">
        <v>503</v>
      </c>
    </row>
    <row r="70" spans="1:28" x14ac:dyDescent="0.2">
      <c r="A70" s="61"/>
      <c r="B70" s="61" t="s">
        <v>4</v>
      </c>
      <c r="C70" s="48">
        <v>527</v>
      </c>
      <c r="D70" s="48">
        <v>99</v>
      </c>
      <c r="E70" s="48">
        <v>475</v>
      </c>
      <c r="F70" s="48">
        <v>74</v>
      </c>
      <c r="G70" s="48">
        <v>410</v>
      </c>
      <c r="H70" s="48">
        <v>75</v>
      </c>
      <c r="I70" s="48">
        <v>388</v>
      </c>
      <c r="J70" s="48">
        <v>63</v>
      </c>
      <c r="K70" s="48">
        <v>474</v>
      </c>
      <c r="L70" s="48">
        <v>69</v>
      </c>
      <c r="M70" s="16">
        <v>526</v>
      </c>
      <c r="N70" s="16">
        <v>73</v>
      </c>
      <c r="O70" s="16">
        <v>597</v>
      </c>
      <c r="P70" s="16">
        <v>53</v>
      </c>
      <c r="Q70" s="16">
        <v>577</v>
      </c>
      <c r="R70" s="16">
        <v>59</v>
      </c>
      <c r="S70" s="16">
        <v>572</v>
      </c>
      <c r="T70" s="16">
        <v>61</v>
      </c>
      <c r="U70" s="16">
        <v>614</v>
      </c>
      <c r="V70" s="16">
        <v>67</v>
      </c>
      <c r="W70" s="16">
        <v>461</v>
      </c>
      <c r="X70" s="16">
        <v>55</v>
      </c>
      <c r="Y70" s="16">
        <v>340</v>
      </c>
      <c r="Z70" s="16">
        <v>34</v>
      </c>
      <c r="AA70" s="16">
        <v>397</v>
      </c>
      <c r="AB70" s="16">
        <v>44</v>
      </c>
    </row>
    <row r="71" spans="1:28" x14ac:dyDescent="0.2">
      <c r="A71" s="61"/>
      <c r="B71" s="61" t="s">
        <v>5</v>
      </c>
      <c r="C71" s="48">
        <v>15921</v>
      </c>
      <c r="D71" s="48">
        <v>2768</v>
      </c>
      <c r="E71" s="48">
        <v>16230</v>
      </c>
      <c r="F71" s="48">
        <v>2697</v>
      </c>
      <c r="G71" s="48">
        <v>15988</v>
      </c>
      <c r="H71" s="48">
        <v>2456</v>
      </c>
      <c r="I71" s="48">
        <v>15419</v>
      </c>
      <c r="J71" s="48">
        <v>2411</v>
      </c>
      <c r="K71" s="48">
        <v>16065</v>
      </c>
      <c r="L71" s="48">
        <v>2258</v>
      </c>
      <c r="M71" s="16">
        <v>16825</v>
      </c>
      <c r="N71" s="16">
        <v>2151</v>
      </c>
      <c r="O71" s="16">
        <v>17279</v>
      </c>
      <c r="P71" s="16">
        <v>2067</v>
      </c>
      <c r="Q71" s="16">
        <v>16719</v>
      </c>
      <c r="R71" s="16">
        <v>1862</v>
      </c>
      <c r="S71" s="16">
        <v>17229</v>
      </c>
      <c r="T71" s="16">
        <v>1836</v>
      </c>
      <c r="U71" s="16">
        <v>17389</v>
      </c>
      <c r="V71" s="16">
        <v>1843</v>
      </c>
      <c r="W71" s="16">
        <v>18562</v>
      </c>
      <c r="X71" s="16">
        <v>1896</v>
      </c>
      <c r="Y71" s="16">
        <v>17960</v>
      </c>
      <c r="Z71" s="16">
        <v>1781</v>
      </c>
      <c r="AA71" s="16">
        <v>18706</v>
      </c>
      <c r="AB71" s="16">
        <v>1800</v>
      </c>
    </row>
    <row r="72" spans="1:28" x14ac:dyDescent="0.2">
      <c r="A72" s="61"/>
      <c r="B72" s="61" t="s">
        <v>6</v>
      </c>
      <c r="C72" s="48">
        <v>700</v>
      </c>
      <c r="D72" s="48">
        <v>64</v>
      </c>
      <c r="E72" s="48">
        <v>705</v>
      </c>
      <c r="F72" s="48">
        <v>63</v>
      </c>
      <c r="G72" s="48">
        <v>750</v>
      </c>
      <c r="H72" s="48">
        <v>52</v>
      </c>
      <c r="I72" s="48">
        <v>782</v>
      </c>
      <c r="J72" s="48">
        <v>39</v>
      </c>
      <c r="K72" s="48">
        <v>924</v>
      </c>
      <c r="L72" s="48">
        <v>44</v>
      </c>
      <c r="M72" s="16">
        <v>1442</v>
      </c>
      <c r="N72" s="16">
        <v>47</v>
      </c>
      <c r="O72" s="16">
        <v>1242</v>
      </c>
      <c r="P72" s="16">
        <v>35</v>
      </c>
      <c r="Q72" s="16">
        <v>1283</v>
      </c>
      <c r="R72" s="16">
        <v>37</v>
      </c>
      <c r="S72" s="16">
        <v>1375</v>
      </c>
      <c r="T72" s="16">
        <v>39</v>
      </c>
      <c r="U72" s="16">
        <v>1293</v>
      </c>
      <c r="V72" s="16">
        <v>44</v>
      </c>
      <c r="W72" s="16">
        <v>1311</v>
      </c>
      <c r="X72" s="16">
        <v>26</v>
      </c>
      <c r="Y72" s="16">
        <v>1169</v>
      </c>
      <c r="Z72" s="16">
        <v>29</v>
      </c>
      <c r="AA72" s="16">
        <v>1219</v>
      </c>
      <c r="AB72" s="16">
        <v>37</v>
      </c>
    </row>
    <row r="73" spans="1:28" x14ac:dyDescent="0.2">
      <c r="A73" s="416" t="s">
        <v>27</v>
      </c>
      <c r="B73" s="417"/>
      <c r="C73" s="51">
        <v>40804</v>
      </c>
      <c r="D73" s="51">
        <v>5169</v>
      </c>
      <c r="E73" s="51">
        <v>42023</v>
      </c>
      <c r="F73" s="51">
        <v>4773</v>
      </c>
      <c r="G73" s="51">
        <v>42536</v>
      </c>
      <c r="H73" s="51">
        <v>4340</v>
      </c>
      <c r="I73" s="51">
        <v>42940</v>
      </c>
      <c r="J73" s="51">
        <v>4194</v>
      </c>
      <c r="K73" s="51">
        <v>45473</v>
      </c>
      <c r="L73" s="51">
        <v>3988</v>
      </c>
      <c r="M73" s="18">
        <v>49712</v>
      </c>
      <c r="N73" s="18">
        <v>3826</v>
      </c>
      <c r="O73" s="18">
        <v>49178</v>
      </c>
      <c r="P73" s="18">
        <v>3587</v>
      </c>
      <c r="Q73" s="18">
        <v>49192</v>
      </c>
      <c r="R73" s="18">
        <v>3240</v>
      </c>
      <c r="S73" s="18">
        <v>49242</v>
      </c>
      <c r="T73" s="18">
        <v>3126</v>
      </c>
      <c r="U73" s="18">
        <v>51318</v>
      </c>
      <c r="V73" s="18">
        <v>3077</v>
      </c>
      <c r="W73" s="18">
        <v>52789</v>
      </c>
      <c r="X73" s="18">
        <v>3086</v>
      </c>
      <c r="Y73" s="16">
        <v>52794</v>
      </c>
      <c r="Z73" s="16">
        <v>2904</v>
      </c>
      <c r="AA73" s="16">
        <v>54220</v>
      </c>
      <c r="AB73" s="16">
        <v>2844</v>
      </c>
    </row>
    <row r="74" spans="1:28" x14ac:dyDescent="0.2">
      <c r="A74" s="24"/>
      <c r="B74" s="121"/>
      <c r="C74" s="26"/>
      <c r="D74" s="26"/>
      <c r="E74" s="26"/>
      <c r="F74" s="26"/>
      <c r="G74" s="26"/>
      <c r="H74" s="26"/>
      <c r="I74" s="26"/>
      <c r="J74" s="26"/>
      <c r="K74" s="26"/>
      <c r="L74" s="122"/>
      <c r="M74" s="15"/>
      <c r="N74" s="15"/>
      <c r="O74" s="15"/>
      <c r="P74" s="15"/>
      <c r="Q74" s="15"/>
      <c r="R74" s="15"/>
      <c r="S74" s="15"/>
      <c r="T74" s="15"/>
      <c r="U74" s="15"/>
      <c r="V74" s="15"/>
      <c r="W74" s="15"/>
      <c r="X74" s="15"/>
    </row>
    <row r="75" spans="1:28" x14ac:dyDescent="0.2">
      <c r="A75" s="61" t="s">
        <v>23</v>
      </c>
      <c r="B75" s="61" t="s">
        <v>1</v>
      </c>
      <c r="C75" s="48">
        <v>10938</v>
      </c>
      <c r="D75" s="48">
        <v>659</v>
      </c>
      <c r="E75" s="48">
        <v>11109</v>
      </c>
      <c r="F75" s="48">
        <v>576</v>
      </c>
      <c r="G75" s="48">
        <v>11177</v>
      </c>
      <c r="H75" s="48">
        <v>526</v>
      </c>
      <c r="I75" s="48">
        <v>11670</v>
      </c>
      <c r="J75" s="48">
        <v>521</v>
      </c>
      <c r="K75" s="48">
        <v>12277</v>
      </c>
      <c r="L75" s="48">
        <v>473</v>
      </c>
      <c r="M75" s="16">
        <v>12157</v>
      </c>
      <c r="N75" s="16">
        <v>493</v>
      </c>
      <c r="O75" s="16">
        <v>12348</v>
      </c>
      <c r="P75" s="16">
        <v>418</v>
      </c>
      <c r="Q75" s="16">
        <v>12646</v>
      </c>
      <c r="R75" s="16">
        <v>391</v>
      </c>
      <c r="S75" s="16">
        <v>12780</v>
      </c>
      <c r="T75" s="16">
        <v>337</v>
      </c>
      <c r="U75" s="16">
        <v>12828</v>
      </c>
      <c r="V75" s="16">
        <v>338</v>
      </c>
      <c r="W75" s="16">
        <v>12744</v>
      </c>
      <c r="X75" s="16">
        <v>352</v>
      </c>
      <c r="Y75" s="16">
        <v>13000</v>
      </c>
      <c r="Z75" s="16">
        <v>339</v>
      </c>
      <c r="AA75" s="16">
        <v>12776</v>
      </c>
      <c r="AB75" s="16">
        <v>315</v>
      </c>
    </row>
    <row r="76" spans="1:28" x14ac:dyDescent="0.2">
      <c r="A76" s="61"/>
      <c r="B76" s="61" t="s">
        <v>2</v>
      </c>
      <c r="C76" s="48">
        <v>12608</v>
      </c>
      <c r="D76" s="48">
        <v>362</v>
      </c>
      <c r="E76" s="48">
        <v>14245</v>
      </c>
      <c r="F76" s="48">
        <v>257</v>
      </c>
      <c r="G76" s="48">
        <v>14300</v>
      </c>
      <c r="H76" s="48">
        <v>228</v>
      </c>
      <c r="I76" s="48">
        <v>15461</v>
      </c>
      <c r="J76" s="48">
        <v>228</v>
      </c>
      <c r="K76" s="48">
        <v>16443</v>
      </c>
      <c r="L76" s="48">
        <v>217</v>
      </c>
      <c r="M76" s="16">
        <v>16503</v>
      </c>
      <c r="N76" s="16">
        <v>195</v>
      </c>
      <c r="O76" s="16">
        <v>16889</v>
      </c>
      <c r="P76" s="16">
        <v>196</v>
      </c>
      <c r="Q76" s="16">
        <v>16813</v>
      </c>
      <c r="R76" s="16">
        <v>183</v>
      </c>
      <c r="S76" s="16">
        <v>16780</v>
      </c>
      <c r="T76" s="16">
        <v>144</v>
      </c>
      <c r="U76" s="16">
        <v>16985</v>
      </c>
      <c r="V76" s="16">
        <v>151</v>
      </c>
      <c r="W76" s="16">
        <v>16715</v>
      </c>
      <c r="X76" s="16">
        <v>145</v>
      </c>
      <c r="Y76" s="16">
        <v>17271</v>
      </c>
      <c r="Z76" s="16">
        <v>164</v>
      </c>
      <c r="AA76" s="16">
        <v>17170</v>
      </c>
      <c r="AB76" s="16">
        <v>137</v>
      </c>
    </row>
    <row r="77" spans="1:28" x14ac:dyDescent="0.2">
      <c r="A77" s="61"/>
      <c r="B77" s="61" t="s">
        <v>3</v>
      </c>
      <c r="C77" s="48">
        <v>17980</v>
      </c>
      <c r="D77" s="48">
        <v>2003</v>
      </c>
      <c r="E77" s="48">
        <v>18805</v>
      </c>
      <c r="F77" s="48">
        <v>1651</v>
      </c>
      <c r="G77" s="48">
        <v>18698</v>
      </c>
      <c r="H77" s="48">
        <v>1586</v>
      </c>
      <c r="I77" s="48">
        <v>18752</v>
      </c>
      <c r="J77" s="48">
        <v>1451</v>
      </c>
      <c r="K77" s="48">
        <v>21264</v>
      </c>
      <c r="L77" s="48">
        <v>1321</v>
      </c>
      <c r="M77" s="16">
        <v>34877</v>
      </c>
      <c r="N77" s="16">
        <v>1308</v>
      </c>
      <c r="O77" s="16">
        <v>31776</v>
      </c>
      <c r="P77" s="16">
        <v>1174</v>
      </c>
      <c r="Q77" s="16">
        <v>30629</v>
      </c>
      <c r="R77" s="16">
        <v>1033</v>
      </c>
      <c r="S77" s="16">
        <v>30109</v>
      </c>
      <c r="T77" s="16">
        <v>916</v>
      </c>
      <c r="U77" s="16">
        <v>32514</v>
      </c>
      <c r="V77" s="16">
        <v>840</v>
      </c>
      <c r="W77" s="16">
        <v>33483</v>
      </c>
      <c r="X77" s="16">
        <v>808</v>
      </c>
      <c r="Y77" s="16">
        <v>34869</v>
      </c>
      <c r="Z77" s="16">
        <v>795</v>
      </c>
      <c r="AA77" s="16">
        <v>37321</v>
      </c>
      <c r="AB77" s="16">
        <v>686</v>
      </c>
    </row>
    <row r="78" spans="1:28" x14ac:dyDescent="0.2">
      <c r="A78" s="61"/>
      <c r="B78" s="61" t="s">
        <v>4</v>
      </c>
      <c r="C78" s="48">
        <v>958</v>
      </c>
      <c r="D78" s="48">
        <v>118</v>
      </c>
      <c r="E78" s="48">
        <v>911</v>
      </c>
      <c r="F78" s="48">
        <v>105</v>
      </c>
      <c r="G78" s="48">
        <v>907</v>
      </c>
      <c r="H78" s="48">
        <v>105</v>
      </c>
      <c r="I78" s="48">
        <v>905</v>
      </c>
      <c r="J78" s="48">
        <v>101</v>
      </c>
      <c r="K78" s="48">
        <v>947</v>
      </c>
      <c r="L78" s="48">
        <v>115</v>
      </c>
      <c r="M78" s="16">
        <v>1029</v>
      </c>
      <c r="N78" s="16">
        <v>99</v>
      </c>
      <c r="O78" s="16">
        <v>1218</v>
      </c>
      <c r="P78" s="16">
        <v>103</v>
      </c>
      <c r="Q78" s="16">
        <v>1254</v>
      </c>
      <c r="R78" s="16">
        <v>96</v>
      </c>
      <c r="S78" s="16">
        <v>1277</v>
      </c>
      <c r="T78" s="16">
        <v>97</v>
      </c>
      <c r="U78" s="16">
        <v>1421</v>
      </c>
      <c r="V78" s="16">
        <v>89</v>
      </c>
      <c r="W78" s="16">
        <v>903</v>
      </c>
      <c r="X78" s="16">
        <v>74</v>
      </c>
      <c r="Y78" s="16">
        <v>693</v>
      </c>
      <c r="Z78" s="16">
        <v>69</v>
      </c>
      <c r="AA78" s="16">
        <v>689</v>
      </c>
      <c r="AB78" s="16">
        <v>66</v>
      </c>
    </row>
    <row r="79" spans="1:28" x14ac:dyDescent="0.2">
      <c r="A79" s="61"/>
      <c r="B79" s="61" t="s">
        <v>5</v>
      </c>
      <c r="C79" s="48">
        <v>8659</v>
      </c>
      <c r="D79" s="48">
        <v>1695</v>
      </c>
      <c r="E79" s="48">
        <v>8681</v>
      </c>
      <c r="F79" s="48">
        <v>1579</v>
      </c>
      <c r="G79" s="48">
        <v>9065</v>
      </c>
      <c r="H79" s="48">
        <v>1569</v>
      </c>
      <c r="I79" s="48">
        <v>9061</v>
      </c>
      <c r="J79" s="48">
        <v>1516</v>
      </c>
      <c r="K79" s="48">
        <v>9916</v>
      </c>
      <c r="L79" s="48">
        <v>1413</v>
      </c>
      <c r="M79" s="16">
        <v>11813</v>
      </c>
      <c r="N79" s="16">
        <v>1391</v>
      </c>
      <c r="O79" s="16">
        <v>11520</v>
      </c>
      <c r="P79" s="16">
        <v>1392</v>
      </c>
      <c r="Q79" s="16">
        <v>11653</v>
      </c>
      <c r="R79" s="16">
        <v>1322</v>
      </c>
      <c r="S79" s="16">
        <v>11725</v>
      </c>
      <c r="T79" s="16">
        <v>1272</v>
      </c>
      <c r="U79" s="16">
        <v>11623</v>
      </c>
      <c r="V79" s="16">
        <v>1241</v>
      </c>
      <c r="W79" s="16">
        <v>12270</v>
      </c>
      <c r="X79" s="16">
        <v>1336</v>
      </c>
      <c r="Y79" s="16">
        <v>12613</v>
      </c>
      <c r="Z79" s="16">
        <v>1321</v>
      </c>
      <c r="AA79" s="16">
        <v>12888</v>
      </c>
      <c r="AB79" s="16">
        <v>1304</v>
      </c>
    </row>
    <row r="80" spans="1:28" x14ac:dyDescent="0.2">
      <c r="A80" s="61"/>
      <c r="B80" s="61" t="s">
        <v>6</v>
      </c>
      <c r="C80" s="48">
        <v>376</v>
      </c>
      <c r="D80" s="48">
        <v>31</v>
      </c>
      <c r="E80" s="48">
        <v>376</v>
      </c>
      <c r="F80" s="48">
        <v>22</v>
      </c>
      <c r="G80" s="48">
        <v>448</v>
      </c>
      <c r="H80" s="48">
        <v>29</v>
      </c>
      <c r="I80" s="48">
        <v>498</v>
      </c>
      <c r="J80" s="48">
        <v>29</v>
      </c>
      <c r="K80" s="48">
        <v>555</v>
      </c>
      <c r="L80" s="48">
        <v>11</v>
      </c>
      <c r="M80" s="16">
        <v>1002</v>
      </c>
      <c r="N80" s="16">
        <v>21</v>
      </c>
      <c r="O80" s="16">
        <v>825</v>
      </c>
      <c r="P80" s="16">
        <v>19</v>
      </c>
      <c r="Q80" s="16">
        <v>834</v>
      </c>
      <c r="R80" s="16">
        <v>19</v>
      </c>
      <c r="S80" s="16">
        <v>825</v>
      </c>
      <c r="T80" s="16">
        <v>19</v>
      </c>
      <c r="U80" s="16">
        <v>808</v>
      </c>
      <c r="V80" s="16">
        <v>25</v>
      </c>
      <c r="W80" s="16">
        <v>774</v>
      </c>
      <c r="X80" s="16">
        <v>19</v>
      </c>
      <c r="Y80" s="16">
        <v>733</v>
      </c>
      <c r="Z80" s="16">
        <v>17</v>
      </c>
      <c r="AA80" s="16">
        <v>762</v>
      </c>
      <c r="AB80" s="16">
        <v>20</v>
      </c>
    </row>
    <row r="81" spans="1:28" x14ac:dyDescent="0.2">
      <c r="A81" s="416" t="s">
        <v>28</v>
      </c>
      <c r="B81" s="417"/>
      <c r="C81" s="51">
        <v>51519</v>
      </c>
      <c r="D81" s="51">
        <v>4868</v>
      </c>
      <c r="E81" s="51">
        <v>54127</v>
      </c>
      <c r="F81" s="51">
        <v>4190</v>
      </c>
      <c r="G81" s="51">
        <v>54595</v>
      </c>
      <c r="H81" s="51">
        <v>4043</v>
      </c>
      <c r="I81" s="51">
        <v>56347</v>
      </c>
      <c r="J81" s="51">
        <v>3846</v>
      </c>
      <c r="K81" s="51">
        <v>61402</v>
      </c>
      <c r="L81" s="51">
        <v>3550</v>
      </c>
      <c r="M81" s="18">
        <v>77381</v>
      </c>
      <c r="N81" s="18">
        <v>3507</v>
      </c>
      <c r="O81" s="18">
        <v>74576</v>
      </c>
      <c r="P81" s="18">
        <v>3302</v>
      </c>
      <c r="Q81" s="18">
        <v>73829</v>
      </c>
      <c r="R81" s="18">
        <v>3044</v>
      </c>
      <c r="S81" s="18">
        <v>73496</v>
      </c>
      <c r="T81" s="18">
        <v>2785</v>
      </c>
      <c r="U81" s="18">
        <v>76179</v>
      </c>
      <c r="V81" s="18">
        <v>2684</v>
      </c>
      <c r="W81" s="18">
        <v>76889</v>
      </c>
      <c r="X81" s="18">
        <v>2734</v>
      </c>
      <c r="Y81" s="16">
        <v>79179</v>
      </c>
      <c r="Z81" s="16">
        <v>2705</v>
      </c>
      <c r="AA81" s="16">
        <v>81606</v>
      </c>
      <c r="AB81" s="16">
        <v>2528</v>
      </c>
    </row>
    <row r="82" spans="1:28" x14ac:dyDescent="0.2">
      <c r="A82" s="62" t="s">
        <v>24</v>
      </c>
      <c r="B82" s="62"/>
      <c r="C82" s="51">
        <v>92323</v>
      </c>
      <c r="D82" s="51">
        <v>10037</v>
      </c>
      <c r="E82" s="51">
        <v>96150</v>
      </c>
      <c r="F82" s="51">
        <v>8963</v>
      </c>
      <c r="G82" s="51">
        <v>97131</v>
      </c>
      <c r="H82" s="51">
        <v>8383</v>
      </c>
      <c r="I82" s="51">
        <v>99287</v>
      </c>
      <c r="J82" s="51">
        <v>8040</v>
      </c>
      <c r="K82" s="51">
        <v>106875</v>
      </c>
      <c r="L82" s="51">
        <v>7538</v>
      </c>
      <c r="M82" s="18">
        <v>127093</v>
      </c>
      <c r="N82" s="18">
        <v>7333</v>
      </c>
      <c r="O82" s="18">
        <v>123754</v>
      </c>
      <c r="P82" s="18">
        <v>6889</v>
      </c>
      <c r="Q82" s="18">
        <v>123021</v>
      </c>
      <c r="R82" s="18">
        <v>6284</v>
      </c>
      <c r="S82" s="18">
        <v>122738</v>
      </c>
      <c r="T82" s="18">
        <v>5911</v>
      </c>
      <c r="U82" s="18">
        <v>127497</v>
      </c>
      <c r="V82" s="18">
        <v>5761</v>
      </c>
      <c r="W82" s="18">
        <v>129678</v>
      </c>
      <c r="X82" s="18">
        <v>5820</v>
      </c>
      <c r="Y82" s="16">
        <v>131973</v>
      </c>
      <c r="Z82" s="16">
        <v>5609</v>
      </c>
      <c r="AA82" s="16">
        <v>135826</v>
      </c>
      <c r="AB82" s="16">
        <v>5372</v>
      </c>
    </row>
    <row r="83" spans="1:28" x14ac:dyDescent="0.2">
      <c r="A83" s="50" t="s">
        <v>40</v>
      </c>
    </row>
    <row r="86" spans="1:28" x14ac:dyDescent="0.2">
      <c r="Z86" s="2"/>
      <c r="AA86" s="2"/>
      <c r="AB86" s="2"/>
    </row>
    <row r="87" spans="1:28" x14ac:dyDescent="0.2">
      <c r="Z87" s="2"/>
      <c r="AA87" s="2"/>
      <c r="AB87" s="2"/>
    </row>
    <row r="88" spans="1:28" x14ac:dyDescent="0.2">
      <c r="Z88" s="2"/>
      <c r="AA88" s="2"/>
      <c r="AB88" s="2"/>
    </row>
    <row r="89" spans="1:28" x14ac:dyDescent="0.2">
      <c r="Z89" s="2"/>
      <c r="AA89" s="2"/>
      <c r="AB89" s="2"/>
    </row>
    <row r="90" spans="1:28" x14ac:dyDescent="0.2">
      <c r="Z90" s="2"/>
      <c r="AA90" s="2"/>
      <c r="AB90" s="2"/>
    </row>
    <row r="91" spans="1:28" x14ac:dyDescent="0.2">
      <c r="Z91" s="2"/>
      <c r="AA91" s="2"/>
      <c r="AB91" s="2"/>
    </row>
    <row r="92" spans="1:28" x14ac:dyDescent="0.2">
      <c r="Z92" s="2"/>
      <c r="AA92" s="2"/>
      <c r="AB92" s="2"/>
    </row>
  </sheetData>
  <mergeCells count="7">
    <mergeCell ref="H3:J3"/>
    <mergeCell ref="A1:J1"/>
    <mergeCell ref="A81:B81"/>
    <mergeCell ref="A73:B73"/>
    <mergeCell ref="A3:A4"/>
    <mergeCell ref="B3:D3"/>
    <mergeCell ref="E3:G3"/>
  </mergeCells>
  <pageMargins left="0.19685039370078741" right="0.19685039370078741" top="0.19685039370078741" bottom="0.19685039370078741" header="0" footer="0"/>
  <pageSetup paperSize="9" scale="88" fitToHeight="2" orientation="landscape" r:id="rId1"/>
  <headerFooter alignWithMargins="0"/>
  <rowBreaks count="1" manualBreakCount="1">
    <brk id="36" max="1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16</vt:i4>
      </vt:variant>
    </vt:vector>
  </HeadingPairs>
  <TitlesOfParts>
    <vt:vector size="28" baseType="lpstr">
      <vt:lpstr>Sommaire </vt:lpstr>
      <vt:lpstr>Inscrip M2 disc</vt:lpstr>
      <vt:lpstr>Etudiant M2</vt:lpstr>
      <vt:lpstr>Pours hors pro HF</vt:lpstr>
      <vt:lpstr>Pours disc hors pro</vt:lpstr>
      <vt:lpstr>Pours disc hors pro HF</vt:lpstr>
      <vt:lpstr>Pours disc Tous</vt:lpstr>
      <vt:lpstr>Pours doct HF</vt:lpstr>
      <vt:lpstr>Pours disc Tous HF</vt:lpstr>
      <vt:lpstr>Inscrit_dip_INGE</vt:lpstr>
      <vt:lpstr>tx_pours_doct</vt:lpstr>
      <vt:lpstr>Pours_Doc_Discipl</vt:lpstr>
      <vt:lpstr>'Sommaire '!_Toc349049549</vt:lpstr>
      <vt:lpstr>'Etudiant M2'!POURS</vt:lpstr>
      <vt:lpstr>'Pours disc hors pro'!POURS</vt:lpstr>
      <vt:lpstr>'Pours disc Tous'!POURS</vt:lpstr>
      <vt:lpstr>'Etudiant M2'!Zone_d_impression</vt:lpstr>
      <vt:lpstr>'Inscrip M2 disc'!Zone_d_impression</vt:lpstr>
      <vt:lpstr>Inscrit_dip_INGE!Zone_d_impression</vt:lpstr>
      <vt:lpstr>'Pours disc hors pro'!Zone_d_impression</vt:lpstr>
      <vt:lpstr>'Pours disc hors pro HF'!Zone_d_impression</vt:lpstr>
      <vt:lpstr>'Pours disc Tous'!Zone_d_impression</vt:lpstr>
      <vt:lpstr>'Pours disc Tous HF'!Zone_d_impression</vt:lpstr>
      <vt:lpstr>'Pours doct HF'!Zone_d_impression</vt:lpstr>
      <vt:lpstr>'Pours hors pro HF'!Zone_d_impression</vt:lpstr>
      <vt:lpstr>Pours_Doc_Discipl!Zone_d_impression</vt:lpstr>
      <vt:lpstr>'Sommaire '!Zone_d_impression</vt:lpstr>
      <vt:lpstr>tx_pours_doct!Zone_d_impression</vt:lpstr>
    </vt:vector>
  </TitlesOfParts>
  <Company>Ministere de l'Education Nationale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Administration centrale</dc:creator>
  <cp:lastModifiedBy>Administration centrale</cp:lastModifiedBy>
  <cp:lastPrinted>2020-07-15T18:55:06Z</cp:lastPrinted>
  <dcterms:created xsi:type="dcterms:W3CDTF">2014-04-23T16:10:46Z</dcterms:created>
  <dcterms:modified xsi:type="dcterms:W3CDTF">2020-09-21T18:05:03Z</dcterms:modified>
</cp:coreProperties>
</file>