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ixi\Documents\Publications\"/>
    </mc:Choice>
  </mc:AlternateContent>
  <bookViews>
    <workbookView xWindow="0" yWindow="0" windowWidth="28800" windowHeight="11700" tabRatio="772"/>
  </bookViews>
  <sheets>
    <sheet name="Sommaire" sheetId="10" r:id="rId1"/>
    <sheet name="Tableau 1" sheetId="13" r:id="rId2"/>
    <sheet name="Tableau 2a" sheetId="5" r:id="rId3"/>
    <sheet name="Tableau 2b" sheetId="1" r:id="rId4"/>
    <sheet name="Tableau 2c" sheetId="3" r:id="rId5"/>
    <sheet name="Tableau 2d" sheetId="4" r:id="rId6"/>
    <sheet name="Tableau A" sheetId="16" r:id="rId7"/>
    <sheet name="Tableau 2e" sheetId="17" r:id="rId8"/>
    <sheet name="Tableau 3" sheetId="2" r:id="rId9"/>
    <sheet name="Tableau 4" sheetId="7" r:id="rId10"/>
    <sheet name="Tableau 5" sheetId="11" r:id="rId11"/>
    <sheet name="Carte" sheetId="15" r:id="rId12"/>
    <sheet name="Annexe" sheetId="6" r:id="rId13"/>
    <sheet name=" " sheetId="12" state="hidden" r:id="rId14"/>
  </sheets>
  <definedNames>
    <definedName name="_xlnm._FilterDatabase" localSheetId="12" hidden="1">Annexe!#REF!</definedName>
  </definedNames>
  <calcPr calcId="162913"/>
</workbook>
</file>

<file path=xl/calcChain.xml><?xml version="1.0" encoding="utf-8"?>
<calcChain xmlns="http://schemas.openxmlformats.org/spreadsheetml/2006/main">
  <c r="S41" i="1" l="1"/>
  <c r="R40" i="1"/>
  <c r="C25" i="17" l="1"/>
  <c r="C24" i="17"/>
  <c r="C8" i="17" l="1"/>
  <c r="C9" i="17"/>
  <c r="C12" i="17"/>
  <c r="C13" i="17"/>
  <c r="C14" i="17"/>
  <c r="C15" i="17"/>
  <c r="C17" i="17"/>
  <c r="C18" i="17"/>
  <c r="C19" i="17"/>
  <c r="C21" i="17"/>
  <c r="C23" i="17"/>
  <c r="C26" i="17"/>
  <c r="C7" i="17"/>
  <c r="B20" i="17"/>
  <c r="B16" i="17"/>
  <c r="C16" i="17" s="1"/>
  <c r="B11" i="17"/>
  <c r="B22" i="17" l="1"/>
  <c r="C20" i="17"/>
  <c r="C11" i="17"/>
  <c r="L113" i="11"/>
  <c r="L112" i="11"/>
  <c r="L111" i="11"/>
  <c r="L106" i="11"/>
  <c r="L105" i="11"/>
  <c r="L104" i="11"/>
  <c r="J80" i="11"/>
  <c r="J79" i="11"/>
  <c r="J78" i="11"/>
  <c r="P48" i="1"/>
  <c r="C22" i="17" l="1"/>
  <c r="P41" i="1"/>
</calcChain>
</file>

<file path=xl/sharedStrings.xml><?xml version="1.0" encoding="utf-8"?>
<sst xmlns="http://schemas.openxmlformats.org/spreadsheetml/2006/main" count="580" uniqueCount="383">
  <si>
    <t>Cursus</t>
  </si>
  <si>
    <t>Droit, sciences politiques</t>
  </si>
  <si>
    <t>Administration économique et sociale (AES)</t>
  </si>
  <si>
    <t>Sciences économiques - gestion (hors AES)</t>
  </si>
  <si>
    <t>Pluri-droit - sciences économiques - AES</t>
  </si>
  <si>
    <t>Langues</t>
  </si>
  <si>
    <t>Sciences humaines et sociales</t>
  </si>
  <si>
    <t>Sciences fondamentales et applications</t>
  </si>
  <si>
    <t>STAPS</t>
  </si>
  <si>
    <t>Total</t>
  </si>
  <si>
    <t>Cursus licence</t>
  </si>
  <si>
    <t>DAEU ou capacité en droit</t>
  </si>
  <si>
    <t>Licence professionnelle</t>
  </si>
  <si>
    <t>Autres diplômes</t>
  </si>
  <si>
    <t>Effectifs</t>
  </si>
  <si>
    <t>Évolution</t>
  </si>
  <si>
    <t>Cursus master</t>
  </si>
  <si>
    <t>Cursus doctorat</t>
  </si>
  <si>
    <t>Habilitation à diriger des recherches</t>
  </si>
  <si>
    <t>Ensemble des disciplines générales</t>
  </si>
  <si>
    <t>Bac général</t>
  </si>
  <si>
    <t>Bac technologique</t>
  </si>
  <si>
    <t>Bac professionnel</t>
  </si>
  <si>
    <t>Ensemble</t>
  </si>
  <si>
    <t>Nombre de bacheliers à la session précédente</t>
  </si>
  <si>
    <t>Universités</t>
  </si>
  <si>
    <t>dont nouveaux bacheliers</t>
  </si>
  <si>
    <t>DUT secteur de la production</t>
  </si>
  <si>
    <t>Chimie</t>
  </si>
  <si>
    <t>Génie biologique</t>
  </si>
  <si>
    <t>Génie chimique - génie des procédés</t>
  </si>
  <si>
    <t>Génie civil - construction durable</t>
  </si>
  <si>
    <t>Génie électrique et informatique indistrielle</t>
  </si>
  <si>
    <t>Génie industriel et maintenance</t>
  </si>
  <si>
    <t>Génie mécanique et productique</t>
  </si>
  <si>
    <t>Hygiène sécurité environnement</t>
  </si>
  <si>
    <t>Mesures physiques</t>
  </si>
  <si>
    <t>Packaging, emballage et conditionnement</t>
  </si>
  <si>
    <t>Qualité logistique industrielle et organisation</t>
  </si>
  <si>
    <t>Réseaux et télécommunications</t>
  </si>
  <si>
    <t>Sciences et génie des matériaux</t>
  </si>
  <si>
    <t>Post-DUT</t>
  </si>
  <si>
    <t>Total IUT secteur de la production</t>
  </si>
  <si>
    <t>DUT secteur des services</t>
  </si>
  <si>
    <t>Carrières juridiques</t>
  </si>
  <si>
    <t>Carrières sociales</t>
  </si>
  <si>
    <t>Gestion administrative et commerciale des organisations</t>
  </si>
  <si>
    <t>Gestion des entreprises et des administrations</t>
  </si>
  <si>
    <t>Gestion logistique et transport</t>
  </si>
  <si>
    <t>Information communication</t>
  </si>
  <si>
    <t>Informatique</t>
  </si>
  <si>
    <t>Métiers du multimédia et de l'internet</t>
  </si>
  <si>
    <t>Statistique et informatique décisionnelle</t>
  </si>
  <si>
    <t>Techniques de commercialisation</t>
  </si>
  <si>
    <t>Total IUT secteur des services</t>
  </si>
  <si>
    <t>Type de diplôme</t>
  </si>
  <si>
    <t>Médecine</t>
  </si>
  <si>
    <t>Odontologie</t>
  </si>
  <si>
    <t>Pharmacie</t>
  </si>
  <si>
    <t>Pluri-santé</t>
  </si>
  <si>
    <t>Licence</t>
  </si>
  <si>
    <t>Master</t>
  </si>
  <si>
    <t>Doctorat</t>
  </si>
  <si>
    <t>Sciences</t>
  </si>
  <si>
    <t>Santé</t>
  </si>
  <si>
    <t>Total général</t>
  </si>
  <si>
    <t>Effectifs totaux</t>
  </si>
  <si>
    <t>Universités et académies</t>
  </si>
  <si>
    <t>Nouveaux entrants</t>
  </si>
  <si>
    <t xml:space="preserve">Aix-Marseille </t>
  </si>
  <si>
    <t xml:space="preserve">Avignon </t>
  </si>
  <si>
    <t>Aix-Marseille*</t>
  </si>
  <si>
    <t xml:space="preserve">Amiens </t>
  </si>
  <si>
    <t>Amiens*</t>
  </si>
  <si>
    <t xml:space="preserve">Besançon </t>
  </si>
  <si>
    <t>Besançon*</t>
  </si>
  <si>
    <t xml:space="preserve">Bordeaux </t>
  </si>
  <si>
    <t xml:space="preserve">Bordeaux III </t>
  </si>
  <si>
    <t xml:space="preserve">Pau </t>
  </si>
  <si>
    <t>Bordeaux*</t>
  </si>
  <si>
    <t xml:space="preserve">Caen </t>
  </si>
  <si>
    <t>Clermont Auvergne</t>
  </si>
  <si>
    <t>Clermont-Ferrand*</t>
  </si>
  <si>
    <t xml:space="preserve">Corse </t>
  </si>
  <si>
    <t>Corse*</t>
  </si>
  <si>
    <t xml:space="preserve">Paris XII </t>
  </si>
  <si>
    <t xml:space="preserve">Paris XIII </t>
  </si>
  <si>
    <t xml:space="preserve">Paris VIII </t>
  </si>
  <si>
    <t>Créteil*</t>
  </si>
  <si>
    <t xml:space="preserve">Dijon </t>
  </si>
  <si>
    <t>Dijon*</t>
  </si>
  <si>
    <t xml:space="preserve">Chambéry </t>
  </si>
  <si>
    <t xml:space="preserve">Artois </t>
  </si>
  <si>
    <t xml:space="preserve">Littoral </t>
  </si>
  <si>
    <t>Lille*</t>
  </si>
  <si>
    <t xml:space="preserve">Limoges </t>
  </si>
  <si>
    <t>Limoges*</t>
  </si>
  <si>
    <t xml:space="preserve">Lyon I </t>
  </si>
  <si>
    <t xml:space="preserve">Lyon III </t>
  </si>
  <si>
    <t xml:space="preserve">St-Etienne </t>
  </si>
  <si>
    <t>Lyon*</t>
  </si>
  <si>
    <t>Montpellier</t>
  </si>
  <si>
    <t xml:space="preserve">Montpellier III </t>
  </si>
  <si>
    <t xml:space="preserve">Nîmes </t>
  </si>
  <si>
    <t xml:space="preserve">Perpignan </t>
  </si>
  <si>
    <t>Montpellier*</t>
  </si>
  <si>
    <t>Lorraine</t>
  </si>
  <si>
    <t>Nancy-Metz*</t>
  </si>
  <si>
    <t xml:space="preserve">Angers </t>
  </si>
  <si>
    <t xml:space="preserve">Le Mans </t>
  </si>
  <si>
    <t xml:space="preserve">Nantes </t>
  </si>
  <si>
    <t>Nantes*</t>
  </si>
  <si>
    <t xml:space="preserve">Toulon </t>
  </si>
  <si>
    <t>Nice*</t>
  </si>
  <si>
    <t xml:space="preserve">Orléans </t>
  </si>
  <si>
    <t xml:space="preserve">Tours </t>
  </si>
  <si>
    <t>Orléans - Tours*</t>
  </si>
  <si>
    <t>COMUE Université Paris Lumières</t>
  </si>
  <si>
    <t xml:space="preserve">Paris I </t>
  </si>
  <si>
    <t xml:space="preserve">Paris II </t>
  </si>
  <si>
    <t xml:space="preserve">Paris III </t>
  </si>
  <si>
    <t>Paris*</t>
  </si>
  <si>
    <t xml:space="preserve">La Rochelle </t>
  </si>
  <si>
    <t xml:space="preserve">Poitiers </t>
  </si>
  <si>
    <t>Poitiers*</t>
  </si>
  <si>
    <t xml:space="preserve">Reims </t>
  </si>
  <si>
    <t>Reims*</t>
  </si>
  <si>
    <t xml:space="preserve">Brest </t>
  </si>
  <si>
    <t xml:space="preserve">Bretagne Sud </t>
  </si>
  <si>
    <t xml:space="preserve">Rennes II </t>
  </si>
  <si>
    <t>Rennes*</t>
  </si>
  <si>
    <t xml:space="preserve">Le Havre </t>
  </si>
  <si>
    <t xml:space="preserve">Rouen </t>
  </si>
  <si>
    <t xml:space="preserve">Mulhouse </t>
  </si>
  <si>
    <t>Strasbourg</t>
  </si>
  <si>
    <t>Strasbourg*</t>
  </si>
  <si>
    <t>Insitut national universitaire d'Albi</t>
  </si>
  <si>
    <t xml:space="preserve">Toulouse I </t>
  </si>
  <si>
    <t xml:space="preserve">Toulouse II </t>
  </si>
  <si>
    <t xml:space="preserve">Toulouse III </t>
  </si>
  <si>
    <t>Toulouse*</t>
  </si>
  <si>
    <t xml:space="preserve">Evry-Val-d'Essonne </t>
  </si>
  <si>
    <t xml:space="preserve">Paris X </t>
  </si>
  <si>
    <t xml:space="preserve">Versailles-Saint-Quentin </t>
  </si>
  <si>
    <t>Versailles*</t>
  </si>
  <si>
    <t>Antilles</t>
  </si>
  <si>
    <t>Guyane</t>
  </si>
  <si>
    <t>La Réunion</t>
  </si>
  <si>
    <t>Disciplines</t>
  </si>
  <si>
    <t>% de femmes</t>
  </si>
  <si>
    <t>Effectifs de femmes à l'université</t>
  </si>
  <si>
    <t>Sciences économiques, gestion</t>
  </si>
  <si>
    <t>AES</t>
  </si>
  <si>
    <t>Pluri Droit, sciences éco, AES</t>
  </si>
  <si>
    <t>Total Économie, AES</t>
  </si>
  <si>
    <t>Arts, lettres, sciences du langage</t>
  </si>
  <si>
    <t>Pluri Lettres, langues, sciences humaines</t>
  </si>
  <si>
    <t>Total Arts, lettres, langues, SHS</t>
  </si>
  <si>
    <t>Pluri sciences</t>
  </si>
  <si>
    <t>Total Sciences</t>
  </si>
  <si>
    <t>Total disciplines générales</t>
  </si>
  <si>
    <t>Pluri santé</t>
  </si>
  <si>
    <t>Total Santé</t>
  </si>
  <si>
    <t>IUT Secondaire</t>
  </si>
  <si>
    <t>IUT Tertiaire</t>
  </si>
  <si>
    <t>Total IUT</t>
  </si>
  <si>
    <t>Total Universités</t>
  </si>
  <si>
    <t>Pluri Sciences</t>
  </si>
  <si>
    <t>Pluri Santé</t>
  </si>
  <si>
    <t>Économie, gestion, AES</t>
  </si>
  <si>
    <t>Total Économie, gestion, AES</t>
  </si>
  <si>
    <t>Arts, lettres, langues, SHS</t>
  </si>
  <si>
    <t>Source : MESRI - SIES / Système d'information SISE</t>
  </si>
  <si>
    <t>Sorbonne Université</t>
  </si>
  <si>
    <t>COMUE Université Bourgogne Franche Comté</t>
  </si>
  <si>
    <t>Génie thermique et énergie</t>
  </si>
  <si>
    <t>Master LMD (hors MEEF) niveau 1</t>
  </si>
  <si>
    <t>Master LMD (hors MEEF) niveau 2</t>
  </si>
  <si>
    <t>Master MEEF niveau 1</t>
  </si>
  <si>
    <t>Tableau 4</t>
  </si>
  <si>
    <t>Tableau 3</t>
  </si>
  <si>
    <t>% non bacheliers</t>
  </si>
  <si>
    <t>Total France métropolitaine*</t>
  </si>
  <si>
    <t>Mayotte*</t>
  </si>
  <si>
    <t>Guadeloupe*</t>
  </si>
  <si>
    <t>Guyane*</t>
  </si>
  <si>
    <t>La Réunion*</t>
  </si>
  <si>
    <t>Effectifs y compris EE*</t>
  </si>
  <si>
    <t>y compris EE*</t>
  </si>
  <si>
    <t>Répartition</t>
  </si>
  <si>
    <t>Université Gustave Eiffel***</t>
  </si>
  <si>
    <t>Université Grenoble Alpes***</t>
  </si>
  <si>
    <t>Université Côte d'Azur***</t>
  </si>
  <si>
    <t>Université de Paris***</t>
  </si>
  <si>
    <t>Université Paris Sciences et Lettres***</t>
  </si>
  <si>
    <t>Institut d'études politiques de Lille**</t>
  </si>
  <si>
    <t>Lille**</t>
  </si>
  <si>
    <t>Institut d'études politiques de Lyon**</t>
  </si>
  <si>
    <t>Lyon II **</t>
  </si>
  <si>
    <t>Institut d'études politiques de Rennes**</t>
  </si>
  <si>
    <t>Rennes I **</t>
  </si>
  <si>
    <t>Cy Cergy Université***</t>
  </si>
  <si>
    <t>Université Paris Saclay***</t>
  </si>
  <si>
    <t>**3 instituts d'études politiques ont remonté leurs données en propre cette année ; leurs effectifs étaient portés sur les universités de rattachement en 2018-2019. Les évolutions de ces dernières sont calculées à champ constant (en incluant les IEP)</t>
  </si>
  <si>
    <t>Champ : France métropolitaine + DROM</t>
  </si>
  <si>
    <t>Total DROM*</t>
  </si>
  <si>
    <t>France métro. + DROM*</t>
  </si>
  <si>
    <t>Normandie****</t>
  </si>
  <si>
    <t>****Les académies Rouen et Caen ont fusionné en janvier 2020 pour devenir l'académie de Normandie</t>
  </si>
  <si>
    <t>Université Polytechnique des Hauts de France***</t>
  </si>
  <si>
    <t>IUT</t>
  </si>
  <si>
    <t>Disciplines de santé</t>
  </si>
  <si>
    <t>Disciplines générales</t>
  </si>
  <si>
    <t>Master LMD</t>
  </si>
  <si>
    <t>Doctorat d'université</t>
  </si>
  <si>
    <t>Licence LMD</t>
  </si>
  <si>
    <t>Evolution</t>
  </si>
  <si>
    <t>Total cursus master</t>
  </si>
  <si>
    <t>Total cursus licence</t>
  </si>
  <si>
    <t>Tableau 1</t>
  </si>
  <si>
    <t>Licence générale niveau 1</t>
  </si>
  <si>
    <t>Licence générale niveau 2</t>
  </si>
  <si>
    <t>Licence générale niveau 3</t>
  </si>
  <si>
    <t>Diplômes de santé</t>
  </si>
  <si>
    <t>Universités y compris EE*</t>
  </si>
  <si>
    <t>Effectifs totaux y compris EE*</t>
  </si>
  <si>
    <t>* y compris Institut National Supérieur du Professorat et de l'Education</t>
  </si>
  <si>
    <t>CY Cergy Université</t>
  </si>
  <si>
    <t>Université Côte d'Azur</t>
  </si>
  <si>
    <t>Université de Paris</t>
  </si>
  <si>
    <t>Université Grenoble Alpes</t>
  </si>
  <si>
    <t>Université Gustave Eiffel</t>
  </si>
  <si>
    <t>Université Paris Saclay</t>
  </si>
  <si>
    <t>Université Paris Sciences et Lettres</t>
  </si>
  <si>
    <t>Université Polytechnique des Hauts de France</t>
  </si>
  <si>
    <t>Annexe</t>
  </si>
  <si>
    <t>Carte</t>
  </si>
  <si>
    <t>Tableau 2a</t>
  </si>
  <si>
    <t>Tableau 2b</t>
  </si>
  <si>
    <t>Tableau 2c</t>
  </si>
  <si>
    <t>Tableau 3 - Effectifs et proportions de nouveaux bacheliers qui entrent à l'université</t>
  </si>
  <si>
    <t>Effectifs et proportions de nouveaux bacheliers qui entrent à l'université</t>
  </si>
  <si>
    <t>Tableau 2d</t>
  </si>
  <si>
    <t>Tableau 5</t>
  </si>
  <si>
    <t>SOMMAIRE</t>
  </si>
  <si>
    <t xml:space="preserve">         dont santé</t>
  </si>
  <si>
    <t xml:space="preserve">        dont santé</t>
  </si>
  <si>
    <t xml:space="preserve">        dont DAEU et capacité en droit</t>
  </si>
  <si>
    <t xml:space="preserve">     PLURIPASS</t>
  </si>
  <si>
    <t xml:space="preserve">     Diplôme d'État sage-femme</t>
  </si>
  <si>
    <t xml:space="preserve">     Diplôme d'État de docteur en chirurgie dentaire</t>
  </si>
  <si>
    <t xml:space="preserve">     Diplôme d'État de docteur en médecine</t>
  </si>
  <si>
    <t xml:space="preserve">     Diplôme d'État de docteur en pharmacie</t>
  </si>
  <si>
    <t xml:space="preserve">     Diplôme d'études spécialisées (DES)</t>
  </si>
  <si>
    <t xml:space="preserve">     Diplôme d'études spécialisées complémentaires (DESC)</t>
  </si>
  <si>
    <t xml:space="preserve">     Capacité de médecine</t>
  </si>
  <si>
    <t xml:space="preserve">Effectifs y compris EE** </t>
  </si>
  <si>
    <t>* EE : établissements expérimentaux (cf. tableau 1 et encadré)</t>
  </si>
  <si>
    <t>** EE : établissements expérimentaux (cf. tableau 1 et encadré)</t>
  </si>
  <si>
    <t>Évolution y compris inscriptions en licence et CPGE</t>
  </si>
  <si>
    <t xml:space="preserve">Hors inscriptions simultanées en licence et en CPGE </t>
  </si>
  <si>
    <t>Sciences de la vie, de la Terre et de l'Univers</t>
  </si>
  <si>
    <t>France métro+DROM* 
y compris EE (membres+composantes inclus)***</t>
  </si>
  <si>
    <t>Tableau 1 - Etudiants inscrits à l'université en 2020-2021 selon le cursus</t>
  </si>
  <si>
    <t xml:space="preserve">  Licence générale</t>
  </si>
  <si>
    <t>ns</t>
  </si>
  <si>
    <t xml:space="preserve">  Licence professionnelle</t>
  </si>
  <si>
    <t>TOTAL CURSUS LICENCE</t>
  </si>
  <si>
    <t xml:space="preserve">         dont formations d'ingénieurs</t>
  </si>
  <si>
    <t>TOTAL CURSUS MASTER</t>
  </si>
  <si>
    <t>TOTAL CURSUS DOCTORAT</t>
  </si>
  <si>
    <t>ENSEMBLE</t>
  </si>
  <si>
    <t>Périmètre strict</t>
  </si>
  <si>
    <t>Périmètre EE*</t>
  </si>
  <si>
    <t xml:space="preserve">            dont effectif en IUT</t>
  </si>
  <si>
    <t xml:space="preserve">            Répartition</t>
  </si>
  <si>
    <t>Répartition hors IUT</t>
  </si>
  <si>
    <t xml:space="preserve">              dont nouveaux bacheliers</t>
  </si>
  <si>
    <t xml:space="preserve">              Evolution</t>
  </si>
  <si>
    <t xml:space="preserve">              Répartition</t>
  </si>
  <si>
    <t>Interdisciplinaire</t>
  </si>
  <si>
    <t>Tableau 2a - Répartition par grands champs disciplinaires en 2020-2021</t>
  </si>
  <si>
    <t>Total Economie, gestion, AES</t>
  </si>
  <si>
    <t>Arts - lettres - sciences du langage</t>
  </si>
  <si>
    <t>Pluri-lettres - langues  - sciences humaines</t>
  </si>
  <si>
    <t>Total Arts - lettres - langues - sciences humaines</t>
  </si>
  <si>
    <t>Pluri-Sciences</t>
  </si>
  <si>
    <t xml:space="preserve">           dont nouveaux bacheliers</t>
  </si>
  <si>
    <t>Formation d'ingénieur classique</t>
  </si>
  <si>
    <t>Master MEEF niveau 2</t>
  </si>
  <si>
    <t xml:space="preserve">           Evolution</t>
  </si>
  <si>
    <r>
      <t>Note : Le cursus correspond au niveau final du diplôme préparé. Les nouveaux bacheliers en cursus master sont entrés post-baccalauréat en formation de niveau master. Exemple : 1</t>
    </r>
    <r>
      <rPr>
        <vertAlign val="superscript"/>
        <sz val="10"/>
        <rFont val="Calibri"/>
        <family val="2"/>
        <scheme val="minor"/>
      </rPr>
      <t>ère</t>
    </r>
    <r>
      <rPr>
        <sz val="10"/>
        <rFont val="Calibri"/>
        <family val="2"/>
        <scheme val="minor"/>
      </rPr>
      <t xml:space="preserve"> année de formation d'ingénieur en 5 ans. </t>
    </r>
  </si>
  <si>
    <t>DUT 1ère année</t>
  </si>
  <si>
    <t>DUT 2ème année</t>
  </si>
  <si>
    <t xml:space="preserve">     1ère année commune aux études de santé (PACES)</t>
  </si>
  <si>
    <t xml:space="preserve">     Parcours accès spécifique santé (PASS)</t>
  </si>
  <si>
    <t xml:space="preserve">   dont nouveaux bacheliers*</t>
  </si>
  <si>
    <t xml:space="preserve">   Évolution</t>
  </si>
  <si>
    <t>Certificat capacité orthoptiste</t>
  </si>
  <si>
    <t>Diplôme d'état manipulateur électradiologue médical</t>
  </si>
  <si>
    <t>Diplôme d'état audio-prothésiste</t>
  </si>
  <si>
    <t>Diplôme d'état ergothérapeute</t>
  </si>
  <si>
    <t>Diplôme d'état infirmier grade licence</t>
  </si>
  <si>
    <t>Diplôme d'état pédicure podologue</t>
  </si>
  <si>
    <t>Diplôme d'état psychomotricien</t>
  </si>
  <si>
    <t>Certificat capacité orthophoniste</t>
  </si>
  <si>
    <t>Diplôme d'état infirmier grade master</t>
  </si>
  <si>
    <t>Diplôme d'état de masseur-kinésathérapeute</t>
  </si>
  <si>
    <t xml:space="preserve">     hors diplôme d'état infirmier grade licence</t>
  </si>
  <si>
    <t>Tableau 2c - Répartition par spécialité de DUT des effectifs universitaires en 2020-2021 pour les IUT (cursus licence)</t>
  </si>
  <si>
    <t>Tableau 2b - Répartition par discipline et cursus LMD des effectifs universitaires en 2020-2021 pour les disciplines générales (hors IUT et santé)</t>
  </si>
  <si>
    <t>Part des nouveaux bacheliers</t>
  </si>
  <si>
    <t>Etudiants inscrits à l'université en 2020-2021 selon le cursus</t>
  </si>
  <si>
    <t>Répartition par grands champs disciplinaires en 2020-2021</t>
  </si>
  <si>
    <t>Répartition par discipline et cursus LMD des effectifs universitaires en 2020-2021 pour les disciplines générales (hors IUT et santé)</t>
  </si>
  <si>
    <t>Répartition par spécialité de DUT des effectifs universitaires en 2020-2021 pour les IUT (cursus licence)</t>
  </si>
  <si>
    <t>Tableau 2e</t>
  </si>
  <si>
    <t>Répartition par diplôme des effectifs universitaires en 2020-2021 pour la discipline du paramédical</t>
  </si>
  <si>
    <t>Rappel 2019</t>
  </si>
  <si>
    <t xml:space="preserve">       dont IUT</t>
  </si>
  <si>
    <t xml:space="preserve">       dont santé</t>
  </si>
  <si>
    <t>Université Paris-Est</t>
  </si>
  <si>
    <t>Grenoble*</t>
  </si>
  <si>
    <t>Université Clermont Auvergne</t>
  </si>
  <si>
    <t>Annexe - Effectifs universitaires en 2020-2021 par université et par académie</t>
  </si>
  <si>
    <t>Carte - Evolution des nouvelles inscriptions en première année en 2020-2021 par université et par académie</t>
  </si>
  <si>
    <t>Effectifs universitaires en 2020-2021 par université et par académie</t>
  </si>
  <si>
    <t>Evolution des nouvelles inscriptions en première année en 2020-2021 par université et par académie</t>
  </si>
  <si>
    <t>Total Universités y compris EE*</t>
  </si>
  <si>
    <t>Tableau 4 - Proportions de  femmes à l'université en 2020-2021</t>
  </si>
  <si>
    <t>*cette ligne inclue les effectifs des neuf établissements expérimentaux (EE), créés depuis 2020, comportant des formations universitaires. Sont comptabilisés au sein de ces regroupements les établissements membres et composantes ; les établissements associés ne sont pas pris en compte ici. Les établissements membres et composantes sont des écoles d'ingénieurs, des établissements artistiques et culturels, des établissements sanitaires et sociaux, ...</t>
  </si>
  <si>
    <t>**cette ligne inclue les effectifs des neuf établissements expérimentaux (EE), créés depuis 2020, comportant des formations universitaires. Sont comptabilisés au sein de ces regroupements les établissements membres et composantes ; les établissements associés ne sont pas pris en compte ici. Les établissements membres et composantes sont des écoles d'ingénieurs, des établissements artistiques et culturels, des établissements sanitaires et sociaux, ...</t>
  </si>
  <si>
    <t>*ces lignes incluent les effectifs des neuf établissements expérimentaux (EE), créés depuis 2020, comportant des formations universitaires. Sont comptabilisés au sein de ces regroupements les établissements membres et composantes ; les établissements associés ne sont pas pris en compte ici. Les établissements membres et composantes sont des écoles d'ingénieurs, des établissements artistiques et culturels, des établissements sanitaires et sociaux, ...</t>
  </si>
  <si>
    <t>*cette  ligne inclue les effectifs des neuf établissements expérimentaux (EE), créés depuis 2020, comportant des formations universitaires. Sont comptabilisés au sein de ces regroupements les établissements membres et composantes ; les établissements associés ne sont pas pris en compte ici. Les établissements membres et composantes sont des écoles d'ingénieurs, des établissements artistiques et culturels, des établissements sanitaires et sociaux, ...(cf. encadré)</t>
  </si>
  <si>
    <t>Proportions de  femmes à l'université en 2020-2021</t>
  </si>
  <si>
    <t>***Ces établissements expériementaux (EE) se sont créés depuis janvier 2020 (cf. encadré) ; dans le tableau, seules leurs parties universitaires sont prises en compte, sauf en fin de tableau où sont inclus, dans les effectifs de ces établissements, également les inscriptions dans les écoles membres ou composantes, hors université.</t>
  </si>
  <si>
    <t>Total Université y compris EE*</t>
  </si>
  <si>
    <t>Tableau 5 - Etudiants étrangers en mobilité internationale entrante et part de non-bacheliers parmi ceux-ci, dans les effectifs universitaires en 2020-2021, par cursus et discipline</t>
  </si>
  <si>
    <t xml:space="preserve">Note de lecture : 12,6 % des étudiants inscrits dans la discipline "sciences économiques-gestion, AES", en cursus licence, sont des étrangers en mobilité internationale </t>
  </si>
  <si>
    <t>Etudiants étrangers en mobilité internationale entrante et part de non-bacheliers parmi ceux-ci, dans les effectifs universitaires en 2020-2021, par cursus et discipline</t>
  </si>
  <si>
    <t>Hors inscriptions simultanées en licence et en CPGE</t>
  </si>
  <si>
    <t>Hors inscriptions simultanées en licence et en CPGE sauf mention contraire</t>
  </si>
  <si>
    <t>Évolution (%)</t>
  </si>
  <si>
    <t>-</t>
  </si>
  <si>
    <t>dont nouveaux entrants</t>
  </si>
  <si>
    <t>dont étudiants mobiles</t>
  </si>
  <si>
    <t>Tableau 2d - Répartition par diplôme des effectifs universitaires en 2020-2021 pour les disciplines de santé</t>
  </si>
  <si>
    <t>Répartition par diplôme des effectifs universitaires en 2020-2021 pour les disciplines de santé</t>
  </si>
  <si>
    <t>Diplômes relevant du paramédical***</t>
  </si>
  <si>
    <t xml:space="preserve">La procédure FREQ                                                               </t>
  </si>
  <si>
    <t xml:space="preserve">                                                                                </t>
  </si>
  <si>
    <t>The SAS System</t>
  </si>
  <si>
    <t xml:space="preserve">                                                     Fréquence    Pourcentage   </t>
  </si>
  <si>
    <t xml:space="preserve">horsue    CURSUS_LMD    Fréquence     Pourcentage     cumulée        cumulé     </t>
  </si>
  <si>
    <t xml:space="preserve">ƒƒƒƒƒƒƒƒƒƒƒƒƒƒƒƒƒƒƒƒƒƒƒƒƒƒƒƒƒƒƒƒƒƒƒƒƒƒƒƒƒƒƒƒƒƒƒƒƒƒƒƒƒƒƒƒƒƒƒƒƒƒƒƒƒƒƒƒƒƒƒƒƒƒƒƒƒ   </t>
  </si>
  <si>
    <t xml:space="preserve">N         D                 4165          2.06           4165         2.06      </t>
  </si>
  <si>
    <t xml:space="preserve">N         L                14125          6.99          18290         9.05      </t>
  </si>
  <si>
    <t xml:space="preserve">N         M                12953          6.41          31243        15.46      </t>
  </si>
  <si>
    <t xml:space="preserve">O         D                17542          8.68          48785        24.13      </t>
  </si>
  <si>
    <t xml:space="preserve">O         L                75214         37.21         123999        61.34      </t>
  </si>
  <si>
    <t xml:space="preserve">O         M                78141         38.66         202140       100.00      </t>
  </si>
  <si>
    <t xml:space="preserve">N         D                 3909          2.06           3909         2.06      </t>
  </si>
  <si>
    <t xml:space="preserve">N         L                11769          6.20          15678         8.25      </t>
  </si>
  <si>
    <t xml:space="preserve">N         M                11530          6.07          27208        14.32      </t>
  </si>
  <si>
    <t xml:space="preserve">O         D                16781          8.84          43989        23.16      </t>
  </si>
  <si>
    <t xml:space="preserve">O         L                70564         37.15         114553        60.31      </t>
  </si>
  <si>
    <t xml:space="preserve">O         M                75382         39.69         189935       100.00   </t>
  </si>
  <si>
    <t xml:space="preserve">Effectifs </t>
  </si>
  <si>
    <t>Part des femmes</t>
  </si>
  <si>
    <t>Total L.AS</t>
  </si>
  <si>
    <t xml:space="preserve">      PACES</t>
  </si>
  <si>
    <t xml:space="preserve">      PASS</t>
  </si>
  <si>
    <t>Pluri-santé *</t>
  </si>
  <si>
    <t>* nouveaux bacheliers en PASS</t>
  </si>
  <si>
    <r>
      <rPr>
        <b/>
        <sz val="11"/>
        <color theme="1"/>
        <rFont val="Calibri"/>
        <family val="2"/>
        <scheme val="minor"/>
      </rPr>
      <t xml:space="preserve">* </t>
    </r>
    <r>
      <rPr>
        <sz val="11"/>
        <color theme="1"/>
        <rFont val="Calibri"/>
        <family val="2"/>
        <scheme val="minor"/>
      </rPr>
      <t xml:space="preserve">La discipline pluri-santé ne contient ici que les PASS et PACES </t>
    </r>
  </si>
  <si>
    <t xml:space="preserve">Tableau 2e - Etudiants inscrits en première année de formation de santé permettant la préparation des concours des études longues de santé (L.AS, PACES et PASS) par discipline pour l'année universitaire 2020-2021 </t>
  </si>
  <si>
    <t xml:space="preserve">Etudiants inscrits en première année de formation de santé permettant la préparation des concours des études longues de santé (L.AS, PACES et PASS) par discipline pour l'année universitaire 2020-2021 </t>
  </si>
  <si>
    <t>Part dans la discipline en %</t>
  </si>
  <si>
    <t>Effectifs
2019-2020</t>
  </si>
  <si>
    <t>Effectifs
2020-2021</t>
  </si>
  <si>
    <t>Tableau A</t>
  </si>
  <si>
    <t>Tableau A - Répartition par diplôme des effectifs universitaires en 2020-2021 pour les disciplines paramédicales</t>
  </si>
  <si>
    <t>*** voir Tableau A pour plus de détail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</si>
</sst>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8">
    <font>
      <sz val="10"/>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Light"/>
      <family val="2"/>
    </font>
    <font>
      <sz val="10"/>
      <name val="MS Sans Serif"/>
      <family val="2"/>
    </font>
    <font>
      <sz val="10"/>
      <name val="Arial"/>
      <family val="2"/>
    </font>
    <font>
      <sz val="9"/>
      <name val="Arial"/>
      <family val="2"/>
    </font>
    <font>
      <b/>
      <sz val="9"/>
      <name val="Arial"/>
      <family val="2"/>
    </font>
    <font>
      <sz val="9"/>
      <color theme="1"/>
      <name val="Arial"/>
      <family val="2"/>
    </font>
    <font>
      <b/>
      <i/>
      <sz val="9"/>
      <color indexed="8"/>
      <name val="Arial"/>
      <family val="2"/>
    </font>
    <font>
      <i/>
      <sz val="8"/>
      <name val="Arial"/>
      <family val="2"/>
    </font>
    <font>
      <b/>
      <sz val="9"/>
      <color indexed="8"/>
      <name val="Arial"/>
      <family val="2"/>
    </font>
    <font>
      <b/>
      <sz val="10"/>
      <name val="MS Sans Serif"/>
      <family val="2"/>
    </font>
    <font>
      <u/>
      <sz val="10"/>
      <color theme="10"/>
      <name val="MS Sans Serif"/>
      <family val="2"/>
    </font>
    <font>
      <b/>
      <sz val="11"/>
      <color theme="1"/>
      <name val="Calibri"/>
      <family val="2"/>
      <scheme val="minor"/>
    </font>
    <font>
      <i/>
      <sz val="11"/>
      <color theme="1"/>
      <name val="Calibri"/>
      <family val="2"/>
      <scheme val="minor"/>
    </font>
    <font>
      <sz val="10"/>
      <name val="Calibri"/>
      <family val="2"/>
      <scheme val="minor"/>
    </font>
    <font>
      <sz val="11"/>
      <name val="Calibri"/>
      <family val="2"/>
      <scheme val="minor"/>
    </font>
    <font>
      <b/>
      <sz val="11"/>
      <color rgb="FF002060"/>
      <name val="Calibri"/>
      <family val="2"/>
      <scheme val="minor"/>
    </font>
    <font>
      <sz val="11"/>
      <color rgb="FF002060"/>
      <name val="Calibri"/>
      <family val="2"/>
      <scheme val="minor"/>
    </font>
    <font>
      <i/>
      <sz val="10"/>
      <name val="Calibri"/>
      <family val="2"/>
      <scheme val="minor"/>
    </font>
    <font>
      <b/>
      <i/>
      <sz val="11"/>
      <color theme="1"/>
      <name val="Calibri"/>
      <family val="2"/>
      <scheme val="minor"/>
    </font>
    <font>
      <b/>
      <i/>
      <sz val="11"/>
      <color rgb="FF002060"/>
      <name val="Calibri"/>
      <family val="2"/>
      <scheme val="minor"/>
    </font>
    <font>
      <vertAlign val="superscript"/>
      <sz val="10"/>
      <name val="Calibri"/>
      <family val="2"/>
      <scheme val="minor"/>
    </font>
    <font>
      <b/>
      <sz val="11"/>
      <name val="Calibri"/>
      <family val="2"/>
      <scheme val="minor"/>
    </font>
    <font>
      <b/>
      <u/>
      <sz val="11"/>
      <color theme="10"/>
      <name val="Calibri"/>
      <family val="2"/>
      <scheme val="minor"/>
    </font>
    <font>
      <b/>
      <sz val="11"/>
      <color theme="10"/>
      <name val="Calibri"/>
      <family val="2"/>
      <scheme val="minor"/>
    </font>
    <font>
      <sz val="10"/>
      <color theme="1"/>
      <name val="Calibri"/>
      <family val="2"/>
      <scheme val="minor"/>
    </font>
    <font>
      <b/>
      <sz val="11"/>
      <color indexed="8"/>
      <name val="Calibri"/>
      <family val="2"/>
      <scheme val="minor"/>
    </font>
    <font>
      <i/>
      <sz val="10"/>
      <color theme="1"/>
      <name val="Calibri"/>
      <family val="2"/>
      <scheme val="minor"/>
    </font>
    <font>
      <sz val="10"/>
      <color rgb="FF002060"/>
      <name val="MS Sans Serif"/>
      <family val="2"/>
    </font>
    <font>
      <b/>
      <sz val="10"/>
      <color rgb="FF002060"/>
      <name val="MS Sans Serif"/>
      <family val="2"/>
    </font>
    <font>
      <sz val="10"/>
      <color rgb="FF000000"/>
      <name val="SAS Monospace"/>
      <family val="3"/>
    </font>
    <font>
      <sz val="10"/>
      <color rgb="FF00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FAFBFE"/>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xf numFmtId="9" fontId="8" fillId="0" borderId="0" applyFont="0" applyFill="0" applyBorder="0" applyAlignment="0" applyProtection="0"/>
    <xf numFmtId="0" fontId="8" fillId="0" borderId="0"/>
    <xf numFmtId="0" fontId="8" fillId="0" borderId="0"/>
    <xf numFmtId="0" fontId="9" fillId="0" borderId="0"/>
    <xf numFmtId="9" fontId="8" fillId="0" borderId="0" applyFont="0" applyFill="0" applyBorder="0" applyAlignment="0" applyProtection="0"/>
    <xf numFmtId="0" fontId="7" fillId="0" borderId="0"/>
    <xf numFmtId="9" fontId="7" fillId="0" borderId="0" applyFont="0" applyFill="0" applyBorder="0" applyAlignment="0" applyProtection="0"/>
    <xf numFmtId="0" fontId="17" fillId="0" borderId="0" applyNumberFormat="0" applyFill="0" applyBorder="0" applyAlignment="0" applyProtection="0"/>
  </cellStyleXfs>
  <cellXfs count="321">
    <xf numFmtId="0" fontId="0" fillId="0" borderId="0" xfId="0"/>
    <xf numFmtId="0" fontId="9" fillId="0" borderId="0" xfId="0" applyFont="1"/>
    <xf numFmtId="0" fontId="9" fillId="0" borderId="0" xfId="0" applyFont="1" applyAlignment="1">
      <alignment wrapText="1"/>
    </xf>
    <xf numFmtId="0" fontId="0" fillId="0" borderId="0" xfId="0" applyAlignment="1">
      <alignment wrapText="1"/>
    </xf>
    <xf numFmtId="0" fontId="10" fillId="0" borderId="0" xfId="0" applyFont="1"/>
    <xf numFmtId="0" fontId="10" fillId="0" borderId="0" xfId="0" applyFont="1" applyAlignment="1">
      <alignment wrapText="1"/>
    </xf>
    <xf numFmtId="0" fontId="12" fillId="0" borderId="0" xfId="6" applyFont="1"/>
    <xf numFmtId="0" fontId="7" fillId="0" borderId="0" xfId="6"/>
    <xf numFmtId="0" fontId="14" fillId="0" borderId="0" xfId="0" applyFont="1"/>
    <xf numFmtId="0" fontId="15" fillId="0" borderId="0" xfId="6" applyFont="1" applyFill="1" applyBorder="1" applyAlignment="1"/>
    <xf numFmtId="0" fontId="11" fillId="0" borderId="0" xfId="0" applyFont="1"/>
    <xf numFmtId="0" fontId="0" fillId="0" borderId="0" xfId="0" applyAlignment="1">
      <alignment horizontal="center"/>
    </xf>
    <xf numFmtId="3" fontId="0" fillId="0" borderId="0" xfId="0" applyNumberFormat="1"/>
    <xf numFmtId="3" fontId="7" fillId="0" borderId="0" xfId="6" applyNumberFormat="1"/>
    <xf numFmtId="3" fontId="13" fillId="0" borderId="0" xfId="6" applyNumberFormat="1" applyFont="1" applyFill="1" applyBorder="1" applyAlignment="1"/>
    <xf numFmtId="0" fontId="16" fillId="0" borderId="0" xfId="0" applyFont="1"/>
    <xf numFmtId="0" fontId="13" fillId="0" borderId="0" xfId="6" applyFont="1" applyFill="1" applyBorder="1" applyAlignment="1">
      <alignment horizontal="center"/>
    </xf>
    <xf numFmtId="0" fontId="7" fillId="0" borderId="0" xfId="6" applyAlignment="1">
      <alignment horizontal="center"/>
    </xf>
    <xf numFmtId="0" fontId="10" fillId="0" borderId="0" xfId="0" applyFont="1" applyAlignment="1">
      <alignment horizontal="left"/>
    </xf>
    <xf numFmtId="165" fontId="9" fillId="0" borderId="0" xfId="0" applyNumberFormat="1" applyFont="1"/>
    <xf numFmtId="0" fontId="9" fillId="0" borderId="0" xfId="0" applyFont="1" applyAlignment="1">
      <alignment horizontal="left" wrapText="1"/>
    </xf>
    <xf numFmtId="0" fontId="9" fillId="0" borderId="0" xfId="0" applyFont="1" applyAlignment="1">
      <alignment horizontal="left"/>
    </xf>
    <xf numFmtId="0" fontId="10" fillId="0" borderId="0" xfId="0" applyFont="1" applyBorder="1" applyAlignment="1">
      <alignment horizontal="left" vertical="center" wrapText="1"/>
    </xf>
    <xf numFmtId="0" fontId="18" fillId="0" borderId="9" xfId="0" applyFont="1" applyBorder="1"/>
    <xf numFmtId="0" fontId="19" fillId="0" borderId="9" xfId="0" applyFont="1" applyBorder="1"/>
    <xf numFmtId="3" fontId="19" fillId="0" borderId="0" xfId="0" applyNumberFormat="1" applyFont="1" applyBorder="1"/>
    <xf numFmtId="164" fontId="19" fillId="0" borderId="0" xfId="1" applyNumberFormat="1" applyFont="1" applyBorder="1"/>
    <xf numFmtId="164" fontId="19" fillId="0" borderId="4" xfId="1" applyNumberFormat="1" applyFont="1" applyBorder="1" applyAlignment="1">
      <alignment horizontal="right"/>
    </xf>
    <xf numFmtId="3" fontId="18" fillId="0" borderId="0" xfId="0" applyNumberFormat="1" applyFont="1" applyBorder="1"/>
    <xf numFmtId="3" fontId="18" fillId="0" borderId="13" xfId="0" applyNumberFormat="1" applyFont="1" applyBorder="1"/>
    <xf numFmtId="0" fontId="21" fillId="0" borderId="3" xfId="0" applyFont="1" applyBorder="1"/>
    <xf numFmtId="0" fontId="21" fillId="0" borderId="9" xfId="0" applyFont="1" applyBorder="1"/>
    <xf numFmtId="3" fontId="21" fillId="0" borderId="0" xfId="0" applyNumberFormat="1" applyFont="1" applyBorder="1"/>
    <xf numFmtId="164" fontId="21" fillId="0" borderId="0" xfId="1" applyNumberFormat="1" applyFont="1" applyBorder="1"/>
    <xf numFmtId="164" fontId="21" fillId="0" borderId="4" xfId="1" applyNumberFormat="1" applyFont="1" applyBorder="1" applyAlignment="1">
      <alignment horizontal="right"/>
    </xf>
    <xf numFmtId="0" fontId="21" fillId="0" borderId="7" xfId="0" applyFont="1" applyBorder="1"/>
    <xf numFmtId="3" fontId="21" fillId="0" borderId="13" xfId="0" applyNumberFormat="1" applyFont="1" applyBorder="1"/>
    <xf numFmtId="164" fontId="21" fillId="0" borderId="13" xfId="1" applyNumberFormat="1" applyFont="1" applyBorder="1"/>
    <xf numFmtId="164" fontId="21" fillId="0" borderId="14" xfId="1" applyNumberFormat="1" applyFont="1" applyBorder="1" applyAlignment="1">
      <alignment horizontal="right"/>
    </xf>
    <xf numFmtId="0" fontId="22" fillId="0" borderId="7" xfId="0" applyFont="1" applyBorder="1"/>
    <xf numFmtId="3" fontId="22" fillId="0" borderId="13" xfId="0" applyNumberFormat="1" applyFont="1" applyBorder="1"/>
    <xf numFmtId="164" fontId="22" fillId="0" borderId="13" xfId="1" applyNumberFormat="1" applyFont="1" applyBorder="1"/>
    <xf numFmtId="164" fontId="22" fillId="0" borderId="14" xfId="1" applyNumberFormat="1" applyFont="1" applyBorder="1" applyAlignment="1">
      <alignment horizontal="right"/>
    </xf>
    <xf numFmtId="0" fontId="22" fillId="0" borderId="8" xfId="0" applyFont="1" applyBorder="1"/>
    <xf numFmtId="3" fontId="22" fillId="0" borderId="11" xfId="0" applyNumberFormat="1" applyFont="1" applyBorder="1"/>
    <xf numFmtId="0" fontId="22" fillId="0" borderId="11" xfId="0" applyFont="1" applyBorder="1"/>
    <xf numFmtId="0" fontId="22" fillId="0" borderId="6" xfId="0" applyFont="1" applyBorder="1" applyAlignment="1">
      <alignment horizontal="right"/>
    </xf>
    <xf numFmtId="0" fontId="22" fillId="0" borderId="9" xfId="0" applyFont="1" applyBorder="1"/>
    <xf numFmtId="3" fontId="22" fillId="0" borderId="0" xfId="0" applyNumberFormat="1" applyFont="1" applyBorder="1"/>
    <xf numFmtId="164" fontId="22" fillId="0" borderId="0" xfId="1" applyNumberFormat="1" applyFont="1" applyBorder="1"/>
    <xf numFmtId="164" fontId="22" fillId="0" borderId="4" xfId="1" applyNumberFormat="1" applyFont="1" applyBorder="1" applyAlignment="1">
      <alignment horizontal="right"/>
    </xf>
    <xf numFmtId="164" fontId="22" fillId="0" borderId="11" xfId="1" applyNumberFormat="1" applyFont="1" applyBorder="1"/>
    <xf numFmtId="164" fontId="22" fillId="0" borderId="6" xfId="1" applyNumberFormat="1" applyFont="1" applyBorder="1" applyAlignment="1">
      <alignment horizontal="right"/>
    </xf>
    <xf numFmtId="0" fontId="18" fillId="0" borderId="5" xfId="0" applyFont="1" applyBorder="1" applyAlignment="1">
      <alignment horizontal="center"/>
    </xf>
    <xf numFmtId="3" fontId="19" fillId="0" borderId="9" xfId="0" applyNumberFormat="1" applyFont="1" applyBorder="1"/>
    <xf numFmtId="164" fontId="19" fillId="0" borderId="9" xfId="1" applyNumberFormat="1" applyFont="1" applyBorder="1"/>
    <xf numFmtId="3" fontId="18" fillId="0" borderId="7" xfId="0" applyNumberFormat="1" applyFont="1" applyBorder="1"/>
    <xf numFmtId="0" fontId="20" fillId="0" borderId="0" xfId="0" applyFont="1"/>
    <xf numFmtId="0" fontId="21" fillId="0" borderId="0" xfId="0" applyFont="1"/>
    <xf numFmtId="0" fontId="21" fillId="0" borderId="15" xfId="0" applyFont="1" applyBorder="1"/>
    <xf numFmtId="3" fontId="21" fillId="0" borderId="7" xfId="0" applyNumberFormat="1" applyFont="1" applyBorder="1"/>
    <xf numFmtId="0" fontId="21" fillId="0" borderId="12" xfId="0" applyFont="1" applyBorder="1"/>
    <xf numFmtId="164" fontId="21" fillId="0" borderId="9" xfId="1" applyNumberFormat="1" applyFont="1" applyBorder="1"/>
    <xf numFmtId="3" fontId="21" fillId="0" borderId="9" xfId="0" applyNumberFormat="1" applyFont="1" applyBorder="1"/>
    <xf numFmtId="0" fontId="21" fillId="0" borderId="16" xfId="0" applyFont="1" applyBorder="1"/>
    <xf numFmtId="0" fontId="21" fillId="0" borderId="8" xfId="0" applyFont="1" applyBorder="1"/>
    <xf numFmtId="3" fontId="21" fillId="0" borderId="11" xfId="0" applyNumberFormat="1" applyFont="1" applyBorder="1"/>
    <xf numFmtId="3" fontId="21" fillId="0" borderId="8" xfId="0" applyNumberFormat="1" applyFont="1" applyBorder="1"/>
    <xf numFmtId="0" fontId="22" fillId="0" borderId="15" xfId="0" applyFont="1" applyBorder="1"/>
    <xf numFmtId="3" fontId="22" fillId="0" borderId="7" xfId="0" applyNumberFormat="1" applyFont="1" applyBorder="1"/>
    <xf numFmtId="0" fontId="23" fillId="0" borderId="12" xfId="0" applyFont="1" applyBorder="1"/>
    <xf numFmtId="164" fontId="22" fillId="0" borderId="9" xfId="1" applyNumberFormat="1" applyFont="1" applyBorder="1"/>
    <xf numFmtId="3" fontId="22" fillId="0" borderId="8" xfId="0" applyNumberFormat="1" applyFont="1" applyBorder="1"/>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18" fillId="0" borderId="0" xfId="0" applyFont="1"/>
    <xf numFmtId="0" fontId="24" fillId="0" borderId="0" xfId="0" applyFont="1"/>
    <xf numFmtId="0" fontId="18" fillId="0" borderId="3" xfId="0" applyFont="1" applyBorder="1" applyAlignment="1">
      <alignment horizontal="left" vertical="center"/>
    </xf>
    <xf numFmtId="3" fontId="18" fillId="0" borderId="9" xfId="0" applyNumberFormat="1" applyFont="1" applyBorder="1"/>
    <xf numFmtId="0" fontId="19" fillId="0" borderId="0" xfId="0" applyFont="1" applyBorder="1"/>
    <xf numFmtId="3" fontId="25" fillId="0" borderId="9" xfId="0" applyNumberFormat="1" applyFont="1" applyBorder="1"/>
    <xf numFmtId="3" fontId="25" fillId="0" borderId="0" xfId="0" applyNumberFormat="1" applyFont="1" applyBorder="1"/>
    <xf numFmtId="0" fontId="22" fillId="0" borderId="0" xfId="0" applyFont="1" applyBorder="1"/>
    <xf numFmtId="3" fontId="22" fillId="0" borderId="9" xfId="0" applyNumberFormat="1" applyFont="1" applyBorder="1"/>
    <xf numFmtId="3" fontId="18" fillId="0" borderId="0" xfId="0" applyNumberFormat="1" applyFont="1"/>
    <xf numFmtId="0" fontId="19" fillId="0" borderId="0" xfId="0" applyFont="1"/>
    <xf numFmtId="3" fontId="19" fillId="0" borderId="0" xfId="0" applyNumberFormat="1" applyFont="1"/>
    <xf numFmtId="3" fontId="25" fillId="0" borderId="0" xfId="0" applyNumberFormat="1" applyFont="1"/>
    <xf numFmtId="0" fontId="22" fillId="0" borderId="0" xfId="0" applyFont="1"/>
    <xf numFmtId="3" fontId="22" fillId="0" borderId="0" xfId="0" applyNumberFormat="1" applyFont="1"/>
    <xf numFmtId="164" fontId="22" fillId="0" borderId="0" xfId="1" applyNumberFormat="1" applyFont="1"/>
    <xf numFmtId="0" fontId="22" fillId="0" borderId="13" xfId="0" applyFont="1" applyBorder="1"/>
    <xf numFmtId="0" fontId="26" fillId="0" borderId="0" xfId="0" applyFont="1" applyBorder="1"/>
    <xf numFmtId="3" fontId="26" fillId="0" borderId="9" xfId="0" applyNumberFormat="1" applyFont="1" applyBorder="1"/>
    <xf numFmtId="3" fontId="26" fillId="0" borderId="0" xfId="0" applyNumberFormat="1" applyFont="1" applyBorder="1"/>
    <xf numFmtId="164" fontId="26" fillId="0" borderId="9" xfId="1" applyNumberFormat="1" applyFont="1" applyBorder="1"/>
    <xf numFmtId="164" fontId="26" fillId="0" borderId="0" xfId="1" applyNumberFormat="1" applyFont="1" applyBorder="1"/>
    <xf numFmtId="0" fontId="20" fillId="0" borderId="0" xfId="0" applyFont="1" applyBorder="1"/>
    <xf numFmtId="0" fontId="21" fillId="0" borderId="13" xfId="0" applyFont="1" applyBorder="1"/>
    <xf numFmtId="0" fontId="21" fillId="0" borderId="0" xfId="0" applyFont="1" applyBorder="1"/>
    <xf numFmtId="3" fontId="21" fillId="0" borderId="0" xfId="0" applyNumberFormat="1" applyFont="1"/>
    <xf numFmtId="164" fontId="20" fillId="0" borderId="0" xfId="1" applyNumberFormat="1" applyFont="1"/>
    <xf numFmtId="0" fontId="20" fillId="0" borderId="0" xfId="0" applyFont="1" applyAlignment="1">
      <alignment wrapText="1"/>
    </xf>
    <xf numFmtId="0" fontId="20" fillId="0" borderId="0" xfId="0" applyFont="1" applyAlignment="1">
      <alignment vertical="top" wrapText="1"/>
    </xf>
    <xf numFmtId="0" fontId="20" fillId="0" borderId="0" xfId="2" applyFont="1" applyFill="1"/>
    <xf numFmtId="0" fontId="22" fillId="0" borderId="7" xfId="0" applyFont="1" applyBorder="1" applyAlignment="1">
      <alignment horizontal="center"/>
    </xf>
    <xf numFmtId="0" fontId="28" fillId="0" borderId="0" xfId="0" applyFont="1"/>
    <xf numFmtId="3" fontId="19" fillId="0" borderId="13" xfId="0" applyNumberFormat="1" applyFont="1" applyBorder="1"/>
    <xf numFmtId="164" fontId="19" fillId="0" borderId="7" xfId="1" applyNumberFormat="1" applyFont="1" applyBorder="1"/>
    <xf numFmtId="0" fontId="22" fillId="0" borderId="3" xfId="0" applyFont="1" applyBorder="1"/>
    <xf numFmtId="3" fontId="22" fillId="0" borderId="5" xfId="0" applyNumberFormat="1" applyFont="1" applyBorder="1"/>
    <xf numFmtId="3" fontId="22" fillId="0" borderId="3" xfId="0" applyNumberFormat="1" applyFont="1" applyBorder="1"/>
    <xf numFmtId="164" fontId="22" fillId="0" borderId="3" xfId="1" applyNumberFormat="1" applyFont="1" applyBorder="1"/>
    <xf numFmtId="3" fontId="26" fillId="0" borderId="5" xfId="0" applyNumberFormat="1" applyFont="1" applyBorder="1"/>
    <xf numFmtId="164" fontId="26" fillId="0" borderId="3" xfId="1" applyNumberFormat="1" applyFont="1" applyBorder="1"/>
    <xf numFmtId="164" fontId="22" fillId="0" borderId="8" xfId="1" applyNumberFormat="1" applyFont="1" applyBorder="1"/>
    <xf numFmtId="3" fontId="26" fillId="0" borderId="11" xfId="0" applyNumberFormat="1" applyFont="1" applyBorder="1"/>
    <xf numFmtId="164" fontId="26" fillId="0" borderId="8" xfId="1" applyNumberFormat="1" applyFont="1" applyBorder="1"/>
    <xf numFmtId="164" fontId="21" fillId="0" borderId="7" xfId="1" applyNumberFormat="1" applyFont="1" applyBorder="1"/>
    <xf numFmtId="0" fontId="21" fillId="0" borderId="7" xfId="0" applyFont="1" applyBorder="1" applyAlignment="1">
      <alignment vertical="center"/>
    </xf>
    <xf numFmtId="0" fontId="22" fillId="0" borderId="6" xfId="0" applyFont="1" applyBorder="1"/>
    <xf numFmtId="3" fontId="22" fillId="0" borderId="6" xfId="0" applyNumberFormat="1" applyFont="1" applyBorder="1"/>
    <xf numFmtId="0" fontId="22" fillId="0" borderId="14" xfId="0" applyFont="1" applyBorder="1"/>
    <xf numFmtId="3" fontId="22" fillId="0" borderId="14" xfId="0" applyNumberFormat="1" applyFont="1" applyBorder="1"/>
    <xf numFmtId="0" fontId="22" fillId="0" borderId="4" xfId="0" applyFont="1" applyBorder="1"/>
    <xf numFmtId="164" fontId="22" fillId="0" borderId="4" xfId="1" applyNumberFormat="1" applyFont="1" applyBorder="1"/>
    <xf numFmtId="0" fontId="19" fillId="0" borderId="4" xfId="0" applyFont="1" applyBorder="1"/>
    <xf numFmtId="3" fontId="19" fillId="0" borderId="4" xfId="0" applyNumberFormat="1" applyFont="1" applyBorder="1"/>
    <xf numFmtId="164" fontId="19" fillId="0" borderId="4" xfId="1" applyNumberFormat="1" applyFont="1" applyBorder="1"/>
    <xf numFmtId="0" fontId="21" fillId="0" borderId="14" xfId="0" applyFont="1" applyBorder="1"/>
    <xf numFmtId="3" fontId="21" fillId="0" borderId="14" xfId="0" applyNumberFormat="1" applyFont="1" applyBorder="1"/>
    <xf numFmtId="0" fontId="21" fillId="0" borderId="4" xfId="0" applyFont="1" applyBorder="1"/>
    <xf numFmtId="3" fontId="21" fillId="0" borderId="4" xfId="0" applyNumberFormat="1" applyFont="1" applyBorder="1"/>
    <xf numFmtId="0" fontId="24" fillId="0" borderId="0" xfId="0" applyFont="1" applyBorder="1"/>
    <xf numFmtId="0" fontId="26" fillId="0" borderId="8" xfId="0" applyFont="1" applyBorder="1"/>
    <xf numFmtId="0" fontId="29" fillId="0" borderId="0" xfId="8" applyFont="1"/>
    <xf numFmtId="0" fontId="29" fillId="0" borderId="0" xfId="8" applyFont="1" applyAlignment="1"/>
    <xf numFmtId="0" fontId="30" fillId="0" borderId="0" xfId="8" applyFont="1" applyAlignment="1"/>
    <xf numFmtId="0" fontId="30" fillId="0" borderId="0" xfId="8" applyFont="1"/>
    <xf numFmtId="0" fontId="30" fillId="0" borderId="0" xfId="8" applyFont="1" applyAlignment="1">
      <alignment horizontal="left"/>
    </xf>
    <xf numFmtId="0" fontId="29" fillId="0" borderId="0" xfId="8" applyFont="1" applyFill="1" applyBorder="1" applyAlignment="1"/>
    <xf numFmtId="0" fontId="30" fillId="0" borderId="0" xfId="8" applyFont="1" applyFill="1" applyBorder="1" applyAlignment="1"/>
    <xf numFmtId="0" fontId="30" fillId="0" borderId="0" xfId="8" applyFont="1" applyFill="1" applyBorder="1" applyAlignment="1">
      <alignment horizontal="left"/>
    </xf>
    <xf numFmtId="0" fontId="26"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22" fillId="0" borderId="13" xfId="0" applyFont="1" applyBorder="1" applyAlignment="1">
      <alignment horizontal="center"/>
    </xf>
    <xf numFmtId="0" fontId="22" fillId="0" borderId="14" xfId="0" applyFont="1" applyBorder="1" applyAlignment="1">
      <alignment horizontal="center"/>
    </xf>
    <xf numFmtId="0" fontId="22" fillId="0" borderId="3" xfId="0" applyFont="1" applyBorder="1" applyAlignment="1">
      <alignment vertical="center" wrapText="1"/>
    </xf>
    <xf numFmtId="0" fontId="22" fillId="0" borderId="10" xfId="0" applyFont="1" applyBorder="1"/>
    <xf numFmtId="3" fontId="22" fillId="0" borderId="12" xfId="0" applyNumberFormat="1" applyFont="1" applyBorder="1"/>
    <xf numFmtId="3" fontId="22" fillId="0" borderId="4" xfId="0" applyNumberFormat="1" applyFont="1" applyBorder="1"/>
    <xf numFmtId="165" fontId="22" fillId="0" borderId="12" xfId="0" applyNumberFormat="1" applyFont="1" applyBorder="1"/>
    <xf numFmtId="165" fontId="22" fillId="0" borderId="4" xfId="0" applyNumberFormat="1" applyFont="1" applyBorder="1"/>
    <xf numFmtId="0" fontId="21" fillId="0" borderId="1" xfId="0" applyFont="1" applyBorder="1" applyAlignment="1">
      <alignment horizontal="center"/>
    </xf>
    <xf numFmtId="0" fontId="21" fillId="0" borderId="2" xfId="0" applyFont="1" applyBorder="1" applyAlignment="1">
      <alignment horizontal="center"/>
    </xf>
    <xf numFmtId="3" fontId="21" fillId="0" borderId="12" xfId="0" applyNumberFormat="1" applyFont="1" applyBorder="1"/>
    <xf numFmtId="3" fontId="21" fillId="0" borderId="1" xfId="0" applyNumberFormat="1" applyFont="1" applyBorder="1"/>
    <xf numFmtId="3" fontId="21" fillId="0" borderId="2" xfId="0" applyNumberFormat="1" applyFont="1" applyBorder="1"/>
    <xf numFmtId="164" fontId="0" fillId="0" borderId="0" xfId="1" applyNumberFormat="1" applyFont="1"/>
    <xf numFmtId="3" fontId="20" fillId="0" borderId="0" xfId="0" applyNumberFormat="1" applyFont="1"/>
    <xf numFmtId="164" fontId="21" fillId="0" borderId="14" xfId="1" applyNumberFormat="1" applyFont="1" applyBorder="1"/>
    <xf numFmtId="164" fontId="21" fillId="0" borderId="4" xfId="1" applyNumberFormat="1" applyFont="1" applyBorder="1"/>
    <xf numFmtId="0" fontId="21" fillId="0" borderId="12" xfId="0" applyFont="1" applyBorder="1" applyAlignment="1">
      <alignment wrapText="1"/>
    </xf>
    <xf numFmtId="3" fontId="21" fillId="0" borderId="0" xfId="0" applyNumberFormat="1" applyFont="1" applyBorder="1" applyAlignment="1">
      <alignment wrapText="1"/>
    </xf>
    <xf numFmtId="164" fontId="21" fillId="0" borderId="0" xfId="1" applyNumberFormat="1" applyFont="1" applyBorder="1" applyAlignment="1">
      <alignment wrapText="1"/>
    </xf>
    <xf numFmtId="164" fontId="21" fillId="0" borderId="4" xfId="1" applyNumberFormat="1" applyFont="1" applyBorder="1" applyAlignment="1">
      <alignment wrapText="1"/>
    </xf>
    <xf numFmtId="3" fontId="21" fillId="0" borderId="10" xfId="0" applyNumberFormat="1" applyFont="1" applyBorder="1"/>
    <xf numFmtId="3" fontId="21" fillId="0" borderId="9" xfId="0" applyNumberFormat="1" applyFont="1" applyBorder="1" applyAlignment="1">
      <alignment wrapText="1"/>
    </xf>
    <xf numFmtId="164" fontId="21" fillId="0" borderId="10" xfId="1" applyNumberFormat="1" applyFont="1" applyBorder="1"/>
    <xf numFmtId="164" fontId="21" fillId="0" borderId="9" xfId="1" applyNumberFormat="1" applyFont="1" applyBorder="1" applyAlignment="1">
      <alignment wrapText="1"/>
    </xf>
    <xf numFmtId="0" fontId="22" fillId="0" borderId="1" xfId="0" applyFont="1" applyBorder="1"/>
    <xf numFmtId="164" fontId="22" fillId="0" borderId="5" xfId="1" applyNumberFormat="1" applyFont="1" applyBorder="1"/>
    <xf numFmtId="164" fontId="22" fillId="0" borderId="2" xfId="1" applyNumberFormat="1" applyFont="1" applyBorder="1"/>
    <xf numFmtId="0" fontId="22" fillId="0" borderId="1" xfId="0" applyFont="1" applyBorder="1" applyAlignment="1">
      <alignment vertical="center" wrapText="1"/>
    </xf>
    <xf numFmtId="3" fontId="22" fillId="0" borderId="3" xfId="0" applyNumberFormat="1" applyFont="1" applyBorder="1" applyAlignment="1">
      <alignment vertical="center"/>
    </xf>
    <xf numFmtId="164" fontId="22" fillId="0" borderId="5" xfId="1" applyNumberFormat="1" applyFont="1" applyBorder="1" applyAlignment="1">
      <alignment vertical="center"/>
    </xf>
    <xf numFmtId="164" fontId="22" fillId="0" borderId="3" xfId="1" applyNumberFormat="1" applyFont="1" applyBorder="1" applyAlignment="1">
      <alignment vertical="center"/>
    </xf>
    <xf numFmtId="3" fontId="22" fillId="0" borderId="5" xfId="0" applyNumberFormat="1" applyFont="1" applyBorder="1" applyAlignment="1">
      <alignment vertical="center"/>
    </xf>
    <xf numFmtId="164" fontId="22" fillId="0" borderId="2" xfId="1" applyNumberFormat="1" applyFont="1" applyBorder="1" applyAlignment="1">
      <alignment vertical="center"/>
    </xf>
    <xf numFmtId="0" fontId="22" fillId="0" borderId="12" xfId="0" applyFont="1" applyBorder="1"/>
    <xf numFmtId="0" fontId="28" fillId="0" borderId="12" xfId="0" applyFont="1" applyBorder="1"/>
    <xf numFmtId="3" fontId="28" fillId="0" borderId="9" xfId="0" applyNumberFormat="1" applyFont="1" applyBorder="1"/>
    <xf numFmtId="164" fontId="28" fillId="0" borderId="0" xfId="1" applyNumberFormat="1" applyFont="1" applyBorder="1"/>
    <xf numFmtId="164" fontId="28" fillId="0" borderId="9" xfId="1" applyNumberFormat="1" applyFont="1" applyBorder="1"/>
    <xf numFmtId="3" fontId="28" fillId="0" borderId="0" xfId="0" applyNumberFormat="1" applyFont="1" applyBorder="1"/>
    <xf numFmtId="164" fontId="28" fillId="0" borderId="4" xfId="1" applyNumberFormat="1" applyFont="1" applyBorder="1"/>
    <xf numFmtId="0" fontId="22" fillId="0" borderId="3" xfId="3" applyFont="1" applyFill="1" applyBorder="1" applyAlignment="1">
      <alignment horizontal="center" vertical="center" wrapText="1"/>
    </xf>
    <xf numFmtId="3" fontId="22" fillId="0" borderId="3" xfId="3" applyNumberFormat="1" applyFont="1" applyFill="1" applyBorder="1" applyAlignment="1">
      <alignment horizontal="center" vertical="center"/>
    </xf>
    <xf numFmtId="0" fontId="22" fillId="0" borderId="3" xfId="3" applyFont="1" applyFill="1" applyBorder="1" applyAlignment="1">
      <alignment horizontal="center" vertical="center"/>
    </xf>
    <xf numFmtId="3" fontId="22" fillId="0" borderId="3" xfId="3" applyNumberFormat="1" applyFont="1" applyFill="1" applyBorder="1" applyAlignment="1">
      <alignment horizontal="center" vertical="center" wrapText="1"/>
    </xf>
    <xf numFmtId="0" fontId="22" fillId="0" borderId="1" xfId="0" applyFont="1" applyBorder="1" applyAlignment="1">
      <alignment horizontal="center"/>
    </xf>
    <xf numFmtId="0" fontId="22" fillId="0" borderId="3" xfId="0" applyFont="1" applyBorder="1" applyAlignment="1">
      <alignment horizontal="center"/>
    </xf>
    <xf numFmtId="0" fontId="22" fillId="0" borderId="5" xfId="0" applyFont="1" applyBorder="1" applyAlignment="1">
      <alignment horizontal="center"/>
    </xf>
    <xf numFmtId="165" fontId="18" fillId="0" borderId="0" xfId="0" applyNumberFormat="1" applyFont="1" applyBorder="1"/>
    <xf numFmtId="165" fontId="18" fillId="0" borderId="9" xfId="0" applyNumberFormat="1" applyFont="1" applyBorder="1"/>
    <xf numFmtId="3" fontId="18" fillId="0" borderId="12" xfId="0" applyNumberFormat="1" applyFont="1" applyBorder="1"/>
    <xf numFmtId="165" fontId="18" fillId="0" borderId="4" xfId="0" applyNumberFormat="1" applyFont="1" applyBorder="1"/>
    <xf numFmtId="165" fontId="22" fillId="0" borderId="0" xfId="0" applyNumberFormat="1" applyFont="1" applyBorder="1"/>
    <xf numFmtId="165" fontId="22" fillId="0" borderId="9" xfId="0" applyNumberFormat="1" applyFont="1" applyBorder="1"/>
    <xf numFmtId="165" fontId="22" fillId="0" borderId="5" xfId="0" applyNumberFormat="1" applyFont="1" applyBorder="1"/>
    <xf numFmtId="165" fontId="22" fillId="0" borderId="3" xfId="0" applyNumberFormat="1" applyFont="1" applyBorder="1"/>
    <xf numFmtId="3" fontId="22" fillId="0" borderId="1" xfId="0" applyNumberFormat="1" applyFont="1" applyBorder="1"/>
    <xf numFmtId="165" fontId="22" fillId="0" borderId="2" xfId="0" applyNumberFormat="1" applyFont="1" applyBorder="1"/>
    <xf numFmtId="165" fontId="21" fillId="0" borderId="0" xfId="0" applyNumberFormat="1" applyFont="1" applyBorder="1"/>
    <xf numFmtId="165" fontId="21" fillId="0" borderId="9" xfId="0" applyNumberFormat="1" applyFont="1" applyBorder="1"/>
    <xf numFmtId="165" fontId="21" fillId="0" borderId="4" xfId="0" applyNumberFormat="1" applyFont="1" applyBorder="1"/>
    <xf numFmtId="165" fontId="21" fillId="0" borderId="0" xfId="0" applyNumberFormat="1" applyFont="1" applyBorder="1" applyAlignment="1">
      <alignment horizontal="right"/>
    </xf>
    <xf numFmtId="0" fontId="31" fillId="0" borderId="0" xfId="6" applyFont="1"/>
    <xf numFmtId="0" fontId="24" fillId="0" borderId="0" xfId="6" applyFont="1"/>
    <xf numFmtId="0" fontId="28" fillId="0" borderId="0" xfId="6" applyFont="1" applyAlignment="1">
      <alignment horizontal="left"/>
    </xf>
    <xf numFmtId="0" fontId="6" fillId="0" borderId="0" xfId="6" applyFont="1"/>
    <xf numFmtId="0" fontId="31" fillId="0" borderId="0" xfId="6" applyFont="1" applyAlignment="1">
      <alignment horizontal="center"/>
    </xf>
    <xf numFmtId="165" fontId="18" fillId="0" borderId="12" xfId="0" applyNumberFormat="1" applyFont="1" applyBorder="1"/>
    <xf numFmtId="165" fontId="22" fillId="0" borderId="1" xfId="0" applyNumberFormat="1" applyFont="1" applyBorder="1"/>
    <xf numFmtId="165" fontId="21" fillId="0" borderId="12" xfId="0" applyNumberFormat="1" applyFont="1" applyBorder="1"/>
    <xf numFmtId="0" fontId="32" fillId="0" borderId="0" xfId="6" applyFont="1" applyFill="1" applyBorder="1" applyAlignment="1"/>
    <xf numFmtId="0" fontId="20" fillId="0" borderId="0" xfId="0" applyFont="1" applyAlignment="1">
      <alignment horizontal="center"/>
    </xf>
    <xf numFmtId="3" fontId="31" fillId="0" borderId="0" xfId="6" applyNumberFormat="1" applyFont="1"/>
    <xf numFmtId="0" fontId="33" fillId="0" borderId="0" xfId="6" applyFont="1"/>
    <xf numFmtId="165" fontId="21" fillId="0" borderId="12" xfId="0" applyNumberFormat="1" applyFont="1" applyBorder="1" applyAlignment="1">
      <alignment horizontal="right"/>
    </xf>
    <xf numFmtId="0" fontId="21" fillId="0" borderId="1" xfId="0" applyFont="1" applyBorder="1" applyAlignment="1">
      <alignment horizontal="center" vertical="center"/>
    </xf>
    <xf numFmtId="0" fontId="21" fillId="0" borderId="3" xfId="0" applyFont="1" applyBorder="1" applyAlignment="1">
      <alignment horizontal="center" vertical="center" wrapText="1"/>
    </xf>
    <xf numFmtId="0" fontId="33" fillId="0" borderId="0" xfId="6" applyFont="1" applyAlignment="1">
      <alignment horizontal="center"/>
    </xf>
    <xf numFmtId="0" fontId="21" fillId="0" borderId="11" xfId="0" applyFont="1" applyBorder="1" applyAlignment="1">
      <alignment horizontal="center" vertical="center"/>
    </xf>
    <xf numFmtId="0" fontId="21" fillId="0" borderId="8" xfId="0" applyFont="1" applyBorder="1" applyAlignment="1">
      <alignment horizontal="center" vertical="center"/>
    </xf>
    <xf numFmtId="0" fontId="21" fillId="0" borderId="16" xfId="0" applyFont="1" applyBorder="1" applyAlignment="1">
      <alignment horizontal="center" vertical="center" wrapText="1"/>
    </xf>
    <xf numFmtId="0" fontId="21" fillId="0" borderId="6" xfId="0" applyFont="1" applyBorder="1" applyAlignment="1">
      <alignment horizontal="center" vertical="center"/>
    </xf>
    <xf numFmtId="0" fontId="5" fillId="0" borderId="0" xfId="0" applyFont="1"/>
    <xf numFmtId="0" fontId="22" fillId="0" borderId="3" xfId="0" applyFont="1" applyBorder="1" applyAlignment="1">
      <alignment horizontal="center" wrapText="1"/>
    </xf>
    <xf numFmtId="3" fontId="22" fillId="0" borderId="10" xfId="0" applyNumberFormat="1" applyFont="1" applyBorder="1"/>
    <xf numFmtId="164" fontId="22" fillId="0" borderId="10" xfId="1" applyNumberFormat="1" applyFont="1" applyBorder="1"/>
    <xf numFmtId="165" fontId="0" fillId="0" borderId="0" xfId="0" applyNumberFormat="1"/>
    <xf numFmtId="165" fontId="20" fillId="0" borderId="0" xfId="0" applyNumberFormat="1" applyFont="1"/>
    <xf numFmtId="165" fontId="10" fillId="0" borderId="0" xfId="0" applyNumberFormat="1" applyFont="1"/>
    <xf numFmtId="3" fontId="10" fillId="0" borderId="0" xfId="0" applyNumberFormat="1" applyFont="1"/>
    <xf numFmtId="165" fontId="16" fillId="0" borderId="0" xfId="0" applyNumberFormat="1" applyFont="1"/>
    <xf numFmtId="164" fontId="22" fillId="0" borderId="6" xfId="1" applyNumberFormat="1" applyFont="1" applyBorder="1"/>
    <xf numFmtId="0" fontId="34" fillId="0" borderId="0" xfId="0" applyFont="1"/>
    <xf numFmtId="0" fontId="35" fillId="0" borderId="0" xfId="0" applyFont="1"/>
    <xf numFmtId="3" fontId="34" fillId="0" borderId="0" xfId="0" applyNumberFormat="1" applyFont="1"/>
    <xf numFmtId="165" fontId="34" fillId="0" borderId="0" xfId="0" applyNumberFormat="1" applyFont="1"/>
    <xf numFmtId="3" fontId="11" fillId="2" borderId="3" xfId="0" applyNumberFormat="1" applyFont="1" applyFill="1" applyBorder="1"/>
    <xf numFmtId="164" fontId="9" fillId="0" borderId="0" xfId="1" applyNumberFormat="1" applyFont="1"/>
    <xf numFmtId="9" fontId="10" fillId="0" borderId="0" xfId="1" applyFont="1"/>
    <xf numFmtId="164" fontId="10" fillId="0" borderId="0" xfId="1" applyNumberFormat="1" applyFont="1"/>
    <xf numFmtId="0" fontId="36" fillId="0" borderId="0" xfId="0" applyFont="1" applyAlignment="1">
      <alignment vertical="center"/>
    </xf>
    <xf numFmtId="0" fontId="36" fillId="0" borderId="0" xfId="0" applyFont="1"/>
    <xf numFmtId="3" fontId="9" fillId="0" borderId="0" xfId="0" applyNumberFormat="1" applyFont="1"/>
    <xf numFmtId="164" fontId="0" fillId="0" borderId="0" xfId="1" applyNumberFormat="1" applyFont="1" applyAlignment="1">
      <alignment wrapText="1"/>
    </xf>
    <xf numFmtId="0" fontId="0" fillId="0" borderId="0" xfId="0" applyAlignment="1">
      <alignment vertical="center"/>
    </xf>
    <xf numFmtId="0" fontId="0" fillId="0" borderId="0" xfId="0" applyAlignment="1">
      <alignment vertical="top" wrapText="1"/>
    </xf>
    <xf numFmtId="0" fontId="36" fillId="0" borderId="0" xfId="0" applyFont="1" applyAlignment="1">
      <alignment vertical="top" wrapText="1"/>
    </xf>
    <xf numFmtId="0" fontId="37" fillId="0" borderId="0" xfId="0" applyFont="1" applyAlignment="1">
      <alignment vertical="center"/>
    </xf>
    <xf numFmtId="0" fontId="37" fillId="3" borderId="0" xfId="0" applyFont="1" applyFill="1" applyAlignment="1">
      <alignment vertical="top" wrapText="1"/>
    </xf>
    <xf numFmtId="0" fontId="37" fillId="0" borderId="0" xfId="0" applyFont="1" applyAlignment="1">
      <alignment horizontal="left" vertical="center"/>
    </xf>
    <xf numFmtId="0" fontId="22" fillId="0" borderId="2" xfId="0" applyFont="1" applyBorder="1" applyAlignment="1">
      <alignment horizontal="center" vertical="center" wrapText="1"/>
    </xf>
    <xf numFmtId="164" fontId="18" fillId="0" borderId="4" xfId="1" applyNumberFormat="1" applyFont="1" applyBorder="1"/>
    <xf numFmtId="164" fontId="25" fillId="0" borderId="4" xfId="1" applyNumberFormat="1" applyFont="1" applyBorder="1"/>
    <xf numFmtId="164" fontId="26" fillId="0" borderId="2" xfId="1" applyNumberFormat="1" applyFont="1" applyBorder="1"/>
    <xf numFmtId="0" fontId="18" fillId="0" borderId="1" xfId="0" applyFont="1" applyBorder="1" applyAlignment="1">
      <alignment vertical="center" wrapText="1"/>
    </xf>
    <xf numFmtId="0" fontId="18" fillId="0" borderId="12" xfId="0" applyFont="1" applyBorder="1"/>
    <xf numFmtId="164" fontId="4" fillId="0" borderId="4" xfId="1" applyNumberFormat="1" applyFont="1" applyBorder="1"/>
    <xf numFmtId="3" fontId="18" fillId="0" borderId="15" xfId="0" applyNumberFormat="1" applyFont="1" applyBorder="1"/>
    <xf numFmtId="164" fontId="18" fillId="0" borderId="14" xfId="1" applyNumberFormat="1" applyFont="1" applyBorder="1"/>
    <xf numFmtId="0" fontId="18" fillId="0" borderId="12" xfId="0" applyFont="1" applyFill="1" applyBorder="1"/>
    <xf numFmtId="164" fontId="22" fillId="0" borderId="1" xfId="1" applyNumberFormat="1" applyFont="1" applyBorder="1"/>
    <xf numFmtId="164" fontId="18" fillId="0" borderId="10" xfId="1" applyNumberFormat="1" applyFont="1" applyBorder="1"/>
    <xf numFmtId="164" fontId="4" fillId="0" borderId="9" xfId="1" applyNumberFormat="1" applyFont="1" applyBorder="1"/>
    <xf numFmtId="164" fontId="18" fillId="0" borderId="9" xfId="1" applyNumberFormat="1" applyFont="1" applyBorder="1"/>
    <xf numFmtId="164" fontId="25" fillId="0" borderId="14" xfId="1" applyNumberFormat="1" applyFont="1" applyBorder="1"/>
    <xf numFmtId="164" fontId="19" fillId="0" borderId="6" xfId="1" applyNumberFormat="1" applyFont="1" applyBorder="1"/>
    <xf numFmtId="0" fontId="18" fillId="0" borderId="1" xfId="0" applyFont="1" applyBorder="1"/>
    <xf numFmtId="3" fontId="18" fillId="0" borderId="1" xfId="0" applyNumberFormat="1" applyFont="1" applyBorder="1"/>
    <xf numFmtId="164" fontId="18" fillId="0" borderId="2" xfId="1" applyNumberFormat="1" applyFont="1" applyBorder="1"/>
    <xf numFmtId="164" fontId="18" fillId="0" borderId="3" xfId="1" applyNumberFormat="1" applyFont="1" applyBorder="1"/>
    <xf numFmtId="164" fontId="25" fillId="0" borderId="2" xfId="1" applyNumberFormat="1" applyFont="1" applyBorder="1"/>
    <xf numFmtId="0" fontId="3" fillId="0" borderId="12" xfId="0" applyFont="1" applyBorder="1"/>
    <xf numFmtId="3" fontId="3" fillId="0" borderId="12" xfId="0" applyNumberFormat="1" applyFont="1" applyBorder="1"/>
    <xf numFmtId="164" fontId="3" fillId="0" borderId="4" xfId="1" applyNumberFormat="1" applyFont="1" applyBorder="1"/>
    <xf numFmtId="164" fontId="3" fillId="0" borderId="9" xfId="1" applyNumberFormat="1" applyFont="1" applyBorder="1"/>
    <xf numFmtId="3" fontId="3" fillId="0" borderId="16" xfId="0" applyNumberFormat="1" applyFont="1" applyBorder="1"/>
    <xf numFmtId="164" fontId="3" fillId="0" borderId="6" xfId="1" applyNumberFormat="1" applyFont="1" applyBorder="1"/>
    <xf numFmtId="164" fontId="3" fillId="0" borderId="8" xfId="1" applyNumberFormat="1" applyFont="1" applyBorder="1"/>
    <xf numFmtId="0" fontId="2" fillId="0" borderId="9" xfId="0" applyFont="1" applyFill="1" applyBorder="1"/>
    <xf numFmtId="3" fontId="0" fillId="0" borderId="0" xfId="0" applyNumberFormat="1" applyBorder="1"/>
    <xf numFmtId="0" fontId="0" fillId="0" borderId="0" xfId="0" applyBorder="1"/>
    <xf numFmtId="0" fontId="21" fillId="0" borderId="1" xfId="0" applyFont="1" applyBorder="1" applyAlignment="1">
      <alignment horizontal="center" vertical="center" wrapText="1"/>
    </xf>
    <xf numFmtId="0" fontId="22" fillId="0" borderId="5" xfId="0" applyFont="1" applyBorder="1" applyAlignment="1">
      <alignment horizontal="right" wrapText="1"/>
    </xf>
    <xf numFmtId="0" fontId="22" fillId="0" borderId="5" xfId="0" applyFont="1" applyBorder="1" applyAlignment="1">
      <alignment horizontal="right" vertical="center"/>
    </xf>
    <xf numFmtId="0" fontId="22" fillId="0" borderId="2" xfId="0" applyFont="1" applyBorder="1" applyAlignment="1">
      <alignment horizontal="right" vertical="center"/>
    </xf>
    <xf numFmtId="0" fontId="0" fillId="0" borderId="0" xfId="0" applyFill="1"/>
    <xf numFmtId="0" fontId="21" fillId="0" borderId="1" xfId="0" applyFont="1" applyFill="1" applyBorder="1" applyAlignment="1">
      <alignment horizontal="center" vertical="center" wrapText="1"/>
    </xf>
    <xf numFmtId="165" fontId="18" fillId="0" borderId="9" xfId="0" applyNumberFormat="1" applyFont="1" applyFill="1" applyBorder="1"/>
    <xf numFmtId="165" fontId="21" fillId="0" borderId="9" xfId="0" applyNumberFormat="1" applyFont="1" applyFill="1" applyBorder="1"/>
    <xf numFmtId="165" fontId="22" fillId="0" borderId="9" xfId="0" applyNumberFormat="1" applyFont="1" applyFill="1" applyBorder="1"/>
    <xf numFmtId="165" fontId="22" fillId="0" borderId="3" xfId="0" applyNumberFormat="1" applyFont="1" applyFill="1" applyBorder="1"/>
    <xf numFmtId="0" fontId="31" fillId="0" borderId="0" xfId="6" applyFont="1" applyFill="1" applyAlignment="1">
      <alignment horizontal="center"/>
    </xf>
    <xf numFmtId="0" fontId="20" fillId="0" borderId="0" xfId="0" applyFont="1" applyFill="1" applyAlignment="1">
      <alignment horizontal="center"/>
    </xf>
    <xf numFmtId="0" fontId="36" fillId="0" borderId="0" xfId="0" applyFont="1"/>
    <xf numFmtId="0" fontId="20" fillId="0" borderId="13" xfId="0" applyFont="1" applyBorder="1" applyAlignment="1">
      <alignment horizontal="left" vertical="center" wrapText="1"/>
    </xf>
    <xf numFmtId="0" fontId="22" fillId="0" borderId="1" xfId="0" applyFont="1" applyBorder="1" applyAlignment="1">
      <alignment horizontal="center"/>
    </xf>
    <xf numFmtId="0" fontId="22" fillId="0" borderId="5" xfId="0" applyFont="1" applyBorder="1" applyAlignment="1">
      <alignment horizontal="center"/>
    </xf>
    <xf numFmtId="0" fontId="22" fillId="0" borderId="2" xfId="0" applyFont="1" applyBorder="1" applyAlignment="1">
      <alignment horizontal="center"/>
    </xf>
    <xf numFmtId="0" fontId="22" fillId="0" borderId="10" xfId="0" applyFont="1" applyBorder="1" applyAlignment="1">
      <alignment horizontal="center" vertical="center" wrapText="1"/>
    </xf>
    <xf numFmtId="0" fontId="22" fillId="0" borderId="8" xfId="0" applyFont="1" applyBorder="1" applyAlignment="1">
      <alignment horizontal="center" vertical="center" wrapText="1"/>
    </xf>
    <xf numFmtId="0" fontId="24" fillId="0" borderId="13" xfId="0" applyFont="1" applyBorder="1" applyAlignment="1">
      <alignment horizontal="left" vertical="center" wrapText="1"/>
    </xf>
    <xf numFmtId="0" fontId="20" fillId="0" borderId="0" xfId="0" applyFont="1" applyAlignment="1">
      <alignment horizontal="left" vertical="center" wrapText="1"/>
    </xf>
    <xf numFmtId="0" fontId="22" fillId="0" borderId="7" xfId="0" applyFont="1" applyBorder="1" applyAlignment="1">
      <alignment horizontal="left" vertical="center" wrapText="1"/>
    </xf>
    <xf numFmtId="0" fontId="22" fillId="0" borderId="9" xfId="0" applyFont="1" applyBorder="1" applyAlignment="1">
      <alignment horizontal="left" vertical="center" wrapText="1"/>
    </xf>
    <xf numFmtId="0" fontId="22" fillId="0" borderId="8" xfId="0" applyFont="1" applyBorder="1" applyAlignment="1">
      <alignment horizontal="left" vertical="center" wrapText="1"/>
    </xf>
    <xf numFmtId="0" fontId="24" fillId="0" borderId="13" xfId="0" applyFont="1" applyBorder="1" applyAlignment="1">
      <alignment horizontal="left" vertical="top" wrapText="1"/>
    </xf>
    <xf numFmtId="0" fontId="20" fillId="0" borderId="0" xfId="0" applyFont="1" applyAlignment="1">
      <alignment horizontal="left" vertical="top" wrapText="1"/>
    </xf>
    <xf numFmtId="0" fontId="24" fillId="0" borderId="0" xfId="0" applyFont="1" applyBorder="1" applyAlignment="1">
      <alignment horizontal="left" vertical="top" wrapText="1"/>
    </xf>
    <xf numFmtId="0" fontId="22" fillId="0" borderId="15" xfId="0" applyFont="1" applyBorder="1" applyAlignment="1">
      <alignment horizontal="center"/>
    </xf>
    <xf numFmtId="0" fontId="22" fillId="0" borderId="14" xfId="0" applyFont="1" applyBorder="1" applyAlignment="1">
      <alignment horizontal="center"/>
    </xf>
    <xf numFmtId="0" fontId="20" fillId="0" borderId="0" xfId="0" applyFont="1" applyBorder="1" applyAlignment="1">
      <alignment horizontal="left" vertical="center" wrapText="1"/>
    </xf>
    <xf numFmtId="0" fontId="22" fillId="0" borderId="10" xfId="0" applyFont="1" applyBorder="1" applyAlignment="1">
      <alignment horizontal="left" vertical="center"/>
    </xf>
    <xf numFmtId="0" fontId="22" fillId="0" borderId="8" xfId="0" applyFont="1" applyBorder="1" applyAlignment="1">
      <alignment horizontal="left" vertical="center"/>
    </xf>
    <xf numFmtId="0" fontId="28" fillId="0" borderId="0" xfId="6" applyFont="1" applyAlignment="1">
      <alignment horizontal="left"/>
    </xf>
    <xf numFmtId="0" fontId="20" fillId="0" borderId="0" xfId="0" applyFont="1" applyFill="1" applyAlignment="1">
      <alignment horizontal="left" vertical="top" wrapText="1"/>
    </xf>
  </cellXfs>
  <cellStyles count="9">
    <cellStyle name="Lien hypertexte" xfId="8" builtinId="8"/>
    <cellStyle name="Normal" xfId="0" builtinId="0"/>
    <cellStyle name="Normal 2" xfId="4"/>
    <cellStyle name="Normal 3" xfId="6"/>
    <cellStyle name="Normal 4" xfId="3"/>
    <cellStyle name="Normal_dipl et niveau2" xfId="2"/>
    <cellStyle name="Pourcentage" xfId="1" builtinId="5"/>
    <cellStyle name="Pourcentage 2" xfId="5"/>
    <cellStyle name="Pourcentage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5</xdr:row>
      <xdr:rowOff>38101</xdr:rowOff>
    </xdr:from>
    <xdr:to>
      <xdr:col>5</xdr:col>
      <xdr:colOff>171450</xdr:colOff>
      <xdr:row>27</xdr:row>
      <xdr:rowOff>38101</xdr:rowOff>
    </xdr:to>
    <xdr:pic>
      <xdr:nvPicPr>
        <xdr:cNvPr id="2" name="Imag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18" t="3733" r="20383" b="4128"/>
        <a:stretch/>
      </xdr:blipFill>
      <xdr:spPr>
        <a:xfrm>
          <a:off x="323850" y="904876"/>
          <a:ext cx="3657600" cy="35623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abSelected="1" workbookViewId="0"/>
  </sheetViews>
  <sheetFormatPr baseColWidth="10" defaultRowHeight="15"/>
  <cols>
    <col min="1" max="1" width="14.5703125" style="58" customWidth="1"/>
    <col min="2" max="2" width="11.42578125" style="107"/>
    <col min="3" max="16384" width="11.42578125" style="58"/>
  </cols>
  <sheetData>
    <row r="1" spans="1:15">
      <c r="A1" s="107" t="s">
        <v>244</v>
      </c>
    </row>
    <row r="3" spans="1:15">
      <c r="A3" s="107" t="s">
        <v>219</v>
      </c>
      <c r="B3" s="136" t="s">
        <v>312</v>
      </c>
    </row>
    <row r="4" spans="1:15" ht="7.5" customHeight="1"/>
    <row r="5" spans="1:15">
      <c r="A5" s="107" t="s">
        <v>237</v>
      </c>
      <c r="B5" s="137" t="s">
        <v>313</v>
      </c>
      <c r="C5" s="138"/>
      <c r="D5" s="138"/>
      <c r="E5" s="138"/>
      <c r="F5" s="138"/>
      <c r="G5" s="138"/>
      <c r="H5" s="138"/>
      <c r="I5" s="138"/>
      <c r="J5" s="138"/>
      <c r="K5" s="138"/>
      <c r="L5" s="138"/>
      <c r="M5" s="138"/>
      <c r="N5" s="138"/>
      <c r="O5" s="138"/>
    </row>
    <row r="6" spans="1:15" ht="7.5" customHeight="1">
      <c r="A6" s="107"/>
      <c r="B6" s="139"/>
      <c r="C6" s="107"/>
      <c r="D6" s="107"/>
      <c r="E6" s="107"/>
      <c r="F6" s="107"/>
      <c r="G6" s="107"/>
      <c r="H6" s="107"/>
      <c r="I6" s="107"/>
      <c r="J6" s="107"/>
      <c r="K6" s="107"/>
      <c r="L6" s="107"/>
      <c r="M6" s="107"/>
    </row>
    <row r="7" spans="1:15">
      <c r="A7" s="107" t="s">
        <v>238</v>
      </c>
      <c r="B7" s="137" t="s">
        <v>314</v>
      </c>
      <c r="C7" s="138"/>
      <c r="D7" s="138"/>
      <c r="E7" s="138"/>
      <c r="F7" s="138"/>
      <c r="G7" s="138"/>
      <c r="H7" s="138"/>
      <c r="I7" s="138"/>
      <c r="J7" s="138"/>
      <c r="K7" s="138"/>
      <c r="L7" s="138"/>
      <c r="M7" s="138"/>
    </row>
    <row r="8" spans="1:15" ht="7.5" customHeight="1">
      <c r="A8" s="107"/>
      <c r="B8" s="139"/>
      <c r="C8" s="107"/>
      <c r="D8" s="107"/>
      <c r="E8" s="107"/>
      <c r="F8" s="107"/>
      <c r="G8" s="107"/>
      <c r="H8" s="107"/>
      <c r="I8" s="107"/>
      <c r="J8" s="107"/>
      <c r="K8" s="107"/>
      <c r="L8" s="107"/>
      <c r="M8" s="107"/>
    </row>
    <row r="9" spans="1:15">
      <c r="A9" s="107" t="s">
        <v>239</v>
      </c>
      <c r="B9" s="137" t="s">
        <v>315</v>
      </c>
      <c r="C9" s="138"/>
      <c r="D9" s="138"/>
      <c r="E9" s="138"/>
      <c r="F9" s="138"/>
      <c r="G9" s="138"/>
      <c r="H9" s="138"/>
      <c r="I9" s="138"/>
      <c r="J9" s="138"/>
      <c r="K9" s="138"/>
      <c r="L9" s="138"/>
      <c r="M9" s="107"/>
    </row>
    <row r="10" spans="1:15" ht="7.5" customHeight="1">
      <c r="A10" s="107"/>
      <c r="B10" s="139"/>
      <c r="C10" s="107"/>
      <c r="D10" s="107"/>
      <c r="E10" s="107"/>
      <c r="F10" s="107"/>
      <c r="G10" s="107"/>
      <c r="H10" s="107"/>
      <c r="I10" s="107"/>
      <c r="J10" s="107"/>
      <c r="K10" s="107"/>
      <c r="L10" s="107"/>
      <c r="M10" s="107"/>
    </row>
    <row r="11" spans="1:15">
      <c r="A11" s="107" t="s">
        <v>242</v>
      </c>
      <c r="B11" s="137" t="s">
        <v>347</v>
      </c>
      <c r="C11" s="138"/>
      <c r="D11" s="138"/>
      <c r="E11" s="138"/>
      <c r="F11" s="138"/>
      <c r="G11" s="138"/>
      <c r="H11" s="138"/>
      <c r="I11" s="138"/>
      <c r="J11" s="107"/>
      <c r="K11" s="107"/>
      <c r="L11" s="107"/>
      <c r="M11" s="107"/>
    </row>
    <row r="12" spans="1:15" ht="7.5" customHeight="1">
      <c r="A12" s="107"/>
      <c r="B12" s="139"/>
      <c r="C12" s="107"/>
      <c r="D12" s="107"/>
      <c r="E12" s="107"/>
      <c r="F12" s="107"/>
      <c r="G12" s="107"/>
      <c r="H12" s="107"/>
      <c r="I12" s="107"/>
      <c r="J12" s="107"/>
      <c r="K12" s="107"/>
      <c r="L12" s="107"/>
      <c r="M12" s="107"/>
    </row>
    <row r="13" spans="1:15">
      <c r="A13" s="107" t="s">
        <v>380</v>
      </c>
      <c r="B13" s="136" t="s">
        <v>317</v>
      </c>
      <c r="C13" s="107"/>
      <c r="D13" s="107"/>
      <c r="E13" s="107"/>
      <c r="F13" s="107"/>
      <c r="G13" s="107"/>
      <c r="H13" s="107"/>
      <c r="I13" s="107"/>
      <c r="J13" s="107"/>
      <c r="K13" s="107"/>
      <c r="L13" s="107"/>
      <c r="M13" s="107"/>
    </row>
    <row r="14" spans="1:15" ht="7.5" customHeight="1">
      <c r="A14" s="107"/>
      <c r="B14" s="139"/>
      <c r="C14" s="107"/>
      <c r="D14" s="107"/>
      <c r="E14" s="107"/>
      <c r="F14" s="107"/>
      <c r="G14" s="107"/>
      <c r="H14" s="107"/>
      <c r="I14" s="107"/>
      <c r="J14" s="107"/>
      <c r="K14" s="107"/>
      <c r="L14" s="107"/>
      <c r="M14" s="107"/>
    </row>
    <row r="15" spans="1:15">
      <c r="A15" s="107" t="s">
        <v>316</v>
      </c>
      <c r="B15" s="136" t="s">
        <v>376</v>
      </c>
      <c r="C15" s="107"/>
      <c r="D15" s="107"/>
      <c r="E15" s="107"/>
      <c r="F15" s="107"/>
      <c r="G15" s="107"/>
      <c r="H15" s="107"/>
      <c r="I15" s="107"/>
      <c r="J15" s="107"/>
      <c r="K15" s="107"/>
      <c r="L15" s="107"/>
      <c r="M15" s="107"/>
    </row>
    <row r="16" spans="1:15" ht="7.5" customHeight="1">
      <c r="A16" s="107"/>
      <c r="B16" s="139"/>
      <c r="C16" s="107"/>
      <c r="D16" s="107"/>
      <c r="E16" s="107"/>
      <c r="F16" s="107"/>
      <c r="G16" s="107"/>
      <c r="H16" s="107"/>
      <c r="I16" s="107"/>
      <c r="J16" s="107"/>
      <c r="K16" s="107"/>
      <c r="L16" s="107"/>
      <c r="M16" s="107"/>
    </row>
    <row r="17" spans="1:15">
      <c r="A17" s="107" t="s">
        <v>180</v>
      </c>
      <c r="B17" s="137" t="s">
        <v>241</v>
      </c>
      <c r="C17" s="138"/>
      <c r="D17" s="138"/>
      <c r="E17" s="138"/>
      <c r="F17" s="138"/>
      <c r="G17" s="138"/>
      <c r="H17" s="138"/>
      <c r="I17" s="138"/>
      <c r="J17" s="138"/>
      <c r="K17" s="107"/>
      <c r="L17" s="107"/>
      <c r="M17" s="107"/>
    </row>
    <row r="18" spans="1:15" ht="7.5" customHeight="1">
      <c r="A18" s="107"/>
      <c r="B18" s="139"/>
      <c r="C18" s="107"/>
      <c r="D18" s="107"/>
      <c r="E18" s="107"/>
      <c r="F18" s="107"/>
      <c r="G18" s="107"/>
      <c r="H18" s="107"/>
      <c r="I18" s="107"/>
      <c r="J18" s="107"/>
      <c r="K18" s="107"/>
      <c r="L18" s="107"/>
      <c r="M18" s="107"/>
    </row>
    <row r="19" spans="1:15">
      <c r="A19" s="107" t="s">
        <v>179</v>
      </c>
      <c r="B19" s="137" t="s">
        <v>334</v>
      </c>
      <c r="C19" s="138"/>
      <c r="D19" s="138"/>
      <c r="E19" s="138"/>
      <c r="F19" s="138"/>
      <c r="G19" s="138"/>
      <c r="H19" s="138"/>
      <c r="I19" s="138"/>
      <c r="J19" s="107"/>
      <c r="K19" s="107"/>
      <c r="L19" s="107"/>
      <c r="M19" s="107"/>
    </row>
    <row r="20" spans="1:15" ht="7.5" customHeight="1">
      <c r="A20" s="107"/>
      <c r="B20" s="140"/>
      <c r="C20" s="140"/>
      <c r="D20" s="140"/>
      <c r="E20" s="140"/>
      <c r="F20" s="140"/>
      <c r="G20" s="140"/>
      <c r="H20" s="107"/>
      <c r="I20" s="107"/>
      <c r="J20" s="107"/>
      <c r="K20" s="107"/>
      <c r="L20" s="107"/>
      <c r="M20" s="107"/>
    </row>
    <row r="21" spans="1:15">
      <c r="A21" s="107" t="s">
        <v>243</v>
      </c>
      <c r="B21" s="141" t="s">
        <v>339</v>
      </c>
      <c r="C21" s="142"/>
      <c r="D21" s="142"/>
      <c r="E21" s="142"/>
      <c r="F21" s="142"/>
      <c r="G21" s="142"/>
      <c r="H21" s="142"/>
      <c r="I21" s="142"/>
      <c r="J21" s="142"/>
      <c r="K21" s="142"/>
      <c r="L21" s="142"/>
      <c r="M21" s="142"/>
      <c r="N21" s="142"/>
      <c r="O21" s="142"/>
    </row>
    <row r="22" spans="1:15" ht="7.5" customHeight="1">
      <c r="A22" s="107"/>
      <c r="B22" s="143"/>
      <c r="C22" s="143"/>
      <c r="D22" s="143"/>
      <c r="E22" s="143"/>
      <c r="F22" s="143"/>
      <c r="G22" s="143"/>
      <c r="H22" s="143"/>
      <c r="I22" s="143"/>
      <c r="J22" s="143"/>
      <c r="K22" s="143"/>
      <c r="L22" s="143"/>
      <c r="M22" s="143"/>
      <c r="N22" s="143"/>
      <c r="O22" s="143"/>
    </row>
    <row r="23" spans="1:15">
      <c r="A23" s="107" t="s">
        <v>236</v>
      </c>
      <c r="B23" s="137" t="s">
        <v>327</v>
      </c>
      <c r="C23" s="137"/>
      <c r="D23" s="137"/>
      <c r="E23" s="137"/>
      <c r="F23" s="137"/>
      <c r="G23" s="137"/>
      <c r="H23" s="137"/>
      <c r="I23" s="137"/>
      <c r="J23" s="137"/>
      <c r="K23" s="107"/>
      <c r="L23" s="107"/>
      <c r="M23" s="107"/>
    </row>
    <row r="24" spans="1:15" ht="7.5" customHeight="1"/>
    <row r="25" spans="1:15">
      <c r="A25" s="107" t="s">
        <v>235</v>
      </c>
      <c r="B25" s="137" t="s">
        <v>326</v>
      </c>
    </row>
  </sheetData>
  <hyperlinks>
    <hyperlink ref="B3" location="'Tableau 1'!A1" display="Etudiants inscrits à l'université à la rentrée 2019-2020 selon le cursus"/>
    <hyperlink ref="B25" location="Annexe!A1" display="Effectifs universitaires en 2019-2020 par université et par académie"/>
    <hyperlink ref="B5" location="'Tableau 2a'!A1" display="Répartition par grands champs disciplinaires en 2019-2020"/>
    <hyperlink ref="B7" location="'Tableau 2b'!A1" display="Répartition par discipline et cursus LMD des effectifs universitaires en 2019-2020 pour les disciplines générales (hors IUT et santé)"/>
    <hyperlink ref="B9" location="'Tableau 2c'!A1" display="Répartition par spécialité de DUT des effectifs universitaires en 2019-2020 pour les IUT (cursus licence)"/>
    <hyperlink ref="B17" location="'Tableau 3'!A1" display="Effectifs et proportions de nouveaux bacheliers qui entrent à l'université"/>
    <hyperlink ref="B11" location="'Tableau 2d'!A1" display="Répartition par diplôme des effectifs universitaires en 2019-2020 pour les disciplines de santé "/>
    <hyperlink ref="B19" location="'Tableau 4'!A1" display="Proportion de  femmes à l'université en 2019-2020"/>
    <hyperlink ref="B21" location="'Tableau 5'!A1" display="Etudiants étrangers en mobilité internationale entrante et part de non-bacheliers parmi ceux-ci, dans les effectifs universitaires en 2019-2020, par cursus et discipline"/>
    <hyperlink ref="B23" location="Carte!A1" display="Evolution des nouvelles inscriptions en première année en 2019-2020 par université et par académie"/>
    <hyperlink ref="B13" location="'Tableau A'!A1" display="Répartition par diplôme des effectifs universitaires en 2020-2021 pour la discipline du paramédical"/>
    <hyperlink ref="B15" location="'Tableau 2e'!A1" display="Etudiants inscrits en première année de formation de santé permettant d'accéder aux études longues de santé (L.AS, PACES et PASS) par discipline pour l'année universitaire 2020-2021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sqref="A1:F1"/>
    </sheetView>
  </sheetViews>
  <sheetFormatPr baseColWidth="10" defaultColWidth="11.42578125" defaultRowHeight="12"/>
  <cols>
    <col min="1" max="1" width="40.7109375" style="6" bestFit="1" customWidth="1"/>
    <col min="2" max="2" width="13.5703125" style="6" bestFit="1" customWidth="1"/>
    <col min="3" max="3" width="13.42578125" style="6" bestFit="1" customWidth="1"/>
    <col min="4" max="4" width="14.7109375" style="6" bestFit="1" customWidth="1"/>
    <col min="5" max="6" width="11.42578125" style="6"/>
    <col min="7" max="7" width="13" style="6" bestFit="1" customWidth="1"/>
    <col min="8" max="16384" width="11.42578125" style="6"/>
  </cols>
  <sheetData>
    <row r="1" spans="1:7" ht="15">
      <c r="A1" s="319" t="s">
        <v>329</v>
      </c>
      <c r="B1" s="319"/>
      <c r="C1" s="319"/>
      <c r="D1" s="319"/>
      <c r="E1" s="319"/>
      <c r="F1" s="319"/>
    </row>
    <row r="2" spans="1:7" ht="15">
      <c r="A2" s="58" t="s">
        <v>340</v>
      </c>
      <c r="B2" s="210"/>
      <c r="C2" s="210"/>
      <c r="D2" s="210"/>
      <c r="E2" s="210"/>
      <c r="F2" s="210"/>
    </row>
    <row r="3" spans="1:7" ht="15">
      <c r="A3" s="77" t="s">
        <v>172</v>
      </c>
      <c r="B3" s="211"/>
      <c r="C3" s="211"/>
      <c r="D3" s="211"/>
      <c r="E3" s="211"/>
      <c r="F3" s="211"/>
    </row>
    <row r="4" spans="1:7" ht="15">
      <c r="A4" s="77" t="s">
        <v>204</v>
      </c>
      <c r="B4" s="211"/>
      <c r="C4" s="211"/>
      <c r="D4" s="211"/>
      <c r="E4" s="211"/>
      <c r="F4" s="211"/>
    </row>
    <row r="6" spans="1:7" ht="14.25" customHeight="1">
      <c r="A6" s="317" t="s">
        <v>148</v>
      </c>
      <c r="B6" s="191" t="s">
        <v>10</v>
      </c>
      <c r="C6" s="192" t="s">
        <v>16</v>
      </c>
      <c r="D6" s="193" t="s">
        <v>17</v>
      </c>
      <c r="E6" s="301" t="s">
        <v>23</v>
      </c>
      <c r="F6" s="302"/>
      <c r="G6" s="303"/>
    </row>
    <row r="7" spans="1:7" ht="42" customHeight="1">
      <c r="A7" s="318"/>
      <c r="B7" s="224" t="s">
        <v>149</v>
      </c>
      <c r="C7" s="225" t="s">
        <v>149</v>
      </c>
      <c r="D7" s="224" t="s">
        <v>149</v>
      </c>
      <c r="E7" s="226" t="s">
        <v>150</v>
      </c>
      <c r="F7" s="222" t="s">
        <v>342</v>
      </c>
      <c r="G7" s="227" t="s">
        <v>149</v>
      </c>
    </row>
    <row r="8" spans="1:7" ht="15">
      <c r="A8" s="23" t="s">
        <v>1</v>
      </c>
      <c r="B8" s="194">
        <v>70.604644149577794</v>
      </c>
      <c r="C8" s="195">
        <v>67.103792467053097</v>
      </c>
      <c r="D8" s="194">
        <v>48.749803428211983</v>
      </c>
      <c r="E8" s="196">
        <v>148381</v>
      </c>
      <c r="F8" s="195">
        <v>4.811047538320266</v>
      </c>
      <c r="G8" s="197">
        <v>68.713676420874222</v>
      </c>
    </row>
    <row r="9" spans="1:7" ht="15">
      <c r="A9" s="31" t="s">
        <v>151</v>
      </c>
      <c r="B9" s="204">
        <v>50.730005831407532</v>
      </c>
      <c r="C9" s="205">
        <v>56.224545425392037</v>
      </c>
      <c r="D9" s="204">
        <v>45.874471086036671</v>
      </c>
      <c r="E9" s="156">
        <v>83343</v>
      </c>
      <c r="F9" s="205">
        <v>-0.85178267645344352</v>
      </c>
      <c r="G9" s="206">
        <v>52.814250589338677</v>
      </c>
    </row>
    <row r="10" spans="1:7" ht="15">
      <c r="A10" s="31" t="s">
        <v>152</v>
      </c>
      <c r="B10" s="204">
        <v>58.868121814141936</v>
      </c>
      <c r="C10" s="205">
        <v>58.775923115832072</v>
      </c>
      <c r="D10" s="204">
        <v>71.428571428571431</v>
      </c>
      <c r="E10" s="156">
        <v>19183</v>
      </c>
      <c r="F10" s="205">
        <v>8.7040290134300449</v>
      </c>
      <c r="G10" s="206">
        <v>58.86522646372898</v>
      </c>
    </row>
    <row r="11" spans="1:7" ht="15">
      <c r="A11" s="31" t="s">
        <v>153</v>
      </c>
      <c r="B11" s="204">
        <v>53.657539844707799</v>
      </c>
      <c r="C11" s="205">
        <v>68.539325842696627</v>
      </c>
      <c r="D11" s="204"/>
      <c r="E11" s="156">
        <v>1862</v>
      </c>
      <c r="F11" s="205">
        <v>2.759381898454746</v>
      </c>
      <c r="G11" s="206">
        <v>57.327586206896555</v>
      </c>
    </row>
    <row r="12" spans="1:7" ht="15">
      <c r="A12" s="23" t="s">
        <v>154</v>
      </c>
      <c r="B12" s="194">
        <v>52.769134043755415</v>
      </c>
      <c r="C12" s="195">
        <v>56.45339555446396</v>
      </c>
      <c r="D12" s="194">
        <v>45.937390080900457</v>
      </c>
      <c r="E12" s="196">
        <v>104388</v>
      </c>
      <c r="F12" s="195">
        <v>0.84043354778879031</v>
      </c>
      <c r="G12" s="197">
        <v>53.908283412518074</v>
      </c>
    </row>
    <row r="13" spans="1:7" ht="15">
      <c r="A13" s="31" t="s">
        <v>155</v>
      </c>
      <c r="B13" s="204">
        <v>69.695712719623131</v>
      </c>
      <c r="C13" s="205">
        <v>71.892261817470796</v>
      </c>
      <c r="D13" s="204">
        <v>65.753720077636402</v>
      </c>
      <c r="E13" s="156">
        <v>64802</v>
      </c>
      <c r="F13" s="205">
        <v>1.4353917194959693</v>
      </c>
      <c r="G13" s="206">
        <v>69.983584604086573</v>
      </c>
    </row>
    <row r="14" spans="1:7" ht="15">
      <c r="A14" s="31" t="s">
        <v>5</v>
      </c>
      <c r="B14" s="204">
        <v>72.419141604988397</v>
      </c>
      <c r="C14" s="205">
        <v>75.373749264273101</v>
      </c>
      <c r="D14" s="204">
        <v>67.050575863795686</v>
      </c>
      <c r="E14" s="156">
        <v>83713</v>
      </c>
      <c r="F14" s="205">
        <v>2.9072626247725819</v>
      </c>
      <c r="G14" s="206">
        <v>72.762277270751852</v>
      </c>
    </row>
    <row r="15" spans="1:7" ht="15">
      <c r="A15" s="31" t="s">
        <v>6</v>
      </c>
      <c r="B15" s="204">
        <v>68.751565421513405</v>
      </c>
      <c r="C15" s="205">
        <v>69.060456579098314</v>
      </c>
      <c r="D15" s="204">
        <v>54.459117221418232</v>
      </c>
      <c r="E15" s="156">
        <v>208333</v>
      </c>
      <c r="F15" s="205">
        <v>2.9720245156188216</v>
      </c>
      <c r="G15" s="206">
        <v>68.356777011086947</v>
      </c>
    </row>
    <row r="16" spans="1:7" ht="15">
      <c r="A16" s="31" t="s">
        <v>156</v>
      </c>
      <c r="B16" s="204">
        <v>71.770601336302903</v>
      </c>
      <c r="C16" s="205">
        <v>73.321816386969402</v>
      </c>
      <c r="D16" s="204">
        <v>62.162162162162161</v>
      </c>
      <c r="E16" s="156">
        <v>6861</v>
      </c>
      <c r="F16" s="205">
        <v>-17.207674671171716</v>
      </c>
      <c r="G16" s="206">
        <v>72.396327951883507</v>
      </c>
    </row>
    <row r="17" spans="1:7" ht="15">
      <c r="A17" s="23" t="s">
        <v>157</v>
      </c>
      <c r="B17" s="194">
        <v>70.020726179572094</v>
      </c>
      <c r="C17" s="195">
        <v>70.176168084286743</v>
      </c>
      <c r="D17" s="194">
        <v>58.848084842330906</v>
      </c>
      <c r="E17" s="196">
        <v>363709</v>
      </c>
      <c r="F17" s="195">
        <v>2.2113871402877696</v>
      </c>
      <c r="G17" s="197">
        <v>69.689938225240283</v>
      </c>
    </row>
    <row r="18" spans="1:7" ht="15">
      <c r="A18" s="31" t="s">
        <v>7</v>
      </c>
      <c r="B18" s="204">
        <v>30.68993813330383</v>
      </c>
      <c r="C18" s="205">
        <v>29.949137824091306</v>
      </c>
      <c r="D18" s="204">
        <v>32.063641879592801</v>
      </c>
      <c r="E18" s="156">
        <v>62184</v>
      </c>
      <c r="F18" s="205">
        <v>4.7450603870837336</v>
      </c>
      <c r="G18" s="206">
        <v>30.497003462447648</v>
      </c>
    </row>
    <row r="19" spans="1:7" ht="15">
      <c r="A19" s="31" t="s">
        <v>261</v>
      </c>
      <c r="B19" s="204">
        <v>65.028692038783717</v>
      </c>
      <c r="C19" s="205">
        <v>62.437733499377337</v>
      </c>
      <c r="D19" s="204">
        <v>56.760945370011626</v>
      </c>
      <c r="E19" s="156">
        <v>61340</v>
      </c>
      <c r="F19" s="205">
        <v>8.0424137809560712</v>
      </c>
      <c r="G19" s="206">
        <v>63.456922949598606</v>
      </c>
    </row>
    <row r="20" spans="1:7" ht="15">
      <c r="A20" s="31" t="s">
        <v>158</v>
      </c>
      <c r="B20" s="204">
        <v>58.89456251725089</v>
      </c>
      <c r="C20" s="205">
        <v>60.960591133004925</v>
      </c>
      <c r="D20" s="204">
        <v>39.310344827586206</v>
      </c>
      <c r="E20" s="156">
        <v>9582</v>
      </c>
      <c r="F20" s="205">
        <v>1.054629824931449</v>
      </c>
      <c r="G20" s="206">
        <v>58.926265297337189</v>
      </c>
    </row>
    <row r="21" spans="1:7" ht="15">
      <c r="A21" s="23" t="s">
        <v>159</v>
      </c>
      <c r="B21" s="194">
        <v>44.258830578174788</v>
      </c>
      <c r="C21" s="195">
        <v>38.150653201148891</v>
      </c>
      <c r="D21" s="194">
        <v>42.182436171053673</v>
      </c>
      <c r="E21" s="196">
        <v>133106</v>
      </c>
      <c r="F21" s="195">
        <v>5.9567117486447545</v>
      </c>
      <c r="G21" s="197">
        <v>42.012202242864404</v>
      </c>
    </row>
    <row r="22" spans="1:7" ht="15">
      <c r="A22" s="23" t="s">
        <v>8</v>
      </c>
      <c r="B22" s="194">
        <v>32.165352913652235</v>
      </c>
      <c r="C22" s="195">
        <v>37.956081081081081</v>
      </c>
      <c r="D22" s="194">
        <v>42.680776014109348</v>
      </c>
      <c r="E22" s="196">
        <v>20362</v>
      </c>
      <c r="F22" s="195">
        <v>6.1294694047743148</v>
      </c>
      <c r="G22" s="197">
        <v>32.813884904839412</v>
      </c>
    </row>
    <row r="23" spans="1:7" ht="15">
      <c r="A23" s="23" t="s">
        <v>280</v>
      </c>
      <c r="B23" s="194">
        <v>47.60432766615147</v>
      </c>
      <c r="C23" s="195"/>
      <c r="D23" s="194"/>
      <c r="E23" s="196">
        <v>308</v>
      </c>
      <c r="F23" s="195"/>
      <c r="G23" s="197">
        <v>47.60432766615147</v>
      </c>
    </row>
    <row r="24" spans="1:7" ht="15">
      <c r="A24" s="47" t="s">
        <v>160</v>
      </c>
      <c r="B24" s="198">
        <v>59.364183834426456</v>
      </c>
      <c r="C24" s="199">
        <v>58.786620354587782</v>
      </c>
      <c r="D24" s="198">
        <v>48.776468805636576</v>
      </c>
      <c r="E24" s="150">
        <v>770254</v>
      </c>
      <c r="F24" s="199">
        <v>3.2876201663589177</v>
      </c>
      <c r="G24" s="153">
        <v>58.752986260911491</v>
      </c>
    </row>
    <row r="25" spans="1:7" ht="15">
      <c r="A25" s="31" t="s">
        <v>56</v>
      </c>
      <c r="B25" s="204">
        <v>79.30127041742287</v>
      </c>
      <c r="C25" s="205">
        <v>63.601659879295561</v>
      </c>
      <c r="D25" s="204">
        <v>54.395036194415717</v>
      </c>
      <c r="E25" s="156">
        <v>91570</v>
      </c>
      <c r="F25" s="205">
        <v>-0.71667877394802182</v>
      </c>
      <c r="G25" s="206">
        <v>64.762295429791934</v>
      </c>
    </row>
    <row r="26" spans="1:7" ht="15">
      <c r="A26" s="31" t="s">
        <v>57</v>
      </c>
      <c r="B26" s="204">
        <v>54.54545454545454</v>
      </c>
      <c r="C26" s="205">
        <v>58.218408417611599</v>
      </c>
      <c r="D26" s="204">
        <v>61.904761904761905</v>
      </c>
      <c r="E26" s="156">
        <v>5718</v>
      </c>
      <c r="F26" s="205">
        <v>-1.4987080103359174</v>
      </c>
      <c r="G26" s="206">
        <v>58.222176967722227</v>
      </c>
    </row>
    <row r="27" spans="1:7" ht="15">
      <c r="A27" s="31" t="s">
        <v>58</v>
      </c>
      <c r="B27" s="204">
        <v>81.911262798634809</v>
      </c>
      <c r="C27" s="205">
        <v>65.472760889194646</v>
      </c>
      <c r="D27" s="204">
        <v>50.349650349650354</v>
      </c>
      <c r="E27" s="156">
        <v>15539</v>
      </c>
      <c r="F27" s="205">
        <v>0.72599987035716607</v>
      </c>
      <c r="G27" s="206">
        <v>65.584771873549158</v>
      </c>
    </row>
    <row r="28" spans="1:7" ht="15">
      <c r="A28" s="31" t="s">
        <v>161</v>
      </c>
      <c r="B28" s="204">
        <v>69.936477200273927</v>
      </c>
      <c r="C28" s="205">
        <v>71.428571428571431</v>
      </c>
      <c r="D28" s="207">
        <v>0</v>
      </c>
      <c r="E28" s="156">
        <v>29636</v>
      </c>
      <c r="F28" s="205">
        <v>-24.817981176589971</v>
      </c>
      <c r="G28" s="206">
        <v>69.935812724183506</v>
      </c>
    </row>
    <row r="29" spans="1:7" ht="15">
      <c r="A29" s="47" t="s">
        <v>162</v>
      </c>
      <c r="B29" s="198">
        <v>71.921521864694157</v>
      </c>
      <c r="C29" s="199">
        <v>63.546506976200291</v>
      </c>
      <c r="D29" s="198">
        <v>53.975265017667837</v>
      </c>
      <c r="E29" s="150">
        <v>142463</v>
      </c>
      <c r="F29" s="199">
        <v>-6.8150599809003021</v>
      </c>
      <c r="G29" s="153">
        <v>65.565343053331134</v>
      </c>
    </row>
    <row r="30" spans="1:7" ht="15">
      <c r="A30" s="31" t="s">
        <v>163</v>
      </c>
      <c r="B30" s="204">
        <v>25.553386045972122</v>
      </c>
      <c r="C30" s="205"/>
      <c r="D30" s="204"/>
      <c r="E30" s="156">
        <v>13218</v>
      </c>
      <c r="F30" s="205">
        <v>2.132591562355123</v>
      </c>
      <c r="G30" s="206">
        <v>25.553386045972122</v>
      </c>
    </row>
    <row r="31" spans="1:7" ht="15">
      <c r="A31" s="31" t="s">
        <v>164</v>
      </c>
      <c r="B31" s="204">
        <v>52.229035347254978</v>
      </c>
      <c r="C31" s="205"/>
      <c r="D31" s="204"/>
      <c r="E31" s="156">
        <v>36541</v>
      </c>
      <c r="F31" s="205">
        <v>-0.48747276688453156</v>
      </c>
      <c r="G31" s="206">
        <v>52.229035347254978</v>
      </c>
    </row>
    <row r="32" spans="1:7" ht="15">
      <c r="A32" s="47" t="s">
        <v>165</v>
      </c>
      <c r="B32" s="198">
        <v>40.889966307831379</v>
      </c>
      <c r="C32" s="199"/>
      <c r="D32" s="198"/>
      <c r="E32" s="150">
        <v>49759</v>
      </c>
      <c r="F32" s="199">
        <v>0.19532036567194233</v>
      </c>
      <c r="G32" s="153">
        <v>40.889966307831379</v>
      </c>
    </row>
    <row r="33" spans="1:10" ht="15">
      <c r="A33" s="110" t="s">
        <v>166</v>
      </c>
      <c r="B33" s="200">
        <v>57.811899094166805</v>
      </c>
      <c r="C33" s="201">
        <v>60.115576145193607</v>
      </c>
      <c r="D33" s="200">
        <v>48.885592434637495</v>
      </c>
      <c r="E33" s="202">
        <v>962476</v>
      </c>
      <c r="F33" s="201">
        <v>1.496919162147085</v>
      </c>
      <c r="G33" s="203">
        <v>58.332656556632877</v>
      </c>
    </row>
    <row r="34" spans="1:10" ht="15" customHeight="1">
      <c r="A34" s="110" t="s">
        <v>328</v>
      </c>
      <c r="B34" s="200">
        <v>57.809001858819798</v>
      </c>
      <c r="C34" s="201">
        <v>58.809576622859353</v>
      </c>
      <c r="D34" s="200">
        <v>48.374310260529441</v>
      </c>
      <c r="E34" s="202">
        <v>981203</v>
      </c>
      <c r="F34" s="201">
        <v>1.7193334563526701</v>
      </c>
      <c r="G34" s="203">
        <v>57.854803284246529</v>
      </c>
    </row>
    <row r="35" spans="1:10" ht="12.75">
      <c r="A35" s="313" t="s">
        <v>257</v>
      </c>
      <c r="B35" s="313"/>
      <c r="C35" s="313"/>
      <c r="D35" s="208"/>
      <c r="E35" s="208"/>
      <c r="F35" s="208"/>
      <c r="G35" s="208"/>
    </row>
    <row r="36" spans="1:10" ht="12.75">
      <c r="A36" s="209"/>
      <c r="B36" s="208"/>
      <c r="C36" s="208"/>
      <c r="D36" s="208"/>
      <c r="E36" s="208"/>
      <c r="F36" s="208"/>
      <c r="G36" s="208"/>
    </row>
    <row r="37" spans="1:10" ht="47.25" customHeight="1">
      <c r="A37" s="316" t="s">
        <v>330</v>
      </c>
      <c r="B37" s="316"/>
      <c r="C37" s="316"/>
      <c r="D37" s="316"/>
      <c r="E37" s="316"/>
      <c r="F37" s="316"/>
      <c r="G37" s="316"/>
      <c r="J37" s="299"/>
    </row>
    <row r="38" spans="1:10" ht="8.25" customHeight="1">
      <c r="A38" s="316"/>
      <c r="B38" s="316"/>
      <c r="C38" s="316"/>
      <c r="D38" s="316"/>
      <c r="E38" s="316"/>
      <c r="F38" s="316"/>
      <c r="G38" s="316"/>
      <c r="J38" s="299"/>
    </row>
  </sheetData>
  <mergeCells count="6">
    <mergeCell ref="J37:J38"/>
    <mergeCell ref="A6:A7"/>
    <mergeCell ref="E6:G6"/>
    <mergeCell ref="A35:C35"/>
    <mergeCell ref="A1:F1"/>
    <mergeCell ref="A37:G3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workbookViewId="0"/>
  </sheetViews>
  <sheetFormatPr baseColWidth="10" defaultRowHeight="12.75"/>
  <cols>
    <col min="1" max="1" width="40.7109375" customWidth="1"/>
    <col min="9" max="9" width="11.42578125" style="291"/>
  </cols>
  <sheetData>
    <row r="1" spans="1:11" ht="15">
      <c r="A1" s="216" t="s">
        <v>337</v>
      </c>
    </row>
    <row r="2" spans="1:11" ht="15">
      <c r="A2" s="58" t="s">
        <v>340</v>
      </c>
    </row>
    <row r="3" spans="1:11">
      <c r="A3" s="77" t="s">
        <v>172</v>
      </c>
    </row>
    <row r="4" spans="1:11">
      <c r="A4" s="77" t="s">
        <v>204</v>
      </c>
    </row>
    <row r="6" spans="1:11" ht="15">
      <c r="A6" s="317" t="s">
        <v>148</v>
      </c>
      <c r="B6" s="301" t="s">
        <v>60</v>
      </c>
      <c r="C6" s="303"/>
      <c r="D6" s="301" t="s">
        <v>61</v>
      </c>
      <c r="E6" s="303"/>
      <c r="F6" s="301" t="s">
        <v>62</v>
      </c>
      <c r="G6" s="303"/>
      <c r="H6" s="301" t="s">
        <v>23</v>
      </c>
      <c r="I6" s="302"/>
      <c r="J6" s="302"/>
      <c r="K6" s="303"/>
    </row>
    <row r="7" spans="1:11" ht="45">
      <c r="A7" s="318"/>
      <c r="B7" s="287" t="s">
        <v>377</v>
      </c>
      <c r="C7" s="222" t="s">
        <v>181</v>
      </c>
      <c r="D7" s="287" t="s">
        <v>377</v>
      </c>
      <c r="E7" s="222" t="s">
        <v>181</v>
      </c>
      <c r="F7" s="287" t="s">
        <v>377</v>
      </c>
      <c r="G7" s="222" t="s">
        <v>181</v>
      </c>
      <c r="H7" s="221" t="s">
        <v>14</v>
      </c>
      <c r="I7" s="292" t="s">
        <v>377</v>
      </c>
      <c r="J7" s="222" t="s">
        <v>342</v>
      </c>
      <c r="K7" s="222" t="s">
        <v>181</v>
      </c>
    </row>
    <row r="8" spans="1:11" ht="15">
      <c r="A8" s="23" t="s">
        <v>1</v>
      </c>
      <c r="B8" s="213">
        <v>7.0491556091676717</v>
      </c>
      <c r="C8" s="195">
        <v>81.61497326203208</v>
      </c>
      <c r="D8" s="213">
        <v>11.625640092537235</v>
      </c>
      <c r="E8" s="195">
        <v>84.538848518725544</v>
      </c>
      <c r="F8" s="213">
        <v>35.335744613933009</v>
      </c>
      <c r="G8" s="195">
        <v>91.232754784156654</v>
      </c>
      <c r="H8" s="196">
        <v>20542</v>
      </c>
      <c r="I8" s="293">
        <v>9.5127835844049997</v>
      </c>
      <c r="J8" s="194">
        <v>-6.2522818546914936</v>
      </c>
      <c r="K8" s="195">
        <v>83.940220036997374</v>
      </c>
    </row>
    <row r="9" spans="1:11" ht="15">
      <c r="A9" s="31" t="s">
        <v>151</v>
      </c>
      <c r="B9" s="215">
        <v>13.30100861752446</v>
      </c>
      <c r="C9" s="205">
        <v>82.041081432166933</v>
      </c>
      <c r="D9" s="215">
        <v>25.52672930763557</v>
      </c>
      <c r="E9" s="205">
        <v>89.013819095477388</v>
      </c>
      <c r="F9" s="215">
        <v>52.961918194640333</v>
      </c>
      <c r="G9" s="205">
        <v>92.609853528628491</v>
      </c>
      <c r="H9" s="156">
        <v>29739</v>
      </c>
      <c r="I9" s="294">
        <v>18.845529897847964</v>
      </c>
      <c r="J9" s="204">
        <v>-7.1410728782863924</v>
      </c>
      <c r="K9" s="205">
        <v>86.30754228454218</v>
      </c>
    </row>
    <row r="10" spans="1:11" ht="15">
      <c r="A10" s="31" t="s">
        <v>152</v>
      </c>
      <c r="B10" s="215">
        <v>10.907070971114887</v>
      </c>
      <c r="C10" s="205">
        <v>80.317555422408631</v>
      </c>
      <c r="D10" s="215">
        <v>14.112291350531109</v>
      </c>
      <c r="E10" s="205">
        <v>87.813620071684582</v>
      </c>
      <c r="F10" s="215">
        <v>14.285714285714285</v>
      </c>
      <c r="G10" s="205">
        <v>100</v>
      </c>
      <c r="H10" s="156">
        <v>3618</v>
      </c>
      <c r="I10" s="294">
        <v>11.102246225604517</v>
      </c>
      <c r="J10" s="204">
        <v>0.11068068622025456</v>
      </c>
      <c r="K10" s="205">
        <v>80.90105030403538</v>
      </c>
    </row>
    <row r="11" spans="1:11" ht="15">
      <c r="A11" s="31" t="s">
        <v>153</v>
      </c>
      <c r="B11" s="215">
        <v>8.5410706988148757</v>
      </c>
      <c r="C11" s="205">
        <v>57.41626794258373</v>
      </c>
      <c r="D11" s="215">
        <v>13.732833957553058</v>
      </c>
      <c r="E11" s="205">
        <v>99.090909090909093</v>
      </c>
      <c r="F11" s="215"/>
      <c r="G11" s="205"/>
      <c r="H11" s="156">
        <v>319</v>
      </c>
      <c r="I11" s="294">
        <v>9.8214285714285712</v>
      </c>
      <c r="J11" s="204">
        <v>-33.123689727463315</v>
      </c>
      <c r="K11" s="205">
        <v>71.786833855799372</v>
      </c>
    </row>
    <row r="12" spans="1:11" ht="15">
      <c r="A12" s="23" t="s">
        <v>170</v>
      </c>
      <c r="B12" s="213">
        <v>12.625245716377641</v>
      </c>
      <c r="C12" s="195">
        <v>81.354009077155823</v>
      </c>
      <c r="D12" s="213">
        <v>25.035306398133368</v>
      </c>
      <c r="E12" s="195">
        <v>89.061254522043043</v>
      </c>
      <c r="F12" s="213">
        <v>52.866690116074565</v>
      </c>
      <c r="G12" s="195">
        <v>92.614770459081839</v>
      </c>
      <c r="H12" s="196">
        <v>33676</v>
      </c>
      <c r="I12" s="293">
        <v>17.391034910142533</v>
      </c>
      <c r="J12" s="194">
        <v>-6.7585901376083282</v>
      </c>
      <c r="K12" s="195">
        <v>85.589143603753413</v>
      </c>
    </row>
    <row r="13" spans="1:11" ht="15">
      <c r="A13" s="31" t="s">
        <v>155</v>
      </c>
      <c r="B13" s="215">
        <v>9.8337827027347338</v>
      </c>
      <c r="C13" s="205">
        <v>93.476950888821932</v>
      </c>
      <c r="D13" s="215">
        <v>26.465268612210981</v>
      </c>
      <c r="E13" s="205">
        <v>95.382342076099007</v>
      </c>
      <c r="F13" s="215">
        <v>44.080224282941558</v>
      </c>
      <c r="G13" s="205">
        <v>94.275929549902145</v>
      </c>
      <c r="H13" s="156">
        <v>14096</v>
      </c>
      <c r="I13" s="294">
        <v>15.223119789191758</v>
      </c>
      <c r="J13" s="204">
        <v>-15.784442585733064</v>
      </c>
      <c r="K13" s="205">
        <v>94.324631101021566</v>
      </c>
    </row>
    <row r="14" spans="1:11" ht="15">
      <c r="A14" s="31" t="s">
        <v>5</v>
      </c>
      <c r="B14" s="215">
        <v>9.4156959495331183</v>
      </c>
      <c r="C14" s="205">
        <v>92.393587617468214</v>
      </c>
      <c r="D14" s="215">
        <v>23.890523837551498</v>
      </c>
      <c r="E14" s="205">
        <v>92.461197339246112</v>
      </c>
      <c r="F14" s="215">
        <v>42.41362043064597</v>
      </c>
      <c r="G14" s="205">
        <v>94.68713105076742</v>
      </c>
      <c r="H14" s="156">
        <v>13951</v>
      </c>
      <c r="I14" s="294">
        <v>12.126032159930466</v>
      </c>
      <c r="J14" s="204">
        <v>-9.4032080005195144</v>
      </c>
      <c r="K14" s="205">
        <v>92.552505196760094</v>
      </c>
    </row>
    <row r="15" spans="1:11" ht="15">
      <c r="A15" s="31" t="s">
        <v>6</v>
      </c>
      <c r="B15" s="215">
        <v>5.7782256420412512</v>
      </c>
      <c r="C15" s="205">
        <v>87.328629032258064</v>
      </c>
      <c r="D15" s="215">
        <v>8.6005998131729466</v>
      </c>
      <c r="E15" s="205">
        <v>89.719893292682926</v>
      </c>
      <c r="F15" s="215">
        <v>30.182706222865413</v>
      </c>
      <c r="G15" s="205">
        <v>93.736889421636207</v>
      </c>
      <c r="H15" s="156">
        <v>23753</v>
      </c>
      <c r="I15" s="294">
        <v>7.7936693867238898</v>
      </c>
      <c r="J15" s="204">
        <v>-2.9737347330582904</v>
      </c>
      <c r="K15" s="205">
        <v>89.285563928766891</v>
      </c>
    </row>
    <row r="16" spans="1:11" ht="15">
      <c r="A16" s="31" t="s">
        <v>156</v>
      </c>
      <c r="B16" s="215">
        <v>15.831477357089829</v>
      </c>
      <c r="C16" s="205">
        <v>96.483001172332933</v>
      </c>
      <c r="D16" s="215">
        <v>29.294175715695953</v>
      </c>
      <c r="E16" s="205">
        <v>97.304128053917438</v>
      </c>
      <c r="F16" s="215">
        <v>13.513513513513514</v>
      </c>
      <c r="G16" s="205">
        <v>100</v>
      </c>
      <c r="H16" s="156">
        <v>2045</v>
      </c>
      <c r="I16" s="294">
        <v>21.578558615595654</v>
      </c>
      <c r="J16" s="204">
        <v>-43.131256952169075</v>
      </c>
      <c r="K16" s="205">
        <v>96.96821515892421</v>
      </c>
    </row>
    <row r="17" spans="1:12" ht="15">
      <c r="A17" s="23" t="s">
        <v>157</v>
      </c>
      <c r="B17" s="213">
        <v>7.766739472509923</v>
      </c>
      <c r="C17" s="195">
        <v>90.898094950105829</v>
      </c>
      <c r="D17" s="213">
        <v>12.936522010309591</v>
      </c>
      <c r="E17" s="195">
        <v>92.120438646246924</v>
      </c>
      <c r="F17" s="213">
        <v>35.161053759801433</v>
      </c>
      <c r="G17" s="195">
        <v>94.047810043317824</v>
      </c>
      <c r="H17" s="196">
        <v>53845</v>
      </c>
      <c r="I17" s="293">
        <v>10.31718963165075</v>
      </c>
      <c r="J17" s="194">
        <v>-10.577274388016077</v>
      </c>
      <c r="K17" s="195">
        <v>91.74296592069831</v>
      </c>
      <c r="L17" s="232"/>
    </row>
    <row r="18" spans="1:12" ht="15">
      <c r="A18" s="31" t="s">
        <v>7</v>
      </c>
      <c r="B18" s="215">
        <v>16.751030343263356</v>
      </c>
      <c r="C18" s="205">
        <v>86.289079700572429</v>
      </c>
      <c r="D18" s="215">
        <v>29.170078154075174</v>
      </c>
      <c r="E18" s="205">
        <v>90.001701114229817</v>
      </c>
      <c r="F18" s="215">
        <v>48.479741117777934</v>
      </c>
      <c r="G18" s="205">
        <v>95.369211514392987</v>
      </c>
      <c r="H18" s="156">
        <v>48873</v>
      </c>
      <c r="I18" s="294">
        <v>23.968867397082914</v>
      </c>
      <c r="J18" s="204">
        <v>0.35111494394480719</v>
      </c>
      <c r="K18" s="205">
        <v>89.411331409980974</v>
      </c>
    </row>
    <row r="19" spans="1:12" ht="15">
      <c r="A19" s="31" t="s">
        <v>261</v>
      </c>
      <c r="B19" s="215">
        <v>6.6370951784183108</v>
      </c>
      <c r="C19" s="205">
        <v>85.838509316770185</v>
      </c>
      <c r="D19" s="215">
        <v>20.964352428393525</v>
      </c>
      <c r="E19" s="205">
        <v>88.732132912567295</v>
      </c>
      <c r="F19" s="215">
        <v>30.259589306470357</v>
      </c>
      <c r="G19" s="205">
        <v>94.366197183098592</v>
      </c>
      <c r="H19" s="156">
        <v>12536</v>
      </c>
      <c r="I19" s="294">
        <v>12.968633617479103</v>
      </c>
      <c r="J19" s="204">
        <v>0.67459042724060392</v>
      </c>
      <c r="K19" s="205">
        <v>89.20708359923421</v>
      </c>
    </row>
    <row r="20" spans="1:12" ht="15">
      <c r="A20" s="31" t="s">
        <v>167</v>
      </c>
      <c r="B20" s="215">
        <v>9.0739718465360184</v>
      </c>
      <c r="C20" s="205">
        <v>85.551330798479086</v>
      </c>
      <c r="D20" s="215">
        <v>35.467980295566505</v>
      </c>
      <c r="E20" s="205">
        <v>95.3125</v>
      </c>
      <c r="F20" s="215">
        <v>18.620689655172416</v>
      </c>
      <c r="G20" s="205">
        <v>85.18518518518519</v>
      </c>
      <c r="H20" s="156">
        <v>1918</v>
      </c>
      <c r="I20" s="294">
        <v>11.795092552733534</v>
      </c>
      <c r="J20" s="204">
        <v>-5.3307008884501483</v>
      </c>
      <c r="K20" s="205">
        <v>88.477580813347231</v>
      </c>
    </row>
    <row r="21" spans="1:12" s="15" customFormat="1" ht="15">
      <c r="A21" s="23" t="s">
        <v>159</v>
      </c>
      <c r="B21" s="213">
        <v>12.80427026879817</v>
      </c>
      <c r="C21" s="195">
        <v>86.170665305427946</v>
      </c>
      <c r="D21" s="213">
        <v>27.311220235337718</v>
      </c>
      <c r="E21" s="195">
        <v>89.873460664246693</v>
      </c>
      <c r="F21" s="213">
        <v>40.874239190577825</v>
      </c>
      <c r="G21" s="195">
        <v>95.039644169406301</v>
      </c>
      <c r="H21" s="196">
        <v>63327</v>
      </c>
      <c r="I21" s="293">
        <v>19.987879820848605</v>
      </c>
      <c r="J21" s="194">
        <v>0.23266856600189934</v>
      </c>
      <c r="K21" s="195">
        <v>89.342618472373559</v>
      </c>
      <c r="L21" s="236"/>
    </row>
    <row r="22" spans="1:12" s="15" customFormat="1" ht="15">
      <c r="A22" s="23" t="s">
        <v>8</v>
      </c>
      <c r="B22" s="213">
        <v>1.9742288449771443</v>
      </c>
      <c r="C22" s="195">
        <v>88.696444849589795</v>
      </c>
      <c r="D22" s="213">
        <v>5.3547297297297298</v>
      </c>
      <c r="E22" s="195">
        <v>92.429022082018932</v>
      </c>
      <c r="F22" s="213">
        <v>18.871252204585538</v>
      </c>
      <c r="G22" s="195">
        <v>95.327102803738313</v>
      </c>
      <c r="H22" s="196">
        <v>1521</v>
      </c>
      <c r="I22" s="293">
        <v>2.4511304852303675</v>
      </c>
      <c r="J22" s="194">
        <v>2.1490933512424446</v>
      </c>
      <c r="K22" s="195">
        <v>89.940828402366861</v>
      </c>
    </row>
    <row r="23" spans="1:12" ht="15">
      <c r="A23" s="23" t="s">
        <v>280</v>
      </c>
      <c r="B23" s="213">
        <v>12.828438948995363</v>
      </c>
      <c r="C23" s="195">
        <v>77.108433734939766</v>
      </c>
      <c r="D23" s="213"/>
      <c r="E23" s="195"/>
      <c r="F23" s="213"/>
      <c r="G23" s="195"/>
      <c r="H23" s="196">
        <v>83</v>
      </c>
      <c r="I23" s="293">
        <v>12.828438948995363</v>
      </c>
      <c r="J23" s="194"/>
      <c r="K23" s="195">
        <v>77.108433734939766</v>
      </c>
    </row>
    <row r="24" spans="1:12" ht="15">
      <c r="A24" s="47" t="s">
        <v>160</v>
      </c>
      <c r="B24" s="152">
        <v>9.1039699165288592</v>
      </c>
      <c r="C24" s="199">
        <v>86.276487074045932</v>
      </c>
      <c r="D24" s="152">
        <v>18.166604286807495</v>
      </c>
      <c r="E24" s="199">
        <v>89.707889349640439</v>
      </c>
      <c r="F24" s="152">
        <v>38.698435546801015</v>
      </c>
      <c r="G24" s="199">
        <v>94.141542678151922</v>
      </c>
      <c r="H24" s="150">
        <v>172994</v>
      </c>
      <c r="I24" s="295">
        <v>13.195535635284102</v>
      </c>
      <c r="J24" s="198">
        <v>-5.422279566130161</v>
      </c>
      <c r="K24" s="199">
        <v>88.716949720799562</v>
      </c>
    </row>
    <row r="25" spans="1:12" ht="15">
      <c r="A25" s="31" t="s">
        <v>56</v>
      </c>
      <c r="B25" s="215">
        <v>7.1597096188747722</v>
      </c>
      <c r="C25" s="205">
        <v>94.676806083650192</v>
      </c>
      <c r="D25" s="215">
        <v>7.2499942043320695</v>
      </c>
      <c r="E25" s="205">
        <v>84.758047324664261</v>
      </c>
      <c r="F25" s="215">
        <v>22.854188210961738</v>
      </c>
      <c r="G25" s="205">
        <v>90.950226244343895</v>
      </c>
      <c r="H25" s="156">
        <v>10392</v>
      </c>
      <c r="I25" s="294">
        <v>7.3496753751927244</v>
      </c>
      <c r="J25" s="204">
        <v>-9.8386257157730341</v>
      </c>
      <c r="K25" s="205">
        <v>85.642802155504242</v>
      </c>
    </row>
    <row r="26" spans="1:12" ht="15">
      <c r="A26" s="31" t="s">
        <v>57</v>
      </c>
      <c r="B26" s="215">
        <v>54.54545454545454</v>
      </c>
      <c r="C26" s="205">
        <v>83.333333333333343</v>
      </c>
      <c r="D26" s="215">
        <v>3.9534171008274597</v>
      </c>
      <c r="E26" s="205">
        <v>82.170542635658919</v>
      </c>
      <c r="F26" s="215">
        <v>4.7619047619047619</v>
      </c>
      <c r="G26" s="205">
        <v>100</v>
      </c>
      <c r="H26" s="156">
        <v>394</v>
      </c>
      <c r="I26" s="294">
        <v>4.0118114244985232</v>
      </c>
      <c r="J26" s="204">
        <v>-11.261261261261261</v>
      </c>
      <c r="K26" s="205">
        <v>82.233502538071065</v>
      </c>
    </row>
    <row r="27" spans="1:12" ht="15">
      <c r="A27" s="31" t="s">
        <v>58</v>
      </c>
      <c r="B27" s="215">
        <v>10.921501706484642</v>
      </c>
      <c r="C27" s="205">
        <v>87.5</v>
      </c>
      <c r="D27" s="215">
        <v>3.9171002278883775</v>
      </c>
      <c r="E27" s="205">
        <v>70.911086717892431</v>
      </c>
      <c r="F27" s="215">
        <v>25.174825174825177</v>
      </c>
      <c r="G27" s="205">
        <v>91.666666666666657</v>
      </c>
      <c r="H27" s="156">
        <v>979</v>
      </c>
      <c r="I27" s="294">
        <v>4.1320221162368629</v>
      </c>
      <c r="J27" s="204">
        <v>-5.593056894889104</v>
      </c>
      <c r="K27" s="205">
        <v>72.216547497446371</v>
      </c>
    </row>
    <row r="28" spans="1:12" ht="15">
      <c r="A28" s="31" t="s">
        <v>168</v>
      </c>
      <c r="B28" s="215">
        <v>4.5670295416440361</v>
      </c>
      <c r="C28" s="205">
        <v>53.412616339193384</v>
      </c>
      <c r="D28" s="215">
        <v>100</v>
      </c>
      <c r="E28" s="205">
        <v>100</v>
      </c>
      <c r="F28" s="220">
        <v>0</v>
      </c>
      <c r="G28" s="205"/>
      <c r="H28" s="156">
        <v>1962</v>
      </c>
      <c r="I28" s="294">
        <v>4.6299792335284122</v>
      </c>
      <c r="J28" s="204">
        <v>-22.01907790143084</v>
      </c>
      <c r="K28" s="205">
        <v>54.07747196738022</v>
      </c>
    </row>
    <row r="29" spans="1:12" ht="15">
      <c r="A29" s="47" t="s">
        <v>162</v>
      </c>
      <c r="B29" s="152">
        <v>5.1443051182202684</v>
      </c>
      <c r="C29" s="199">
        <v>65.664614270191962</v>
      </c>
      <c r="D29" s="152">
        <v>6.5903090207470409</v>
      </c>
      <c r="E29" s="199">
        <v>83.526335450130745</v>
      </c>
      <c r="F29" s="152">
        <v>22.791519434628977</v>
      </c>
      <c r="G29" s="199">
        <v>91.085271317829452</v>
      </c>
      <c r="H29" s="150">
        <v>13727</v>
      </c>
      <c r="I29" s="295">
        <v>6.3175383369231053</v>
      </c>
      <c r="J29" s="198">
        <v>-11.569928493203633</v>
      </c>
      <c r="K29" s="199">
        <v>80.075763094631014</v>
      </c>
    </row>
    <row r="30" spans="1:12" ht="15">
      <c r="A30" s="31" t="s">
        <v>163</v>
      </c>
      <c r="B30" s="215">
        <v>3.8065227057436153</v>
      </c>
      <c r="C30" s="205">
        <v>90.502793296089393</v>
      </c>
      <c r="D30" s="215"/>
      <c r="E30" s="205"/>
      <c r="F30" s="215"/>
      <c r="G30" s="205"/>
      <c r="H30" s="156">
        <v>1969</v>
      </c>
      <c r="I30" s="294">
        <v>3.8065227057436153</v>
      </c>
      <c r="J30" s="204">
        <v>-10.540663334847796</v>
      </c>
      <c r="K30" s="205">
        <v>90.502793296089393</v>
      </c>
    </row>
    <row r="31" spans="1:12" ht="15">
      <c r="A31" s="31" t="s">
        <v>164</v>
      </c>
      <c r="B31" s="215">
        <v>1.7795120277861156</v>
      </c>
      <c r="C31" s="205">
        <v>80.722891566265062</v>
      </c>
      <c r="D31" s="215"/>
      <c r="E31" s="205"/>
      <c r="F31" s="215"/>
      <c r="G31" s="205"/>
      <c r="H31" s="156">
        <v>1245</v>
      </c>
      <c r="I31" s="294">
        <v>1.7795120277861156</v>
      </c>
      <c r="J31" s="204">
        <v>-17.220744680851062</v>
      </c>
      <c r="K31" s="205">
        <v>80.722891566265062</v>
      </c>
    </row>
    <row r="32" spans="1:12" ht="15">
      <c r="A32" s="47" t="s">
        <v>165</v>
      </c>
      <c r="B32" s="152">
        <v>2.6411373161311529</v>
      </c>
      <c r="C32" s="199">
        <v>86.714374611076536</v>
      </c>
      <c r="D32" s="152"/>
      <c r="E32" s="199"/>
      <c r="F32" s="152"/>
      <c r="G32" s="199"/>
      <c r="H32" s="150">
        <v>3214</v>
      </c>
      <c r="I32" s="295">
        <v>2.6411373161311529</v>
      </c>
      <c r="J32" s="198">
        <v>-13.252361673414306</v>
      </c>
      <c r="K32" s="199">
        <v>86.714374611076536</v>
      </c>
    </row>
    <row r="33" spans="1:16" ht="15">
      <c r="A33" s="110" t="s">
        <v>166</v>
      </c>
      <c r="B33" s="214">
        <v>8.1188726094425157</v>
      </c>
      <c r="C33" s="201">
        <v>85.602370859801042</v>
      </c>
      <c r="D33" s="214">
        <v>14.934513724452447</v>
      </c>
      <c r="E33" s="201">
        <v>88.946290500736382</v>
      </c>
      <c r="F33" s="214">
        <v>38.364546634526235</v>
      </c>
      <c r="G33" s="201">
        <v>94.103431609473176</v>
      </c>
      <c r="H33" s="202">
        <v>189935</v>
      </c>
      <c r="I33" s="296">
        <v>11.511365606086869</v>
      </c>
      <c r="J33" s="200">
        <v>-6.0378945285445731</v>
      </c>
      <c r="K33" s="201">
        <v>88.058546344802167</v>
      </c>
    </row>
    <row r="34" spans="1:16" ht="15">
      <c r="A34" s="110" t="s">
        <v>336</v>
      </c>
      <c r="B34" s="214">
        <v>8.1232775556813497</v>
      </c>
      <c r="C34" s="201">
        <v>85.455422267767801</v>
      </c>
      <c r="D34" s="214">
        <v>15.061145121100209</v>
      </c>
      <c r="E34" s="201">
        <v>88.816624024424328</v>
      </c>
      <c r="F34" s="214">
        <v>38.337291331982961</v>
      </c>
      <c r="G34" s="201">
        <v>94.383967205647906</v>
      </c>
      <c r="H34" s="202">
        <v>197922</v>
      </c>
      <c r="I34" s="296">
        <v>11.670101269181444</v>
      </c>
      <c r="J34" s="200">
        <v>-5.4303420661579551</v>
      </c>
      <c r="K34" s="201">
        <v>88.025585836844826</v>
      </c>
    </row>
    <row r="35" spans="1:16">
      <c r="A35" s="313" t="s">
        <v>257</v>
      </c>
      <c r="B35" s="313"/>
      <c r="C35" s="313"/>
      <c r="D35" s="212"/>
      <c r="E35" s="212"/>
      <c r="F35" s="212"/>
      <c r="G35" s="212"/>
      <c r="H35" s="218"/>
      <c r="I35" s="297"/>
      <c r="J35" s="212"/>
      <c r="K35" s="212"/>
      <c r="P35" s="299"/>
    </row>
    <row r="36" spans="1:16">
      <c r="A36" s="219" t="s">
        <v>338</v>
      </c>
      <c r="B36" s="223"/>
      <c r="C36" s="223"/>
      <c r="D36" s="212"/>
      <c r="E36" s="212"/>
      <c r="F36" s="212"/>
      <c r="G36" s="212"/>
      <c r="H36" s="218"/>
      <c r="I36" s="297"/>
      <c r="J36" s="212"/>
      <c r="K36" s="212"/>
      <c r="P36" s="299"/>
    </row>
    <row r="37" spans="1:16">
      <c r="A37" s="57"/>
      <c r="B37" s="217"/>
      <c r="C37" s="217"/>
      <c r="D37" s="217"/>
      <c r="E37" s="217"/>
      <c r="F37" s="217"/>
      <c r="G37" s="217"/>
      <c r="H37" s="160"/>
      <c r="I37" s="298"/>
      <c r="J37" s="217"/>
      <c r="K37" s="217"/>
    </row>
    <row r="38" spans="1:16">
      <c r="A38" s="57"/>
      <c r="B38" s="217"/>
      <c r="C38" s="217"/>
      <c r="D38" s="217"/>
      <c r="E38" s="217"/>
      <c r="F38" s="217"/>
      <c r="G38" s="217"/>
      <c r="H38" s="160"/>
      <c r="I38" s="298"/>
      <c r="J38" s="217"/>
      <c r="K38" s="217"/>
      <c r="N38" s="299"/>
    </row>
    <row r="39" spans="1:16" ht="12.75" customHeight="1">
      <c r="A39" s="316" t="s">
        <v>330</v>
      </c>
      <c r="B39" s="316"/>
      <c r="C39" s="316"/>
      <c r="D39" s="316"/>
      <c r="E39" s="316"/>
      <c r="F39" s="316"/>
      <c r="G39" s="316"/>
      <c r="H39" s="316"/>
      <c r="I39" s="316"/>
      <c r="J39" s="316"/>
      <c r="K39" s="316"/>
      <c r="N39" s="299"/>
    </row>
    <row r="40" spans="1:16">
      <c r="A40" s="316"/>
      <c r="B40" s="316"/>
      <c r="C40" s="316"/>
      <c r="D40" s="316"/>
      <c r="E40" s="316"/>
      <c r="F40" s="316"/>
      <c r="G40" s="316"/>
      <c r="H40" s="316"/>
      <c r="I40" s="316"/>
      <c r="J40" s="316"/>
      <c r="K40" s="316"/>
      <c r="N40" s="299"/>
    </row>
    <row r="41" spans="1:16">
      <c r="A41" s="316"/>
      <c r="B41" s="316"/>
      <c r="C41" s="316"/>
      <c r="D41" s="316"/>
      <c r="E41" s="316"/>
      <c r="F41" s="316"/>
      <c r="G41" s="316"/>
      <c r="H41" s="316"/>
      <c r="I41" s="316"/>
      <c r="J41" s="316"/>
      <c r="K41" s="316"/>
      <c r="N41" s="299"/>
      <c r="P41" s="299"/>
    </row>
    <row r="42" spans="1:16">
      <c r="P42" s="299"/>
    </row>
    <row r="43" spans="1:16">
      <c r="N43" s="299"/>
    </row>
    <row r="44" spans="1:16">
      <c r="N44" s="299"/>
      <c r="P44" s="299"/>
    </row>
    <row r="45" spans="1:16">
      <c r="P45" s="299"/>
    </row>
    <row r="52" spans="2:2" ht="13.5">
      <c r="B52" s="252"/>
    </row>
    <row r="61" spans="2:2" ht="13.5">
      <c r="B61" s="246" t="s">
        <v>349</v>
      </c>
    </row>
    <row r="62" spans="2:2" ht="13.5">
      <c r="B62" s="246" t="s">
        <v>350</v>
      </c>
    </row>
    <row r="63" spans="2:2" ht="13.5">
      <c r="B63" s="246" t="s">
        <v>352</v>
      </c>
    </row>
    <row r="64" spans="2:2" ht="13.5">
      <c r="B64" s="246" t="s">
        <v>353</v>
      </c>
    </row>
    <row r="65" spans="2:10" ht="13.5">
      <c r="B65" s="246" t="s">
        <v>354</v>
      </c>
    </row>
    <row r="66" spans="2:10" ht="13.5">
      <c r="B66" s="246" t="s">
        <v>355</v>
      </c>
    </row>
    <row r="67" spans="2:10" ht="13.5">
      <c r="B67" s="246" t="s">
        <v>356</v>
      </c>
    </row>
    <row r="68" spans="2:10" ht="13.5">
      <c r="B68" s="246" t="s">
        <v>357</v>
      </c>
    </row>
    <row r="69" spans="2:10" ht="13.5">
      <c r="B69" s="246" t="s">
        <v>358</v>
      </c>
    </row>
    <row r="70" spans="2:10" ht="13.5">
      <c r="B70" s="246" t="s">
        <v>359</v>
      </c>
    </row>
    <row r="71" spans="2:10" ht="13.5">
      <c r="B71" s="246" t="s">
        <v>360</v>
      </c>
    </row>
    <row r="72" spans="2:10" ht="13.5">
      <c r="B72" s="252"/>
    </row>
    <row r="73" spans="2:10">
      <c r="B73" s="250"/>
    </row>
    <row r="74" spans="2:10">
      <c r="B74" s="250"/>
    </row>
    <row r="76" spans="2:10">
      <c r="B76" s="253"/>
    </row>
    <row r="77" spans="2:10" ht="25.5">
      <c r="B77" s="254" t="s">
        <v>351</v>
      </c>
    </row>
    <row r="78" spans="2:10">
      <c r="B78" s="255"/>
      <c r="J78">
        <f>((20690-21707)/21707)</f>
        <v>-4.685124614179758E-2</v>
      </c>
    </row>
    <row r="79" spans="2:10" ht="13.5">
      <c r="B79" s="246" t="s">
        <v>349</v>
      </c>
      <c r="J79">
        <f>((82333-89339)/89339)</f>
        <v>-7.8420398706052233E-2</v>
      </c>
    </row>
    <row r="80" spans="2:10" ht="13.5">
      <c r="B80" s="246" t="s">
        <v>350</v>
      </c>
      <c r="J80">
        <f>((86912-91094)/91094)</f>
        <v>-4.590862186313039E-2</v>
      </c>
    </row>
    <row r="81" spans="2:2" ht="13.5">
      <c r="B81" s="246" t="s">
        <v>352</v>
      </c>
    </row>
    <row r="82" spans="2:2" ht="13.5">
      <c r="B82" s="246" t="s">
        <v>353</v>
      </c>
    </row>
    <row r="83" spans="2:2" ht="13.5">
      <c r="B83" s="246" t="s">
        <v>354</v>
      </c>
    </row>
    <row r="84" spans="2:2" ht="13.5">
      <c r="B84" s="246" t="s">
        <v>361</v>
      </c>
    </row>
    <row r="85" spans="2:2" ht="13.5">
      <c r="B85" s="246" t="s">
        <v>362</v>
      </c>
    </row>
    <row r="86" spans="2:2" ht="13.5">
      <c r="B86" s="246" t="s">
        <v>363</v>
      </c>
    </row>
    <row r="87" spans="2:2" ht="13.5">
      <c r="B87" s="246" t="s">
        <v>364</v>
      </c>
    </row>
    <row r="88" spans="2:2" ht="13.5">
      <c r="B88" s="246" t="s">
        <v>365</v>
      </c>
    </row>
    <row r="89" spans="2:2" ht="13.5">
      <c r="B89" s="246" t="s">
        <v>366</v>
      </c>
    </row>
    <row r="90" spans="2:2">
      <c r="B90" s="251"/>
    </row>
    <row r="104" spans="12:12">
      <c r="L104">
        <f>((11769-14125)/14125)</f>
        <v>-0.16679646017699115</v>
      </c>
    </row>
    <row r="105" spans="12:12">
      <c r="L105">
        <f>((11530-12953)/12953)</f>
        <v>-0.10985871998764765</v>
      </c>
    </row>
    <row r="106" spans="12:12">
      <c r="L106">
        <f>((3909-4165)/4165)</f>
        <v>-6.1464585834333736E-2</v>
      </c>
    </row>
    <row r="111" spans="12:12">
      <c r="L111">
        <f>((70564-75214)/75214)</f>
        <v>-6.1823596670832558E-2</v>
      </c>
    </row>
    <row r="112" spans="12:12">
      <c r="L112">
        <f>((75382-78141)/78141)</f>
        <v>-3.5307968927963555E-2</v>
      </c>
    </row>
    <row r="113" spans="12:12">
      <c r="L113">
        <f>((16781-17542)/17542)</f>
        <v>-4.3381598449435642E-2</v>
      </c>
    </row>
  </sheetData>
  <mergeCells count="13">
    <mergeCell ref="N43:N44"/>
    <mergeCell ref="N40:N41"/>
    <mergeCell ref="P41:P42"/>
    <mergeCell ref="P44:P45"/>
    <mergeCell ref="P35:P36"/>
    <mergeCell ref="N38:N39"/>
    <mergeCell ref="A35:C35"/>
    <mergeCell ref="A39:K41"/>
    <mergeCell ref="A6:A7"/>
    <mergeCell ref="B6:C6"/>
    <mergeCell ref="D6:E6"/>
    <mergeCell ref="F6:G6"/>
    <mergeCell ref="H6:K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RowHeight="12.75"/>
  <sheetData>
    <row r="1" spans="1:1" ht="15">
      <c r="A1" s="107" t="s">
        <v>325</v>
      </c>
    </row>
    <row r="2" spans="1:1" ht="15">
      <c r="A2" s="58" t="s">
        <v>340</v>
      </c>
    </row>
    <row r="3" spans="1:1">
      <c r="A3" s="77" t="s">
        <v>172</v>
      </c>
    </row>
    <row r="4" spans="1:1">
      <c r="A4" s="77" t="s">
        <v>204</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workbookViewId="0"/>
  </sheetViews>
  <sheetFormatPr baseColWidth="10" defaultRowHeight="12.75"/>
  <cols>
    <col min="1" max="1" width="45.5703125" customWidth="1"/>
    <col min="2" max="2" width="11.42578125" style="12"/>
    <col min="3" max="4" width="11.42578125" style="159"/>
    <col min="5" max="5" width="11.42578125" style="12"/>
    <col min="6" max="7" width="11.42578125" style="159"/>
  </cols>
  <sheetData>
    <row r="1" spans="1:7" ht="15">
      <c r="A1" s="107" t="s">
        <v>324</v>
      </c>
    </row>
    <row r="2" spans="1:7" ht="15">
      <c r="A2" s="228" t="s">
        <v>341</v>
      </c>
    </row>
    <row r="3" spans="1:7">
      <c r="A3" s="77" t="s">
        <v>172</v>
      </c>
    </row>
    <row r="4" spans="1:7">
      <c r="A4" s="77" t="s">
        <v>204</v>
      </c>
    </row>
    <row r="6" spans="1:7" ht="75">
      <c r="A6" s="187" t="s">
        <v>67</v>
      </c>
      <c r="B6" s="188" t="s">
        <v>14</v>
      </c>
      <c r="C6" s="189" t="s">
        <v>15</v>
      </c>
      <c r="D6" s="187" t="s">
        <v>259</v>
      </c>
      <c r="E6" s="190" t="s">
        <v>68</v>
      </c>
      <c r="F6" s="189" t="s">
        <v>15</v>
      </c>
      <c r="G6" s="187" t="s">
        <v>259</v>
      </c>
    </row>
    <row r="7" spans="1:7" ht="15">
      <c r="A7" s="59" t="s">
        <v>69</v>
      </c>
      <c r="B7" s="167">
        <v>66411</v>
      </c>
      <c r="C7" s="37">
        <v>2.8639137573185466E-2</v>
      </c>
      <c r="D7" s="169">
        <v>3.1386172713795839E-2</v>
      </c>
      <c r="E7" s="36">
        <v>13282</v>
      </c>
      <c r="F7" s="169">
        <v>4.475733501140565E-2</v>
      </c>
      <c r="G7" s="161">
        <v>4.507524427644248E-2</v>
      </c>
    </row>
    <row r="8" spans="1:7" ht="15">
      <c r="A8" s="61" t="s">
        <v>70</v>
      </c>
      <c r="B8" s="63">
        <v>7086</v>
      </c>
      <c r="C8" s="33">
        <v>2.0155485171321624E-2</v>
      </c>
      <c r="D8" s="62">
        <v>1.5039727582292849E-2</v>
      </c>
      <c r="E8" s="32">
        <v>2153</v>
      </c>
      <c r="F8" s="62">
        <v>8.5728693898134145E-2</v>
      </c>
      <c r="G8" s="162">
        <v>7.8316201664219279E-2</v>
      </c>
    </row>
    <row r="9" spans="1:7" ht="15">
      <c r="A9" s="181" t="s">
        <v>71</v>
      </c>
      <c r="B9" s="182">
        <v>76145</v>
      </c>
      <c r="C9" s="183">
        <v>2.6807988456922477E-2</v>
      </c>
      <c r="D9" s="184">
        <v>2.8779518292842386E-2</v>
      </c>
      <c r="E9" s="185">
        <v>15435</v>
      </c>
      <c r="F9" s="184">
        <v>5.0285792052259116E-2</v>
      </c>
      <c r="G9" s="186">
        <v>4.9302788844621512E-2</v>
      </c>
    </row>
    <row r="10" spans="1:7" ht="15">
      <c r="A10" s="61" t="s">
        <v>72</v>
      </c>
      <c r="B10" s="63">
        <v>26756</v>
      </c>
      <c r="C10" s="33">
        <v>-1.3436846819946252E-3</v>
      </c>
      <c r="D10" s="62">
        <v>-2.6185627000290951E-3</v>
      </c>
      <c r="E10" s="32">
        <v>7079</v>
      </c>
      <c r="F10" s="62">
        <v>5.6251865114891074E-2</v>
      </c>
      <c r="G10" s="162">
        <v>5.2862811791383219E-2</v>
      </c>
    </row>
    <row r="11" spans="1:7" ht="15">
      <c r="A11" s="181" t="s">
        <v>73</v>
      </c>
      <c r="B11" s="182">
        <v>28441</v>
      </c>
      <c r="C11" s="183">
        <v>-6.4626563264165446E-3</v>
      </c>
      <c r="D11" s="184">
        <v>-7.5349471530855782E-3</v>
      </c>
      <c r="E11" s="185">
        <v>7079</v>
      </c>
      <c r="F11" s="184">
        <v>5.6251865114891074E-2</v>
      </c>
      <c r="G11" s="186">
        <v>5.2862811791383219E-2</v>
      </c>
    </row>
    <row r="12" spans="1:7" s="3" customFormat="1" ht="15">
      <c r="A12" s="163" t="s">
        <v>174</v>
      </c>
      <c r="B12" s="168">
        <v>2042</v>
      </c>
      <c r="C12" s="165">
        <v>2.2533800701051578E-2</v>
      </c>
      <c r="D12" s="170">
        <v>2.2533800701051578E-2</v>
      </c>
      <c r="E12" s="164"/>
      <c r="F12" s="170"/>
      <c r="G12" s="166"/>
    </row>
    <row r="13" spans="1:7" ht="15">
      <c r="A13" s="61" t="s">
        <v>74</v>
      </c>
      <c r="B13" s="63">
        <v>21038</v>
      </c>
      <c r="C13" s="33">
        <v>2.3149499075965373E-2</v>
      </c>
      <c r="D13" s="62">
        <v>1.7629636594424333E-2</v>
      </c>
      <c r="E13" s="32">
        <v>4825</v>
      </c>
      <c r="F13" s="62">
        <v>5.9740830221831756E-2</v>
      </c>
      <c r="G13" s="162">
        <v>5.8071065989847716E-2</v>
      </c>
    </row>
    <row r="14" spans="1:7" ht="15">
      <c r="A14" s="181" t="s">
        <v>75</v>
      </c>
      <c r="B14" s="182">
        <v>24130</v>
      </c>
      <c r="C14" s="183">
        <v>2.4541440217391304E-2</v>
      </c>
      <c r="D14" s="184">
        <v>1.9661184617287004E-2</v>
      </c>
      <c r="E14" s="185">
        <v>4825</v>
      </c>
      <c r="F14" s="184">
        <v>5.9740830221831756E-2</v>
      </c>
      <c r="G14" s="186">
        <v>5.8071065989847716E-2</v>
      </c>
    </row>
    <row r="15" spans="1:7" ht="15">
      <c r="A15" s="61" t="s">
        <v>76</v>
      </c>
      <c r="B15" s="63">
        <v>46724</v>
      </c>
      <c r="C15" s="33">
        <v>-3.5564637645261833E-2</v>
      </c>
      <c r="D15" s="62">
        <v>-3.3910419313850061E-2</v>
      </c>
      <c r="E15" s="32">
        <v>8702</v>
      </c>
      <c r="F15" s="62">
        <v>-3.9620350954640768E-2</v>
      </c>
      <c r="G15" s="162">
        <v>-4.2445829623033539E-2</v>
      </c>
    </row>
    <row r="16" spans="1:7" ht="15">
      <c r="A16" s="61" t="s">
        <v>77</v>
      </c>
      <c r="B16" s="63">
        <v>15603</v>
      </c>
      <c r="C16" s="33">
        <v>1.9737272073720672E-2</v>
      </c>
      <c r="D16" s="62">
        <v>2.2098741776841031E-2</v>
      </c>
      <c r="E16" s="32">
        <v>3784</v>
      </c>
      <c r="F16" s="62">
        <v>3.4727919059338253E-2</v>
      </c>
      <c r="G16" s="162">
        <v>4.2414780119698153E-2</v>
      </c>
    </row>
    <row r="17" spans="1:7" ht="15">
      <c r="A17" s="61" t="s">
        <v>78</v>
      </c>
      <c r="B17" s="63">
        <v>13138</v>
      </c>
      <c r="C17" s="33">
        <v>4.1128457088517312E-2</v>
      </c>
      <c r="D17" s="62">
        <v>4.1300394058805701E-2</v>
      </c>
      <c r="E17" s="32">
        <v>3107</v>
      </c>
      <c r="F17" s="62">
        <v>4.5263498221791145E-3</v>
      </c>
      <c r="G17" s="162">
        <v>1.4509576320371445E-3</v>
      </c>
    </row>
    <row r="18" spans="1:7" ht="15">
      <c r="A18" s="181" t="s">
        <v>79</v>
      </c>
      <c r="B18" s="182">
        <v>77757</v>
      </c>
      <c r="C18" s="183">
        <v>-1.2433956512903882E-2</v>
      </c>
      <c r="D18" s="184">
        <v>-1.0957225150140949E-2</v>
      </c>
      <c r="E18" s="185">
        <v>15593</v>
      </c>
      <c r="F18" s="184">
        <v>-1.3787869204983871E-2</v>
      </c>
      <c r="G18" s="186">
        <v>-1.5003449068751437E-2</v>
      </c>
    </row>
    <row r="19" spans="1:7" ht="15">
      <c r="A19" s="61" t="s">
        <v>81</v>
      </c>
      <c r="B19" s="63">
        <v>30303</v>
      </c>
      <c r="C19" s="33">
        <v>-5.4567577686259826E-2</v>
      </c>
      <c r="D19" s="62">
        <v>-5.293568870564868E-2</v>
      </c>
      <c r="E19" s="32">
        <v>6553</v>
      </c>
      <c r="F19" s="62">
        <v>7.6887590342918652E-3</v>
      </c>
      <c r="G19" s="162">
        <v>3.0730548959351867E-3</v>
      </c>
    </row>
    <row r="20" spans="1:7" ht="15">
      <c r="A20" s="181" t="s">
        <v>82</v>
      </c>
      <c r="B20" s="182">
        <v>31235</v>
      </c>
      <c r="C20" s="183">
        <v>-5.6857298146023312E-2</v>
      </c>
      <c r="D20" s="184">
        <v>-5.5197550663362009E-2</v>
      </c>
      <c r="E20" s="185">
        <v>6553</v>
      </c>
      <c r="F20" s="184">
        <v>7.6887590342918652E-3</v>
      </c>
      <c r="G20" s="186">
        <v>3.0730548959351867E-3</v>
      </c>
    </row>
    <row r="21" spans="1:7" ht="15">
      <c r="A21" s="61" t="s">
        <v>83</v>
      </c>
      <c r="B21" s="63">
        <v>4054</v>
      </c>
      <c r="C21" s="33">
        <v>2.8672925653387464E-2</v>
      </c>
      <c r="D21" s="62">
        <v>2.442063294293546E-2</v>
      </c>
      <c r="E21" s="32">
        <v>1087</v>
      </c>
      <c r="F21" s="62">
        <v>5.4316197866149371E-2</v>
      </c>
      <c r="G21" s="162">
        <v>4.0224508886810104E-2</v>
      </c>
    </row>
    <row r="22" spans="1:7" ht="15">
      <c r="A22" s="181" t="s">
        <v>84</v>
      </c>
      <c r="B22" s="182">
        <v>4392</v>
      </c>
      <c r="C22" s="183">
        <v>2.7608797379503978E-2</v>
      </c>
      <c r="D22" s="184">
        <v>2.3699953980671883E-2</v>
      </c>
      <c r="E22" s="185">
        <v>1087</v>
      </c>
      <c r="F22" s="184">
        <v>5.4316197866149371E-2</v>
      </c>
      <c r="G22" s="186">
        <v>4.0224508886810104E-2</v>
      </c>
    </row>
    <row r="23" spans="1:7" ht="15">
      <c r="A23" s="61" t="s">
        <v>190</v>
      </c>
      <c r="B23" s="63">
        <v>12286</v>
      </c>
      <c r="C23" s="33">
        <v>1.7137180230151504E-2</v>
      </c>
      <c r="D23" s="62">
        <v>2.0737882806848323E-2</v>
      </c>
      <c r="E23" s="32">
        <v>2392</v>
      </c>
      <c r="F23" s="62">
        <v>2.9259896729776247E-2</v>
      </c>
      <c r="G23" s="162">
        <v>2.737583105201408E-2</v>
      </c>
    </row>
    <row r="24" spans="1:7" ht="15">
      <c r="A24" s="61" t="s">
        <v>321</v>
      </c>
      <c r="B24" s="63">
        <v>347</v>
      </c>
      <c r="C24" s="33">
        <v>-0.74560117302052786</v>
      </c>
      <c r="D24" s="62">
        <v>-0.74560117302052786</v>
      </c>
      <c r="E24" s="32"/>
      <c r="F24" s="62"/>
      <c r="G24" s="162"/>
    </row>
    <row r="25" spans="1:7" ht="15">
      <c r="A25" s="61" t="s">
        <v>87</v>
      </c>
      <c r="B25" s="63">
        <v>23233</v>
      </c>
      <c r="C25" s="33">
        <v>3.6720235009504061E-3</v>
      </c>
      <c r="D25" s="62">
        <v>4.8704797207016941E-3</v>
      </c>
      <c r="E25" s="32">
        <v>4457</v>
      </c>
      <c r="F25" s="62">
        <v>5.9173003802281368E-2</v>
      </c>
      <c r="G25" s="162">
        <v>6.4790730669188931E-2</v>
      </c>
    </row>
    <row r="26" spans="1:7" ht="15">
      <c r="A26" s="61" t="s">
        <v>85</v>
      </c>
      <c r="B26" s="63">
        <v>31051</v>
      </c>
      <c r="C26" s="33">
        <v>5.093752115345563E-2</v>
      </c>
      <c r="D26" s="62">
        <v>5.6186571678204178E-2</v>
      </c>
      <c r="E26" s="32">
        <v>7413</v>
      </c>
      <c r="F26" s="62">
        <v>9.1913389306230664E-2</v>
      </c>
      <c r="G26" s="162">
        <v>9.7832369942196531E-2</v>
      </c>
    </row>
    <row r="27" spans="1:7" ht="15">
      <c r="A27" s="61" t="s">
        <v>86</v>
      </c>
      <c r="B27" s="63">
        <v>22572</v>
      </c>
      <c r="C27" s="33">
        <v>4.5387180437198964E-2</v>
      </c>
      <c r="D27" s="62">
        <v>4.5001371993048565E-2</v>
      </c>
      <c r="E27" s="32">
        <v>5374</v>
      </c>
      <c r="F27" s="62">
        <v>3.7852452684434143E-2</v>
      </c>
      <c r="G27" s="162">
        <v>3.4800601956358167E-2</v>
      </c>
    </row>
    <row r="28" spans="1:7" ht="15">
      <c r="A28" s="181" t="s">
        <v>88</v>
      </c>
      <c r="B28" s="182">
        <v>94089</v>
      </c>
      <c r="C28" s="183">
        <v>2.1008540145193318E-2</v>
      </c>
      <c r="D28" s="184">
        <v>2.3491735981258192E-2</v>
      </c>
      <c r="E28" s="185">
        <v>19636</v>
      </c>
      <c r="F28" s="184">
        <v>6.1462781771987676E-2</v>
      </c>
      <c r="G28" s="186">
        <v>6.3400273367679533E-2</v>
      </c>
    </row>
    <row r="29" spans="1:7" ht="15">
      <c r="A29" s="61" t="s">
        <v>89</v>
      </c>
      <c r="B29" s="63">
        <v>28262</v>
      </c>
      <c r="C29" s="33">
        <v>1.2974910394265233E-2</v>
      </c>
      <c r="D29" s="62">
        <v>1.3742540494458654E-2</v>
      </c>
      <c r="E29" s="32">
        <v>6453</v>
      </c>
      <c r="F29" s="62">
        <v>7.0224719101123594E-3</v>
      </c>
      <c r="G29" s="162">
        <v>1.1601901034386358E-2</v>
      </c>
    </row>
    <row r="30" spans="1:7" ht="15">
      <c r="A30" s="181" t="s">
        <v>90</v>
      </c>
      <c r="B30" s="182">
        <v>29580</v>
      </c>
      <c r="C30" s="183">
        <v>1.3638544308135152E-2</v>
      </c>
      <c r="D30" s="184">
        <v>1.4343124121932891E-2</v>
      </c>
      <c r="E30" s="185">
        <v>6453</v>
      </c>
      <c r="F30" s="184">
        <v>7.0224719101123594E-3</v>
      </c>
      <c r="G30" s="186">
        <v>1.1601901034386358E-2</v>
      </c>
    </row>
    <row r="31" spans="1:7" ht="15">
      <c r="A31" s="61" t="s">
        <v>191</v>
      </c>
      <c r="B31" s="63">
        <v>43696</v>
      </c>
      <c r="C31" s="33">
        <v>-5.7320993247470496E-2</v>
      </c>
      <c r="D31" s="62">
        <v>-5.2429908498921672E-2</v>
      </c>
      <c r="E31" s="32">
        <v>9674</v>
      </c>
      <c r="F31" s="62">
        <v>-2.4208190437764777E-2</v>
      </c>
      <c r="G31" s="162">
        <v>-1.4317798989331837E-2</v>
      </c>
    </row>
    <row r="32" spans="1:7" ht="15">
      <c r="A32" s="61" t="s">
        <v>91</v>
      </c>
      <c r="B32" s="63">
        <v>14154</v>
      </c>
      <c r="C32" s="33">
        <v>3.0656083885531201E-2</v>
      </c>
      <c r="D32" s="62">
        <v>2.9608938547486034E-2</v>
      </c>
      <c r="E32" s="32">
        <v>3503</v>
      </c>
      <c r="F32" s="62">
        <v>7.9174368453481206E-2</v>
      </c>
      <c r="G32" s="162">
        <v>7.224866984038085E-2</v>
      </c>
    </row>
    <row r="33" spans="1:7" ht="15">
      <c r="A33" s="181" t="s">
        <v>322</v>
      </c>
      <c r="B33" s="182">
        <v>59820</v>
      </c>
      <c r="C33" s="183">
        <v>-3.416429863084474E-2</v>
      </c>
      <c r="D33" s="184">
        <v>-3.0659012341816703E-2</v>
      </c>
      <c r="E33" s="185">
        <v>13177</v>
      </c>
      <c r="F33" s="184">
        <v>1.2917933130699088E-3</v>
      </c>
      <c r="G33" s="186">
        <v>7.3648032545416287E-3</v>
      </c>
    </row>
    <row r="34" spans="1:7" ht="15">
      <c r="A34" s="61" t="s">
        <v>195</v>
      </c>
      <c r="B34" s="63">
        <v>1569</v>
      </c>
      <c r="C34" s="33">
        <v>1.7509727626459144E-2</v>
      </c>
      <c r="D34" s="62">
        <v>1.7509727626459144E-2</v>
      </c>
      <c r="E34" s="32">
        <v>155</v>
      </c>
      <c r="F34" s="62">
        <v>0.11510791366906475</v>
      </c>
      <c r="G34" s="162">
        <v>0.11510791366906475</v>
      </c>
    </row>
    <row r="35" spans="1:7" ht="15">
      <c r="A35" s="61" t="s">
        <v>92</v>
      </c>
      <c r="B35" s="63">
        <v>12695</v>
      </c>
      <c r="C35" s="33">
        <v>4.4254339063913795E-2</v>
      </c>
      <c r="D35" s="62">
        <v>4.2537735087577688E-2</v>
      </c>
      <c r="E35" s="32">
        <v>3349</v>
      </c>
      <c r="F35" s="62">
        <v>5.2813580635020431E-2</v>
      </c>
      <c r="G35" s="162">
        <v>4.0276525398256685E-2</v>
      </c>
    </row>
    <row r="36" spans="1:7" ht="15">
      <c r="A36" s="61" t="s">
        <v>196</v>
      </c>
      <c r="B36" s="63">
        <v>65495</v>
      </c>
      <c r="C36" s="33">
        <v>-1.0948353971609785E-2</v>
      </c>
      <c r="D36" s="62">
        <v>-3.6044429563419855E-2</v>
      </c>
      <c r="E36" s="32">
        <v>13054</v>
      </c>
      <c r="F36" s="62">
        <v>-2.7417672478021158E-2</v>
      </c>
      <c r="G36" s="162">
        <v>-8.0186097427476732E-2</v>
      </c>
    </row>
    <row r="37" spans="1:7" ht="15">
      <c r="A37" s="61" t="s">
        <v>93</v>
      </c>
      <c r="B37" s="63">
        <v>10254</v>
      </c>
      <c r="C37" s="33">
        <v>6.0612329333884982E-2</v>
      </c>
      <c r="D37" s="62">
        <v>6.2812787253600247E-2</v>
      </c>
      <c r="E37" s="32">
        <v>2869</v>
      </c>
      <c r="F37" s="62">
        <v>0.12819504522217853</v>
      </c>
      <c r="G37" s="162">
        <v>0.13256704980842912</v>
      </c>
    </row>
    <row r="38" spans="1:7" ht="15">
      <c r="A38" s="61" t="s">
        <v>209</v>
      </c>
      <c r="B38" s="63">
        <v>10016</v>
      </c>
      <c r="C38" s="33">
        <v>-0.18911917098445596</v>
      </c>
      <c r="D38" s="62">
        <v>-0.18345098039215688</v>
      </c>
      <c r="E38" s="32">
        <v>2932</v>
      </c>
      <c r="F38" s="62">
        <v>6.929248723559446E-2</v>
      </c>
      <c r="G38" s="162">
        <v>5.8544839255499151E-2</v>
      </c>
    </row>
    <row r="39" spans="1:7" ht="15">
      <c r="A39" s="181" t="s">
        <v>94</v>
      </c>
      <c r="B39" s="182">
        <v>105241</v>
      </c>
      <c r="C39" s="183">
        <v>-2.0102420856610802E-2</v>
      </c>
      <c r="D39" s="184">
        <v>-3.5208721277095803E-2</v>
      </c>
      <c r="E39" s="185">
        <v>22359</v>
      </c>
      <c r="F39" s="184">
        <v>1.50724111317928E-2</v>
      </c>
      <c r="G39" s="186">
        <v>-2.1271197192032815E-2</v>
      </c>
    </row>
    <row r="40" spans="1:7" ht="15">
      <c r="A40" s="61" t="s">
        <v>95</v>
      </c>
      <c r="B40" s="63">
        <v>17398</v>
      </c>
      <c r="C40" s="33">
        <v>3.2032269545616325E-2</v>
      </c>
      <c r="D40" s="62">
        <v>3.343746384357283E-2</v>
      </c>
      <c r="E40" s="32">
        <v>3911</v>
      </c>
      <c r="F40" s="62">
        <v>1.9817470664928293E-2</v>
      </c>
      <c r="G40" s="162">
        <v>2.0498888614472709E-2</v>
      </c>
    </row>
    <row r="41" spans="1:7" ht="15">
      <c r="A41" s="181" t="s">
        <v>96</v>
      </c>
      <c r="B41" s="182">
        <v>17929</v>
      </c>
      <c r="C41" s="183">
        <v>2.7155542824405614E-2</v>
      </c>
      <c r="D41" s="184">
        <v>2.8630542973773977E-2</v>
      </c>
      <c r="E41" s="185">
        <v>3911</v>
      </c>
      <c r="F41" s="184">
        <v>1.9817470664928293E-2</v>
      </c>
      <c r="G41" s="186">
        <v>2.0498888614472709E-2</v>
      </c>
    </row>
    <row r="42" spans="1:7" ht="15">
      <c r="A42" s="61" t="s">
        <v>197</v>
      </c>
      <c r="B42" s="63">
        <v>1694</v>
      </c>
      <c r="C42" s="33">
        <v>-1.1668611435239206E-2</v>
      </c>
      <c r="D42" s="62">
        <v>-1.1668611435239206E-2</v>
      </c>
      <c r="E42" s="32">
        <v>114</v>
      </c>
      <c r="F42" s="62">
        <v>-0.34482758620689657</v>
      </c>
      <c r="G42" s="162">
        <v>-0.34482758620689657</v>
      </c>
    </row>
    <row r="43" spans="1:7" ht="15">
      <c r="A43" s="61" t="s">
        <v>97</v>
      </c>
      <c r="B43" s="63">
        <v>36307</v>
      </c>
      <c r="C43" s="33">
        <v>-3.0986441763638305E-2</v>
      </c>
      <c r="D43" s="62">
        <v>-3.3239379396155504E-2</v>
      </c>
      <c r="E43" s="32">
        <v>5779</v>
      </c>
      <c r="F43" s="62">
        <v>-9.2065985860172825E-2</v>
      </c>
      <c r="G43" s="162">
        <v>-9.012178619756428E-2</v>
      </c>
    </row>
    <row r="44" spans="1:7" ht="15">
      <c r="A44" s="61" t="s">
        <v>198</v>
      </c>
      <c r="B44" s="63">
        <v>27092</v>
      </c>
      <c r="C44" s="33">
        <v>3.4817393881028226E-3</v>
      </c>
      <c r="D44" s="62">
        <v>4.486397243557534E-3</v>
      </c>
      <c r="E44" s="32">
        <v>5105</v>
      </c>
      <c r="F44" s="62">
        <v>1.1291600633914422E-2</v>
      </c>
      <c r="G44" s="162">
        <v>8.8864708015959377E-3</v>
      </c>
    </row>
    <row r="45" spans="1:7" ht="15">
      <c r="A45" s="61" t="s">
        <v>98</v>
      </c>
      <c r="B45" s="63">
        <v>25219</v>
      </c>
      <c r="C45" s="33">
        <v>-1.9097627382341501E-2</v>
      </c>
      <c r="D45" s="62">
        <v>-1.9504402422261025E-2</v>
      </c>
      <c r="E45" s="32">
        <v>4943</v>
      </c>
      <c r="F45" s="62">
        <v>0.10631154879140554</v>
      </c>
      <c r="G45" s="162">
        <v>8.3153981608295832E-2</v>
      </c>
    </row>
    <row r="46" spans="1:7" ht="15">
      <c r="A46" s="61" t="s">
        <v>99</v>
      </c>
      <c r="B46" s="63">
        <v>17004</v>
      </c>
      <c r="C46" s="33">
        <v>-6.7763157894736845E-2</v>
      </c>
      <c r="D46" s="62">
        <v>-5.9770361626783987E-2</v>
      </c>
      <c r="E46" s="32">
        <v>4285</v>
      </c>
      <c r="F46" s="62">
        <v>-7.1505958829902488E-2</v>
      </c>
      <c r="G46" s="162">
        <v>-6.1547962124331002E-2</v>
      </c>
    </row>
    <row r="47" spans="1:7" ht="15">
      <c r="A47" s="181" t="s">
        <v>100</v>
      </c>
      <c r="B47" s="182">
        <v>111570</v>
      </c>
      <c r="C47" s="183">
        <v>-2.6057352363493519E-2</v>
      </c>
      <c r="D47" s="184">
        <v>-2.5341146993786628E-2</v>
      </c>
      <c r="E47" s="185">
        <v>20226</v>
      </c>
      <c r="F47" s="184">
        <v>-2.1480406386066762E-2</v>
      </c>
      <c r="G47" s="186">
        <v>-2.3907666941467436E-2</v>
      </c>
    </row>
    <row r="48" spans="1:7" ht="15">
      <c r="A48" s="61" t="s">
        <v>101</v>
      </c>
      <c r="B48" s="63">
        <v>43002</v>
      </c>
      <c r="C48" s="33">
        <v>1.2264306395800475E-2</v>
      </c>
      <c r="D48" s="62">
        <v>1.0947484139889609E-2</v>
      </c>
      <c r="E48" s="32">
        <v>7183</v>
      </c>
      <c r="F48" s="62">
        <v>1.6734067772974481E-3</v>
      </c>
      <c r="G48" s="162">
        <v>-6.8167202572347266E-3</v>
      </c>
    </row>
    <row r="49" spans="1:7" ht="15">
      <c r="A49" s="61" t="s">
        <v>102</v>
      </c>
      <c r="B49" s="63">
        <v>21518</v>
      </c>
      <c r="C49" s="33">
        <v>2.5887961859356375E-2</v>
      </c>
      <c r="D49" s="62">
        <v>2.4345623416830848E-2</v>
      </c>
      <c r="E49" s="32">
        <v>5080</v>
      </c>
      <c r="F49" s="62">
        <v>5.6572379367720464E-2</v>
      </c>
      <c r="G49" s="162">
        <v>5.1307847082494973E-2</v>
      </c>
    </row>
    <row r="50" spans="1:7" ht="15">
      <c r="A50" s="61" t="s">
        <v>103</v>
      </c>
      <c r="B50" s="63">
        <v>5379</v>
      </c>
      <c r="C50" s="33">
        <v>0.11228287841191067</v>
      </c>
      <c r="D50" s="62">
        <v>0.11351246105919004</v>
      </c>
      <c r="E50" s="32">
        <v>1915</v>
      </c>
      <c r="F50" s="62">
        <v>0.21587301587301588</v>
      </c>
      <c r="G50" s="162">
        <v>0.21539345203905802</v>
      </c>
    </row>
    <row r="51" spans="1:7" ht="15">
      <c r="A51" s="61" t="s">
        <v>104</v>
      </c>
      <c r="B51" s="63">
        <v>8691</v>
      </c>
      <c r="C51" s="33">
        <v>-8.7819343065693427E-3</v>
      </c>
      <c r="D51" s="62">
        <v>-7.038319740811083E-3</v>
      </c>
      <c r="E51" s="32">
        <v>1976</v>
      </c>
      <c r="F51" s="62">
        <v>9.7087378640776691E-3</v>
      </c>
      <c r="G51" s="162">
        <v>1.6121152906692721E-2</v>
      </c>
    </row>
    <row r="52" spans="1:7" ht="15">
      <c r="A52" s="181" t="s">
        <v>105</v>
      </c>
      <c r="B52" s="182">
        <v>81027</v>
      </c>
      <c r="C52" s="183">
        <v>1.7390321689560784E-2</v>
      </c>
      <c r="D52" s="184">
        <v>1.6803429271279854E-2</v>
      </c>
      <c r="E52" s="185">
        <v>16154</v>
      </c>
      <c r="F52" s="184">
        <v>4.1454451679453289E-2</v>
      </c>
      <c r="G52" s="186">
        <v>3.6895905159378212E-2</v>
      </c>
    </row>
    <row r="53" spans="1:7" ht="15">
      <c r="A53" s="61" t="s">
        <v>106</v>
      </c>
      <c r="B53" s="63">
        <v>60950</v>
      </c>
      <c r="C53" s="33">
        <v>3.7287904831600265E-2</v>
      </c>
      <c r="D53" s="62">
        <v>3.7486126985704582E-2</v>
      </c>
      <c r="E53" s="32">
        <v>12337</v>
      </c>
      <c r="F53" s="62">
        <v>5.4084073820915929E-2</v>
      </c>
      <c r="G53" s="162">
        <v>5.2551834130781502E-2</v>
      </c>
    </row>
    <row r="54" spans="1:7" ht="15">
      <c r="A54" s="181" t="s">
        <v>107</v>
      </c>
      <c r="B54" s="182">
        <v>63049</v>
      </c>
      <c r="C54" s="183">
        <v>3.5440377067218469E-2</v>
      </c>
      <c r="D54" s="184">
        <v>3.5679429129133931E-2</v>
      </c>
      <c r="E54" s="185">
        <v>12337</v>
      </c>
      <c r="F54" s="184">
        <v>5.4084073820915929E-2</v>
      </c>
      <c r="G54" s="186">
        <v>5.2551834130781502E-2</v>
      </c>
    </row>
    <row r="55" spans="1:7" ht="15">
      <c r="A55" s="61" t="s">
        <v>108</v>
      </c>
      <c r="B55" s="63">
        <v>25255</v>
      </c>
      <c r="C55" s="33">
        <v>4.3034733407673567E-2</v>
      </c>
      <c r="D55" s="62">
        <v>4.3140743136699952E-2</v>
      </c>
      <c r="E55" s="32">
        <v>5659</v>
      </c>
      <c r="F55" s="62">
        <v>2.258764004336827E-2</v>
      </c>
      <c r="G55" s="162">
        <v>1.6795201371036846E-2</v>
      </c>
    </row>
    <row r="56" spans="1:7" ht="15">
      <c r="A56" s="61" t="s">
        <v>109</v>
      </c>
      <c r="B56" s="63">
        <v>10524</v>
      </c>
      <c r="C56" s="33">
        <v>4.9356865091235415E-2</v>
      </c>
      <c r="D56" s="62">
        <v>5.298570227081581E-2</v>
      </c>
      <c r="E56" s="32">
        <v>2812</v>
      </c>
      <c r="F56" s="62">
        <v>1.1147069399496584E-2</v>
      </c>
      <c r="G56" s="162">
        <v>3.6059240180296201E-2</v>
      </c>
    </row>
    <row r="57" spans="1:7" ht="15">
      <c r="A57" s="61" t="s">
        <v>110</v>
      </c>
      <c r="B57" s="63">
        <v>36606</v>
      </c>
      <c r="C57" s="33">
        <v>3.6465330518465713E-3</v>
      </c>
      <c r="D57" s="62">
        <v>5.8570152860219571E-3</v>
      </c>
      <c r="E57" s="32">
        <v>7929</v>
      </c>
      <c r="F57" s="62">
        <v>-7.0131496556042582E-3</v>
      </c>
      <c r="G57" s="162">
        <v>9.0909090909090909E-4</v>
      </c>
    </row>
    <row r="58" spans="1:7" ht="15">
      <c r="A58" s="181" t="s">
        <v>111</v>
      </c>
      <c r="B58" s="182">
        <v>75872</v>
      </c>
      <c r="C58" s="183">
        <v>2.1501178054527094E-2</v>
      </c>
      <c r="D58" s="184">
        <v>2.3148388436186225E-2</v>
      </c>
      <c r="E58" s="185">
        <v>16400</v>
      </c>
      <c r="F58" s="184">
        <v>6.1349693251533744E-3</v>
      </c>
      <c r="G58" s="186">
        <v>1.2287920635815342E-2</v>
      </c>
    </row>
    <row r="59" spans="1:7" ht="15">
      <c r="A59" s="61" t="s">
        <v>192</v>
      </c>
      <c r="B59" s="63">
        <v>28931</v>
      </c>
      <c r="C59" s="33">
        <v>1.8446157637202098E-2</v>
      </c>
      <c r="D59" s="62">
        <v>2.4207593173110414E-2</v>
      </c>
      <c r="E59" s="32">
        <v>6105</v>
      </c>
      <c r="F59" s="62">
        <v>4.4661190965092405E-2</v>
      </c>
      <c r="G59" s="162">
        <v>6.6377585056704463E-2</v>
      </c>
    </row>
    <row r="60" spans="1:7" ht="15">
      <c r="A60" s="61" t="s">
        <v>112</v>
      </c>
      <c r="B60" s="63">
        <v>10749</v>
      </c>
      <c r="C60" s="33">
        <v>4.5622568093385212E-2</v>
      </c>
      <c r="D60" s="62">
        <v>5.0730787364450733E-2</v>
      </c>
      <c r="E60" s="32">
        <v>2732</v>
      </c>
      <c r="F60" s="62">
        <v>7.4321667322060553E-2</v>
      </c>
      <c r="G60" s="162">
        <v>8.1268221574344018E-2</v>
      </c>
    </row>
    <row r="61" spans="1:7" ht="15">
      <c r="A61" s="181" t="s">
        <v>113</v>
      </c>
      <c r="B61" s="182">
        <v>41056</v>
      </c>
      <c r="C61" s="183">
        <v>2.6990519548740526E-2</v>
      </c>
      <c r="D61" s="184">
        <v>3.2483684275335552E-2</v>
      </c>
      <c r="E61" s="185">
        <v>8837</v>
      </c>
      <c r="F61" s="184">
        <v>5.365446524382974E-2</v>
      </c>
      <c r="G61" s="186">
        <v>7.1052631578947367E-2</v>
      </c>
    </row>
    <row r="62" spans="1:7" ht="15">
      <c r="A62" s="61" t="s">
        <v>131</v>
      </c>
      <c r="B62" s="63">
        <v>7476</v>
      </c>
      <c r="C62" s="33">
        <v>4.163868368032236E-3</v>
      </c>
      <c r="D62" s="62">
        <v>6.1094501494865462E-3</v>
      </c>
      <c r="E62" s="32">
        <v>1988</v>
      </c>
      <c r="F62" s="62">
        <v>9.1707852828116415E-2</v>
      </c>
      <c r="G62" s="162">
        <v>7.7620967741935484E-2</v>
      </c>
    </row>
    <row r="63" spans="1:7" ht="15">
      <c r="A63" s="61" t="s">
        <v>132</v>
      </c>
      <c r="B63" s="63">
        <v>30217</v>
      </c>
      <c r="C63" s="33">
        <v>4.6439950131597171E-2</v>
      </c>
      <c r="D63" s="62">
        <v>5.1421249620662912E-2</v>
      </c>
      <c r="E63" s="32">
        <v>6714</v>
      </c>
      <c r="F63" s="62">
        <v>9.9277978339350186E-3</v>
      </c>
      <c r="G63" s="162">
        <v>1.5460295151089248E-2</v>
      </c>
    </row>
    <row r="64" spans="1:7" ht="15">
      <c r="A64" s="61" t="s">
        <v>80</v>
      </c>
      <c r="B64" s="63">
        <v>28785</v>
      </c>
      <c r="C64" s="33">
        <v>4.6460900861598868E-2</v>
      </c>
      <c r="D64" s="62">
        <v>4.7391533462146494E-2</v>
      </c>
      <c r="E64" s="32">
        <v>6574</v>
      </c>
      <c r="F64" s="62">
        <v>-4.2411390487730989E-3</v>
      </c>
      <c r="G64" s="162">
        <v>-1.2702893436838392E-3</v>
      </c>
    </row>
    <row r="65" spans="1:7" ht="15">
      <c r="A65" s="181" t="s">
        <v>207</v>
      </c>
      <c r="B65" s="182">
        <v>69347</v>
      </c>
      <c r="C65" s="183">
        <v>3.7988893711925042E-2</v>
      </c>
      <c r="D65" s="184">
        <v>4.0830862259433685E-2</v>
      </c>
      <c r="E65" s="185">
        <v>15276</v>
      </c>
      <c r="F65" s="184">
        <v>1.3602282529361024E-2</v>
      </c>
      <c r="G65" s="186">
        <v>1.5756302521008403E-2</v>
      </c>
    </row>
    <row r="66" spans="1:7" ht="15">
      <c r="A66" s="61" t="s">
        <v>114</v>
      </c>
      <c r="B66" s="63">
        <v>17517</v>
      </c>
      <c r="C66" s="33">
        <v>5.810933252793718E-2</v>
      </c>
      <c r="D66" s="62">
        <v>5.7571248712372666E-2</v>
      </c>
      <c r="E66" s="32">
        <v>4704</v>
      </c>
      <c r="F66" s="62">
        <v>0.18339622641509434</v>
      </c>
      <c r="G66" s="162">
        <v>0.16271336732431832</v>
      </c>
    </row>
    <row r="67" spans="1:7" ht="15">
      <c r="A67" s="61" t="s">
        <v>115</v>
      </c>
      <c r="B67" s="63">
        <v>26197</v>
      </c>
      <c r="C67" s="33">
        <v>2.1843429418418693E-2</v>
      </c>
      <c r="D67" s="62">
        <v>2.0138262699128343E-2</v>
      </c>
      <c r="E67" s="32">
        <v>6054</v>
      </c>
      <c r="F67" s="62">
        <v>2.7843803056027166E-2</v>
      </c>
      <c r="G67" s="162">
        <v>1.96782758082149E-2</v>
      </c>
    </row>
    <row r="68" spans="1:7" ht="15">
      <c r="A68" s="181" t="s">
        <v>116</v>
      </c>
      <c r="B68" s="182">
        <v>45862</v>
      </c>
      <c r="C68" s="183">
        <v>3.6921476859074362E-2</v>
      </c>
      <c r="D68" s="184">
        <v>3.5835844516226942E-2</v>
      </c>
      <c r="E68" s="185">
        <v>10758</v>
      </c>
      <c r="F68" s="184">
        <v>9.0522047643182973E-2</v>
      </c>
      <c r="G68" s="186">
        <v>7.8797874289902883E-2</v>
      </c>
    </row>
    <row r="69" spans="1:7" ht="15">
      <c r="A69" s="61" t="s">
        <v>193</v>
      </c>
      <c r="B69" s="63">
        <v>51591</v>
      </c>
      <c r="C69" s="33">
        <v>-4.4239426443616961E-2</v>
      </c>
      <c r="D69" s="62">
        <v>-6.9089925137548483E-2</v>
      </c>
      <c r="E69" s="32">
        <v>8265</v>
      </c>
      <c r="F69" s="62">
        <v>-3.4965034965034965E-3</v>
      </c>
      <c r="G69" s="162">
        <v>-0.11078873844831291</v>
      </c>
    </row>
    <row r="70" spans="1:7" ht="15">
      <c r="A70" s="61" t="s">
        <v>194</v>
      </c>
      <c r="B70" s="63">
        <v>668</v>
      </c>
      <c r="C70" s="33">
        <v>2.7692307692307693E-2</v>
      </c>
      <c r="D70" s="62">
        <v>2.7692307692307693E-2</v>
      </c>
      <c r="E70" s="32">
        <v>167</v>
      </c>
      <c r="F70" s="62">
        <v>0.15172413793103448</v>
      </c>
      <c r="G70" s="162">
        <v>0.15172413793103448</v>
      </c>
    </row>
    <row r="71" spans="1:7" ht="15">
      <c r="A71" s="61" t="s">
        <v>117</v>
      </c>
      <c r="B71" s="63">
        <v>68</v>
      </c>
      <c r="C71" s="33">
        <v>0</v>
      </c>
      <c r="D71" s="62">
        <v>0</v>
      </c>
      <c r="E71" s="32"/>
      <c r="F71" s="62"/>
      <c r="G71" s="162"/>
    </row>
    <row r="72" spans="1:7" ht="15">
      <c r="A72" s="61" t="s">
        <v>118</v>
      </c>
      <c r="B72" s="63">
        <v>41567</v>
      </c>
      <c r="C72" s="33">
        <v>3.2438339832592332E-2</v>
      </c>
      <c r="D72" s="62">
        <v>3.0516753400894731E-2</v>
      </c>
      <c r="E72" s="32">
        <v>5525</v>
      </c>
      <c r="F72" s="62">
        <v>-4.1131551544602567E-2</v>
      </c>
      <c r="G72" s="162">
        <v>-7.7649799404684869E-3</v>
      </c>
    </row>
    <row r="73" spans="1:7" ht="15">
      <c r="A73" s="61" t="s">
        <v>119</v>
      </c>
      <c r="B73" s="63">
        <v>18890</v>
      </c>
      <c r="C73" s="33">
        <v>7.5740318906605916E-2</v>
      </c>
      <c r="D73" s="62">
        <v>7.5253010685814442E-2</v>
      </c>
      <c r="E73" s="32">
        <v>2706</v>
      </c>
      <c r="F73" s="62">
        <v>4.8024786986831915E-2</v>
      </c>
      <c r="G73" s="162">
        <v>4.6538024971623154E-2</v>
      </c>
    </row>
    <row r="74" spans="1:7" ht="15">
      <c r="A74" s="61" t="s">
        <v>120</v>
      </c>
      <c r="B74" s="63">
        <v>15638</v>
      </c>
      <c r="C74" s="33">
        <v>-2.127925898109901E-2</v>
      </c>
      <c r="D74" s="62">
        <v>-2.539877300613497E-2</v>
      </c>
      <c r="E74" s="32">
        <v>2828</v>
      </c>
      <c r="F74" s="62">
        <v>5.3323853537148953E-3</v>
      </c>
      <c r="G74" s="162">
        <v>-2.3015343562374918E-2</v>
      </c>
    </row>
    <row r="75" spans="1:7" ht="15">
      <c r="A75" s="61" t="s">
        <v>173</v>
      </c>
      <c r="B75" s="63">
        <v>45147</v>
      </c>
      <c r="C75" s="33">
        <v>-4.322607679244867E-3</v>
      </c>
      <c r="D75" s="62">
        <v>3.0546054959311241E-2</v>
      </c>
      <c r="E75" s="32">
        <v>7055</v>
      </c>
      <c r="F75" s="62">
        <v>-4.5153097220262456E-3</v>
      </c>
      <c r="G75" s="162">
        <v>0.10332996972754793</v>
      </c>
    </row>
    <row r="76" spans="1:7" ht="15">
      <c r="A76" s="181" t="s">
        <v>121</v>
      </c>
      <c r="B76" s="182">
        <v>176278</v>
      </c>
      <c r="C76" s="183">
        <v>-2.5688613267546342E-3</v>
      </c>
      <c r="D76" s="184">
        <v>-1.0014969182661319E-3</v>
      </c>
      <c r="E76" s="185">
        <v>26546</v>
      </c>
      <c r="F76" s="184">
        <v>-5.1343552074354457E-3</v>
      </c>
      <c r="G76" s="186">
        <v>2.7498548687708151E-4</v>
      </c>
    </row>
    <row r="77" spans="1:7" ht="15">
      <c r="A77" s="61" t="s">
        <v>122</v>
      </c>
      <c r="B77" s="63">
        <v>8154</v>
      </c>
      <c r="C77" s="33">
        <v>-1.5336312039608743E-2</v>
      </c>
      <c r="D77" s="62">
        <v>-1.2452561669829222E-2</v>
      </c>
      <c r="E77" s="32">
        <v>1824</v>
      </c>
      <c r="F77" s="62">
        <v>-9.1633466135458169E-2</v>
      </c>
      <c r="G77" s="162">
        <v>-8.0095923261390881E-2</v>
      </c>
    </row>
    <row r="78" spans="1:7" ht="15">
      <c r="A78" s="61" t="s">
        <v>123</v>
      </c>
      <c r="B78" s="63">
        <v>26580</v>
      </c>
      <c r="C78" s="33">
        <v>4.4482867022948756E-2</v>
      </c>
      <c r="D78" s="62">
        <v>4.1821739630894368E-2</v>
      </c>
      <c r="E78" s="32">
        <v>5578</v>
      </c>
      <c r="F78" s="62">
        <v>1.2524959157741877E-2</v>
      </c>
      <c r="G78" s="162">
        <v>7.0145423438836615E-3</v>
      </c>
    </row>
    <row r="79" spans="1:7" ht="15">
      <c r="A79" s="181" t="s">
        <v>124</v>
      </c>
      <c r="B79" s="182">
        <v>36180</v>
      </c>
      <c r="C79" s="183">
        <v>2.997694081475788E-2</v>
      </c>
      <c r="D79" s="184">
        <v>2.877998495528376E-2</v>
      </c>
      <c r="E79" s="185">
        <v>7402</v>
      </c>
      <c r="F79" s="184">
        <v>-1.5298656378874551E-2</v>
      </c>
      <c r="G79" s="186">
        <v>-1.5889029003783101E-2</v>
      </c>
    </row>
    <row r="80" spans="1:7" ht="15">
      <c r="A80" s="61" t="s">
        <v>125</v>
      </c>
      <c r="B80" s="63">
        <v>23919</v>
      </c>
      <c r="C80" s="33">
        <v>2.6786864133934319E-2</v>
      </c>
      <c r="D80" s="62">
        <v>2.8194161856911513E-2</v>
      </c>
      <c r="E80" s="32">
        <v>5810</v>
      </c>
      <c r="F80" s="62">
        <v>5.9252506836827715E-2</v>
      </c>
      <c r="G80" s="162">
        <v>5.6128486897717669E-2</v>
      </c>
    </row>
    <row r="81" spans="1:7" ht="15">
      <c r="A81" s="181" t="s">
        <v>126</v>
      </c>
      <c r="B81" s="182">
        <v>25026</v>
      </c>
      <c r="C81" s="183">
        <v>2.4354303958086038E-2</v>
      </c>
      <c r="D81" s="184">
        <v>2.5774217851619811E-2</v>
      </c>
      <c r="E81" s="185">
        <v>5810</v>
      </c>
      <c r="F81" s="184">
        <v>5.9252506836827715E-2</v>
      </c>
      <c r="G81" s="186">
        <v>5.6128486897717669E-2</v>
      </c>
    </row>
    <row r="82" spans="1:7" ht="15">
      <c r="A82" s="61" t="s">
        <v>199</v>
      </c>
      <c r="B82" s="63">
        <v>1220</v>
      </c>
      <c r="C82" s="33">
        <v>-6.5134099616858232E-2</v>
      </c>
      <c r="D82" s="62">
        <v>-6.5134099616858232E-2</v>
      </c>
      <c r="E82" s="32">
        <v>121</v>
      </c>
      <c r="F82" s="62">
        <v>0</v>
      </c>
      <c r="G82" s="162">
        <v>0</v>
      </c>
    </row>
    <row r="83" spans="1:7" ht="15">
      <c r="A83" s="61" t="s">
        <v>127</v>
      </c>
      <c r="B83" s="63">
        <v>21374</v>
      </c>
      <c r="C83" s="33">
        <v>4.2329074417243734E-2</v>
      </c>
      <c r="D83" s="62">
        <v>4.1122653197369678E-2</v>
      </c>
      <c r="E83" s="32">
        <v>5077</v>
      </c>
      <c r="F83" s="62">
        <v>6.9292333614153323E-2</v>
      </c>
      <c r="G83" s="162">
        <v>6.8862275449101798E-2</v>
      </c>
    </row>
    <row r="84" spans="1:7" ht="15">
      <c r="A84" s="61" t="s">
        <v>128</v>
      </c>
      <c r="B84" s="63">
        <v>9920</v>
      </c>
      <c r="C84" s="33">
        <v>6.5406508430888202E-2</v>
      </c>
      <c r="D84" s="62">
        <v>6.3944286166508393E-2</v>
      </c>
      <c r="E84" s="32">
        <v>2353</v>
      </c>
      <c r="F84" s="62">
        <v>0.13288396726047183</v>
      </c>
      <c r="G84" s="162">
        <v>0.11853546910755149</v>
      </c>
    </row>
    <row r="85" spans="1:7" ht="15">
      <c r="A85" s="61" t="s">
        <v>200</v>
      </c>
      <c r="B85" s="63">
        <v>26422</v>
      </c>
      <c r="C85" s="33">
        <v>-1.0115390379139817E-2</v>
      </c>
      <c r="D85" s="62">
        <v>-1.0798593671521849E-2</v>
      </c>
      <c r="E85" s="32">
        <v>4659</v>
      </c>
      <c r="F85" s="62">
        <v>-2.9981261711430358E-2</v>
      </c>
      <c r="G85" s="162">
        <v>-1.9625825385179752E-2</v>
      </c>
    </row>
    <row r="86" spans="1:7" ht="15">
      <c r="A86" s="61" t="s">
        <v>129</v>
      </c>
      <c r="B86" s="63">
        <v>21753</v>
      </c>
      <c r="C86" s="33">
        <v>6.4497186200146814E-2</v>
      </c>
      <c r="D86" s="62">
        <v>6.2385409630415903E-2</v>
      </c>
      <c r="E86" s="32">
        <v>5435</v>
      </c>
      <c r="F86" s="62">
        <v>2.9551051335480204E-2</v>
      </c>
      <c r="G86" s="162">
        <v>3.4118301501946967E-2</v>
      </c>
    </row>
    <row r="87" spans="1:7" ht="15">
      <c r="A87" s="181" t="s">
        <v>130</v>
      </c>
      <c r="B87" s="182">
        <v>83187</v>
      </c>
      <c r="C87" s="183">
        <v>2.8447444551591129E-2</v>
      </c>
      <c r="D87" s="184">
        <v>2.6950183723872055E-2</v>
      </c>
      <c r="E87" s="185">
        <v>17645</v>
      </c>
      <c r="F87" s="184">
        <v>3.6234437397228092E-2</v>
      </c>
      <c r="G87" s="186">
        <v>3.7497935135730409E-2</v>
      </c>
    </row>
    <row r="88" spans="1:7" ht="15">
      <c r="A88" s="61" t="s">
        <v>133</v>
      </c>
      <c r="B88" s="63">
        <v>10315</v>
      </c>
      <c r="C88" s="33">
        <v>7.6194197518804335E-3</v>
      </c>
      <c r="D88" s="62">
        <v>1.5233742740169475E-3</v>
      </c>
      <c r="E88" s="32">
        <v>2362</v>
      </c>
      <c r="F88" s="62">
        <v>-1.787941787941788E-2</v>
      </c>
      <c r="G88" s="162">
        <v>-3.3123028391167195E-2</v>
      </c>
    </row>
    <row r="89" spans="1:7" ht="15">
      <c r="A89" s="61" t="s">
        <v>134</v>
      </c>
      <c r="B89" s="63">
        <v>49759</v>
      </c>
      <c r="C89" s="33">
        <v>4.5828959056771383E-3</v>
      </c>
      <c r="D89" s="62">
        <v>6.6109541745134962E-3</v>
      </c>
      <c r="E89" s="32">
        <v>8492</v>
      </c>
      <c r="F89" s="62">
        <v>2.4490288333936544E-2</v>
      </c>
      <c r="G89" s="162">
        <v>2.6437541308658295E-2</v>
      </c>
    </row>
    <row r="90" spans="1:7" ht="15">
      <c r="A90" s="181" t="s">
        <v>135</v>
      </c>
      <c r="B90" s="182">
        <v>61779</v>
      </c>
      <c r="C90" s="183">
        <v>4.6672737917127435E-3</v>
      </c>
      <c r="D90" s="184">
        <v>5.3004651751526848E-3</v>
      </c>
      <c r="E90" s="185">
        <v>10854</v>
      </c>
      <c r="F90" s="184">
        <v>1.4961660744342622E-2</v>
      </c>
      <c r="G90" s="186">
        <v>1.3432064749440331E-2</v>
      </c>
    </row>
    <row r="91" spans="1:7" ht="15">
      <c r="A91" s="61" t="s">
        <v>136</v>
      </c>
      <c r="B91" s="63">
        <v>3897</v>
      </c>
      <c r="C91" s="33">
        <v>2.8232189973614777E-2</v>
      </c>
      <c r="D91" s="62">
        <v>2.3573200992555832E-2</v>
      </c>
      <c r="E91" s="32">
        <v>1111</v>
      </c>
      <c r="F91" s="62">
        <v>-1.5943312666076175E-2</v>
      </c>
      <c r="G91" s="162">
        <v>-1.5187849720223821E-2</v>
      </c>
    </row>
    <row r="92" spans="1:7" ht="15">
      <c r="A92" s="61" t="s">
        <v>137</v>
      </c>
      <c r="B92" s="63">
        <v>21196</v>
      </c>
      <c r="C92" s="33">
        <v>1.8793559240567172E-2</v>
      </c>
      <c r="D92" s="62">
        <v>2.2630768512901873E-2</v>
      </c>
      <c r="E92" s="32">
        <v>4350</v>
      </c>
      <c r="F92" s="62">
        <v>8.9952392883988971E-2</v>
      </c>
      <c r="G92" s="162">
        <v>9.9791134834068235E-2</v>
      </c>
    </row>
    <row r="93" spans="1:7" ht="15">
      <c r="A93" s="61" t="s">
        <v>138</v>
      </c>
      <c r="B93" s="63">
        <v>28214</v>
      </c>
      <c r="C93" s="33">
        <v>4.6707475421999628E-2</v>
      </c>
      <c r="D93" s="62">
        <v>4.6564968871736993E-2</v>
      </c>
      <c r="E93" s="32">
        <v>6140</v>
      </c>
      <c r="F93" s="62">
        <v>8.9811856585019528E-2</v>
      </c>
      <c r="G93" s="162">
        <v>8.628244017526121E-2</v>
      </c>
    </row>
    <row r="94" spans="1:7" ht="15">
      <c r="A94" s="61" t="s">
        <v>139</v>
      </c>
      <c r="B94" s="63">
        <v>29358</v>
      </c>
      <c r="C94" s="33">
        <v>-1.8586614962893627E-2</v>
      </c>
      <c r="D94" s="62">
        <v>-1.7913292043830395E-2</v>
      </c>
      <c r="E94" s="32">
        <v>6039</v>
      </c>
      <c r="F94" s="62">
        <v>-2.8005794302269436E-2</v>
      </c>
      <c r="G94" s="162">
        <v>-2.8997867803837955E-2</v>
      </c>
    </row>
    <row r="95" spans="1:7" ht="15">
      <c r="A95" s="181" t="s">
        <v>140</v>
      </c>
      <c r="B95" s="182">
        <v>85593</v>
      </c>
      <c r="C95" s="183">
        <v>1.3054799384542549E-2</v>
      </c>
      <c r="D95" s="184">
        <v>1.3689543567515639E-2</v>
      </c>
      <c r="E95" s="185">
        <v>17640</v>
      </c>
      <c r="F95" s="184">
        <v>3.9665232510166792E-2</v>
      </c>
      <c r="G95" s="186">
        <v>3.8804036915106047E-2</v>
      </c>
    </row>
    <row r="96" spans="1:7" ht="15">
      <c r="A96" s="61" t="s">
        <v>201</v>
      </c>
      <c r="B96" s="63">
        <v>17976</v>
      </c>
      <c r="C96" s="33">
        <v>5.5301162381120116E-2</v>
      </c>
      <c r="D96" s="62">
        <v>5.7839801626203793E-2</v>
      </c>
      <c r="E96" s="32">
        <v>4321</v>
      </c>
      <c r="F96" s="62">
        <v>1.3130128956623681E-2</v>
      </c>
      <c r="G96" s="162">
        <v>2.5473399458972049E-2</v>
      </c>
    </row>
    <row r="97" spans="1:7" ht="15">
      <c r="A97" s="61" t="s">
        <v>141</v>
      </c>
      <c r="B97" s="63">
        <v>7116</v>
      </c>
      <c r="C97" s="33">
        <v>-0.24785963428813021</v>
      </c>
      <c r="D97" s="62">
        <v>-0.24574865201161344</v>
      </c>
      <c r="E97" s="32">
        <v>2156</v>
      </c>
      <c r="F97" s="62">
        <v>-0.21742286751361162</v>
      </c>
      <c r="G97" s="162">
        <v>-0.21887057172921781</v>
      </c>
    </row>
    <row r="98" spans="1:7" ht="15">
      <c r="A98" s="61" t="s">
        <v>142</v>
      </c>
      <c r="B98" s="63">
        <v>31523</v>
      </c>
      <c r="C98" s="33">
        <v>2.8281576200417536E-2</v>
      </c>
      <c r="D98" s="62">
        <v>1.6412225559718824E-3</v>
      </c>
      <c r="E98" s="32">
        <v>6000</v>
      </c>
      <c r="F98" s="62">
        <v>2.2320667916169705E-2</v>
      </c>
      <c r="G98" s="162">
        <v>-2.8175380442971222E-2</v>
      </c>
    </row>
    <row r="99" spans="1:7" ht="15">
      <c r="A99" s="61" t="s">
        <v>202</v>
      </c>
      <c r="B99" s="63">
        <v>35511</v>
      </c>
      <c r="C99" s="33">
        <v>0.10138949196699956</v>
      </c>
      <c r="D99" s="62">
        <v>0.10788566674589969</v>
      </c>
      <c r="E99" s="32">
        <v>4813</v>
      </c>
      <c r="F99" s="62">
        <v>0.24656824656824658</v>
      </c>
      <c r="G99" s="162">
        <v>0.27188443294523501</v>
      </c>
    </row>
    <row r="100" spans="1:7" ht="15">
      <c r="A100" s="61" t="s">
        <v>143</v>
      </c>
      <c r="B100" s="63">
        <v>13391</v>
      </c>
      <c r="C100" s="33">
        <v>-0.11575541468568409</v>
      </c>
      <c r="D100" s="62">
        <v>-0.11661270869040817</v>
      </c>
      <c r="E100" s="32">
        <v>2891</v>
      </c>
      <c r="F100" s="62">
        <v>-0.14416814683244522</v>
      </c>
      <c r="G100" s="162">
        <v>-0.14061230018965051</v>
      </c>
    </row>
    <row r="101" spans="1:7" ht="15">
      <c r="A101" s="181" t="s">
        <v>144</v>
      </c>
      <c r="B101" s="182">
        <v>110615</v>
      </c>
      <c r="C101" s="183">
        <v>1.1189220319770364E-2</v>
      </c>
      <c r="D101" s="184">
        <v>6.376551201768524E-3</v>
      </c>
      <c r="E101" s="185">
        <v>20181</v>
      </c>
      <c r="F101" s="184">
        <v>2.6331478537360889E-3</v>
      </c>
      <c r="G101" s="186">
        <v>1.9772614928324269E-3</v>
      </c>
    </row>
    <row r="102" spans="1:7" ht="15">
      <c r="A102" s="180" t="s">
        <v>182</v>
      </c>
      <c r="B102" s="84">
        <v>1615200</v>
      </c>
      <c r="C102" s="49">
        <v>7.2864879427458158E-3</v>
      </c>
      <c r="D102" s="71">
        <v>6.7523027849328843E-3</v>
      </c>
      <c r="E102" s="48">
        <v>322174</v>
      </c>
      <c r="F102" s="71">
        <v>2.20121496661221E-2</v>
      </c>
      <c r="G102" s="126">
        <v>1.9487679468876584E-2</v>
      </c>
    </row>
    <row r="103" spans="1:7" ht="15">
      <c r="A103" s="181" t="s">
        <v>183</v>
      </c>
      <c r="B103" s="182">
        <v>1256</v>
      </c>
      <c r="C103" s="183">
        <v>0.11843276936776491</v>
      </c>
      <c r="D103" s="184">
        <v>0.11843276936776491</v>
      </c>
      <c r="E103" s="185">
        <v>478</v>
      </c>
      <c r="F103" s="184">
        <v>5.2863436123348019E-2</v>
      </c>
      <c r="G103" s="186">
        <v>5.2863436123348019E-2</v>
      </c>
    </row>
    <row r="104" spans="1:7" ht="15">
      <c r="A104" s="61" t="s">
        <v>145</v>
      </c>
      <c r="B104" s="63">
        <v>11167</v>
      </c>
      <c r="C104" s="33">
        <v>0.11302701086414831</v>
      </c>
      <c r="D104" s="62">
        <v>0.11061946902654868</v>
      </c>
      <c r="E104" s="32">
        <v>3130</v>
      </c>
      <c r="F104" s="62">
        <v>0.12106017191977077</v>
      </c>
      <c r="G104" s="162">
        <v>0.1182087586433981</v>
      </c>
    </row>
    <row r="105" spans="1:7" ht="15">
      <c r="A105" s="181" t="s">
        <v>184</v>
      </c>
      <c r="B105" s="182">
        <v>12067</v>
      </c>
      <c r="C105" s="183">
        <v>9.8497951752389623E-2</v>
      </c>
      <c r="D105" s="184">
        <v>9.675713782164258E-2</v>
      </c>
      <c r="E105" s="185">
        <v>3130</v>
      </c>
      <c r="F105" s="184">
        <v>0.12106017191977077</v>
      </c>
      <c r="G105" s="186">
        <v>0.1182087586433981</v>
      </c>
    </row>
    <row r="106" spans="1:7" ht="15">
      <c r="A106" s="61" t="s">
        <v>146</v>
      </c>
      <c r="B106" s="63">
        <v>3272</v>
      </c>
      <c r="C106" s="33">
        <v>4.6370322993284301E-2</v>
      </c>
      <c r="D106" s="62">
        <v>4.0150564617314928E-2</v>
      </c>
      <c r="E106" s="32">
        <v>1189</v>
      </c>
      <c r="F106" s="62">
        <v>9.8890942698706102E-2</v>
      </c>
      <c r="G106" s="162">
        <v>8.1687612208258528E-2</v>
      </c>
    </row>
    <row r="107" spans="1:7" ht="15">
      <c r="A107" s="181" t="s">
        <v>185</v>
      </c>
      <c r="B107" s="182">
        <v>3960</v>
      </c>
      <c r="C107" s="183">
        <v>4.1557075223566546E-2</v>
      </c>
      <c r="D107" s="184">
        <v>3.6500129433083096E-2</v>
      </c>
      <c r="E107" s="185">
        <v>1189</v>
      </c>
      <c r="F107" s="184">
        <v>9.8890942698706102E-2</v>
      </c>
      <c r="G107" s="186">
        <v>8.1687612208258528E-2</v>
      </c>
    </row>
    <row r="108" spans="1:7" ht="15">
      <c r="A108" s="61" t="s">
        <v>147</v>
      </c>
      <c r="B108" s="63">
        <v>16100</v>
      </c>
      <c r="C108" s="33">
        <v>0.11434108527131782</v>
      </c>
      <c r="D108" s="62">
        <v>0.11098305084745763</v>
      </c>
      <c r="E108" s="32">
        <v>5463</v>
      </c>
      <c r="F108" s="62">
        <v>0.10430563978168587</v>
      </c>
      <c r="G108" s="162">
        <v>9.7889800703399768E-2</v>
      </c>
    </row>
    <row r="109" spans="1:7" ht="15">
      <c r="A109" s="181" t="s">
        <v>186</v>
      </c>
      <c r="B109" s="182">
        <v>17495</v>
      </c>
      <c r="C109" s="183">
        <v>9.8656116553629741E-2</v>
      </c>
      <c r="D109" s="184">
        <v>9.58954763959078E-2</v>
      </c>
      <c r="E109" s="185">
        <v>5463</v>
      </c>
      <c r="F109" s="184">
        <v>0.10430563978168587</v>
      </c>
      <c r="G109" s="186">
        <v>9.7889800703399768E-2</v>
      </c>
    </row>
    <row r="110" spans="1:7" ht="15">
      <c r="A110" s="180" t="s">
        <v>205</v>
      </c>
      <c r="B110" s="84">
        <v>34778</v>
      </c>
      <c r="C110" s="49">
        <v>9.247973864421688E-2</v>
      </c>
      <c r="D110" s="71">
        <v>8.9926289926289926E-2</v>
      </c>
      <c r="E110" s="48">
        <v>10260</v>
      </c>
      <c r="F110" s="71">
        <v>0.10619946091644204</v>
      </c>
      <c r="G110" s="126">
        <v>0.10027769207034866</v>
      </c>
    </row>
    <row r="111" spans="1:7" ht="15">
      <c r="A111" s="171" t="s">
        <v>206</v>
      </c>
      <c r="B111" s="112">
        <v>1649978</v>
      </c>
      <c r="C111" s="172">
        <v>8.944874185954077E-3</v>
      </c>
      <c r="D111" s="113">
        <v>8.3541289471987575E-3</v>
      </c>
      <c r="E111" s="111">
        <v>332434</v>
      </c>
      <c r="F111" s="113">
        <v>2.4418353825768083E-2</v>
      </c>
      <c r="G111" s="173">
        <v>2.1704468168567324E-2</v>
      </c>
    </row>
    <row r="112" spans="1:7" ht="15">
      <c r="A112" s="61" t="s">
        <v>227</v>
      </c>
      <c r="B112" s="63">
        <v>24761</v>
      </c>
      <c r="C112" s="33"/>
      <c r="D112" s="62"/>
      <c r="E112" s="32">
        <v>4807</v>
      </c>
      <c r="F112" s="62"/>
      <c r="G112" s="162"/>
    </row>
    <row r="113" spans="1:11" ht="15">
      <c r="A113" s="61" t="s">
        <v>323</v>
      </c>
      <c r="B113" s="63">
        <v>34324</v>
      </c>
      <c r="C113" s="33"/>
      <c r="D113" s="62"/>
      <c r="E113" s="32">
        <v>6774</v>
      </c>
      <c r="F113" s="62"/>
      <c r="G113" s="162"/>
    </row>
    <row r="114" spans="1:11" ht="15">
      <c r="A114" s="61" t="s">
        <v>228</v>
      </c>
      <c r="B114" s="63">
        <v>30561</v>
      </c>
      <c r="C114" s="33"/>
      <c r="D114" s="62"/>
      <c r="E114" s="32">
        <v>6109</v>
      </c>
      <c r="F114" s="62"/>
      <c r="G114" s="162"/>
    </row>
    <row r="115" spans="1:11" ht="15">
      <c r="A115" s="61" t="s">
        <v>229</v>
      </c>
      <c r="B115" s="63">
        <v>51591</v>
      </c>
      <c r="C115" s="33"/>
      <c r="D115" s="62"/>
      <c r="E115" s="32">
        <v>8265</v>
      </c>
      <c r="F115" s="62"/>
      <c r="G115" s="162"/>
    </row>
    <row r="116" spans="1:11" ht="15">
      <c r="A116" s="61" t="s">
        <v>230</v>
      </c>
      <c r="B116" s="63">
        <v>54443</v>
      </c>
      <c r="C116" s="33"/>
      <c r="D116" s="62"/>
      <c r="E116" s="32">
        <v>10101</v>
      </c>
      <c r="F116" s="62"/>
      <c r="G116" s="162"/>
    </row>
    <row r="117" spans="1:11" ht="15">
      <c r="A117" s="61" t="s">
        <v>231</v>
      </c>
      <c r="B117" s="63">
        <v>15693</v>
      </c>
      <c r="C117" s="33"/>
      <c r="D117" s="62"/>
      <c r="E117" s="32">
        <v>2747</v>
      </c>
      <c r="F117" s="62"/>
      <c r="G117" s="162"/>
    </row>
    <row r="118" spans="1:11" ht="15">
      <c r="A118" s="61" t="s">
        <v>232</v>
      </c>
      <c r="B118" s="63">
        <v>45159</v>
      </c>
      <c r="C118" s="33"/>
      <c r="D118" s="62"/>
      <c r="E118" s="32">
        <v>4813</v>
      </c>
      <c r="F118" s="62"/>
      <c r="G118" s="162"/>
    </row>
    <row r="119" spans="1:11" ht="15">
      <c r="A119" s="61" t="s">
        <v>233</v>
      </c>
      <c r="B119" s="63">
        <v>17515</v>
      </c>
      <c r="C119" s="33"/>
      <c r="D119" s="62"/>
      <c r="E119" s="32">
        <v>1085</v>
      </c>
      <c r="F119" s="62"/>
      <c r="G119" s="162"/>
    </row>
    <row r="120" spans="1:11" ht="15">
      <c r="A120" s="61" t="s">
        <v>234</v>
      </c>
      <c r="B120" s="63">
        <v>12304</v>
      </c>
      <c r="C120" s="33"/>
      <c r="D120" s="62"/>
      <c r="E120" s="32">
        <v>3158</v>
      </c>
      <c r="F120" s="62"/>
      <c r="G120" s="162"/>
    </row>
    <row r="121" spans="1:11" ht="30">
      <c r="A121" s="174" t="s">
        <v>262</v>
      </c>
      <c r="B121" s="175">
        <v>1695975</v>
      </c>
      <c r="C121" s="176"/>
      <c r="D121" s="177"/>
      <c r="E121" s="178">
        <v>335072</v>
      </c>
      <c r="F121" s="177"/>
      <c r="G121" s="179"/>
    </row>
    <row r="122" spans="1:11" ht="12.75" customHeight="1"/>
    <row r="123" spans="1:11">
      <c r="A123" s="98" t="s">
        <v>226</v>
      </c>
      <c r="B123" s="160"/>
      <c r="C123" s="57"/>
      <c r="D123" s="57"/>
      <c r="E123" s="160"/>
      <c r="F123" s="57"/>
      <c r="G123" s="57"/>
    </row>
    <row r="124" spans="1:11" ht="12.75" customHeight="1">
      <c r="A124" s="312" t="s">
        <v>203</v>
      </c>
      <c r="B124" s="312"/>
      <c r="C124" s="312"/>
      <c r="D124" s="312"/>
      <c r="E124" s="312"/>
      <c r="F124" s="312"/>
      <c r="G124" s="312"/>
    </row>
    <row r="125" spans="1:11">
      <c r="A125" s="312"/>
      <c r="B125" s="312"/>
      <c r="C125" s="312"/>
      <c r="D125" s="312"/>
      <c r="E125" s="312"/>
      <c r="F125" s="312"/>
      <c r="G125" s="312"/>
      <c r="K125" s="159"/>
    </row>
    <row r="126" spans="1:11">
      <c r="A126" s="320" t="s">
        <v>335</v>
      </c>
      <c r="B126" s="320"/>
      <c r="C126" s="320"/>
      <c r="D126" s="320"/>
      <c r="E126" s="320"/>
      <c r="F126" s="320"/>
      <c r="G126" s="320"/>
    </row>
    <row r="127" spans="1:11">
      <c r="A127" s="320"/>
      <c r="B127" s="320"/>
      <c r="C127" s="320"/>
      <c r="D127" s="320"/>
      <c r="E127" s="320"/>
      <c r="F127" s="320"/>
      <c r="G127" s="320"/>
    </row>
    <row r="128" spans="1:11">
      <c r="A128" s="57" t="s">
        <v>208</v>
      </c>
      <c r="B128" s="160"/>
      <c r="C128" s="57"/>
      <c r="D128" s="57"/>
      <c r="E128" s="160"/>
      <c r="F128" s="57"/>
      <c r="G128" s="57"/>
    </row>
    <row r="129" spans="1:1" ht="35.25" customHeight="1">
      <c r="A129" s="22"/>
    </row>
  </sheetData>
  <mergeCells count="2">
    <mergeCell ref="A124:G125"/>
    <mergeCell ref="A126:G12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4" workbookViewId="0">
      <selection activeCell="E18" sqref="E18"/>
    </sheetView>
  </sheetViews>
  <sheetFormatPr baseColWidth="10" defaultRowHeight="12.75"/>
  <cols>
    <col min="1" max="1" width="32" customWidth="1"/>
    <col min="2" max="2" width="9.42578125" style="11" customWidth="1"/>
    <col min="3" max="3" width="9.28515625" style="11" bestFit="1" customWidth="1"/>
    <col min="4" max="4" width="9.42578125" style="11" customWidth="1"/>
    <col min="5" max="5" width="9" style="11" customWidth="1"/>
    <col min="6" max="6" width="8.7109375" style="11" customWidth="1"/>
    <col min="7" max="7" width="9.28515625" style="11" bestFit="1" customWidth="1"/>
    <col min="8" max="8" width="7.42578125" style="12" bestFit="1" customWidth="1"/>
    <col min="9" max="9" width="8.5703125" style="11" bestFit="1" customWidth="1"/>
    <col min="10" max="10" width="8.140625" style="11" bestFit="1" customWidth="1"/>
    <col min="11" max="11" width="9.28515625" style="11" bestFit="1" customWidth="1"/>
  </cols>
  <sheetData>
    <row r="1" spans="1:12" ht="15">
      <c r="A1" s="9"/>
      <c r="B1" s="16"/>
      <c r="C1" s="16"/>
      <c r="D1" s="16"/>
      <c r="E1" s="16"/>
      <c r="F1" s="16"/>
      <c r="G1" s="16"/>
      <c r="H1" s="14"/>
      <c r="I1" s="16"/>
      <c r="J1" s="16"/>
      <c r="K1" s="17"/>
      <c r="L1" s="7"/>
    </row>
    <row r="2" spans="1:12" ht="15">
      <c r="A2" s="4"/>
      <c r="B2" s="16"/>
      <c r="C2" s="16"/>
      <c r="D2" s="16"/>
      <c r="E2" s="16"/>
      <c r="F2" s="16"/>
      <c r="G2" s="16"/>
      <c r="H2" s="14"/>
      <c r="I2" s="16"/>
      <c r="J2" s="16"/>
      <c r="K2" s="17"/>
      <c r="L2" s="7"/>
    </row>
    <row r="3" spans="1:12" ht="15">
      <c r="A3" s="8"/>
      <c r="B3" s="17"/>
      <c r="C3" s="17"/>
      <c r="D3" s="17"/>
      <c r="E3" s="17"/>
      <c r="F3" s="17"/>
      <c r="G3" s="17"/>
      <c r="H3" s="13"/>
      <c r="I3" s="17"/>
      <c r="J3" s="17"/>
      <c r="K3" s="17"/>
      <c r="L3"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workbookViewId="0"/>
  </sheetViews>
  <sheetFormatPr baseColWidth="10" defaultRowHeight="12.75"/>
  <cols>
    <col min="1" max="1" width="20.140625" customWidth="1"/>
    <col min="2" max="2" width="32.140625" bestFit="1" customWidth="1"/>
    <col min="3" max="3" width="10.85546875" customWidth="1"/>
  </cols>
  <sheetData>
    <row r="1" spans="1:6" ht="15">
      <c r="A1" s="76" t="s">
        <v>263</v>
      </c>
    </row>
    <row r="2" spans="1:6" ht="15">
      <c r="A2" s="228" t="s">
        <v>340</v>
      </c>
    </row>
    <row r="3" spans="1:6">
      <c r="A3" s="77" t="s">
        <v>172</v>
      </c>
    </row>
    <row r="4" spans="1:6">
      <c r="A4" s="77" t="s">
        <v>204</v>
      </c>
    </row>
    <row r="6" spans="1:6" ht="30">
      <c r="A6" s="110" t="s">
        <v>0</v>
      </c>
      <c r="B6" s="30"/>
      <c r="C6" s="288" t="s">
        <v>378</v>
      </c>
      <c r="D6" s="288" t="s">
        <v>379</v>
      </c>
      <c r="E6" s="289" t="s">
        <v>189</v>
      </c>
      <c r="F6" s="290" t="s">
        <v>216</v>
      </c>
    </row>
    <row r="7" spans="1:6" ht="15">
      <c r="A7" s="47" t="s">
        <v>10</v>
      </c>
      <c r="B7" s="31" t="s">
        <v>215</v>
      </c>
      <c r="C7" s="32">
        <v>760689</v>
      </c>
      <c r="D7" s="32">
        <v>799812</v>
      </c>
      <c r="E7" s="33">
        <v>0.48474100866799436</v>
      </c>
      <c r="F7" s="34">
        <v>5.1431005312289252E-2</v>
      </c>
    </row>
    <row r="8" spans="1:6" ht="15">
      <c r="A8" s="47"/>
      <c r="B8" s="31" t="s">
        <v>264</v>
      </c>
      <c r="C8" s="32">
        <v>708586</v>
      </c>
      <c r="D8" s="32">
        <v>747950</v>
      </c>
      <c r="E8" s="33">
        <v>0.45330907442402263</v>
      </c>
      <c r="F8" s="34">
        <v>5.555288983976539E-2</v>
      </c>
    </row>
    <row r="9" spans="1:6" ht="15">
      <c r="A9" s="47"/>
      <c r="B9" s="24" t="s">
        <v>245</v>
      </c>
      <c r="C9" s="25">
        <v>202</v>
      </c>
      <c r="D9" s="25">
        <v>0</v>
      </c>
      <c r="E9" s="26">
        <v>0</v>
      </c>
      <c r="F9" s="27" t="s">
        <v>265</v>
      </c>
    </row>
    <row r="10" spans="1:6" ht="15">
      <c r="A10" s="47"/>
      <c r="B10" s="31" t="s">
        <v>266</v>
      </c>
      <c r="C10" s="32">
        <v>52103</v>
      </c>
      <c r="D10" s="32">
        <v>51862</v>
      </c>
      <c r="E10" s="33">
        <v>3.143193424397174E-2</v>
      </c>
      <c r="F10" s="34">
        <v>-4.625453428785291E-3</v>
      </c>
    </row>
    <row r="11" spans="1:6" ht="15">
      <c r="A11" s="47"/>
      <c r="B11" s="24" t="s">
        <v>246</v>
      </c>
      <c r="C11" s="25">
        <v>71</v>
      </c>
      <c r="D11" s="25">
        <v>38</v>
      </c>
      <c r="E11" s="26">
        <v>2.3030610105104432E-5</v>
      </c>
      <c r="F11" s="27" t="s">
        <v>265</v>
      </c>
    </row>
    <row r="12" spans="1:6" ht="15">
      <c r="A12" s="47"/>
      <c r="B12" s="31" t="s">
        <v>13</v>
      </c>
      <c r="C12" s="32">
        <v>115042</v>
      </c>
      <c r="D12" s="32">
        <v>29572</v>
      </c>
      <c r="E12" s="33">
        <v>1.7922663211267058E-2</v>
      </c>
      <c r="F12" s="34">
        <v>-0.74294605448444917</v>
      </c>
    </row>
    <row r="13" spans="1:6" ht="15">
      <c r="A13" s="47"/>
      <c r="B13" s="24" t="s">
        <v>245</v>
      </c>
      <c r="C13" s="25">
        <v>69659</v>
      </c>
      <c r="D13" s="25">
        <v>53633</v>
      </c>
      <c r="E13" s="26">
        <v>3.2505281888606997E-2</v>
      </c>
      <c r="F13" s="27">
        <v>-0.23006359551529595</v>
      </c>
    </row>
    <row r="14" spans="1:6" ht="15">
      <c r="A14" s="47"/>
      <c r="B14" s="24" t="s">
        <v>247</v>
      </c>
      <c r="C14" s="25">
        <v>9790</v>
      </c>
      <c r="D14" s="25">
        <v>9387</v>
      </c>
      <c r="E14" s="26">
        <v>5.6891667646477712E-3</v>
      </c>
      <c r="F14" s="27">
        <v>-4.1164453524004087E-2</v>
      </c>
    </row>
    <row r="15" spans="1:6" ht="15">
      <c r="A15" s="47"/>
      <c r="B15" s="31" t="s">
        <v>210</v>
      </c>
      <c r="C15" s="32">
        <v>121734</v>
      </c>
      <c r="D15" s="32">
        <v>121690</v>
      </c>
      <c r="E15" s="33">
        <v>7.3752498518162055E-2</v>
      </c>
      <c r="F15" s="34">
        <v>-3.6144380370315609E-4</v>
      </c>
    </row>
    <row r="16" spans="1:6" ht="15">
      <c r="A16" s="47"/>
      <c r="B16" s="47" t="s">
        <v>267</v>
      </c>
      <c r="C16" s="48">
        <v>997465</v>
      </c>
      <c r="D16" s="48">
        <v>1014094</v>
      </c>
      <c r="E16" s="49">
        <v>0.61461061905067826</v>
      </c>
      <c r="F16" s="50">
        <v>1.6671261648278386E-2</v>
      </c>
    </row>
    <row r="17" spans="1:18" ht="15">
      <c r="A17" s="39" t="s">
        <v>16</v>
      </c>
      <c r="B17" s="35" t="s">
        <v>213</v>
      </c>
      <c r="C17" s="36">
        <v>325756</v>
      </c>
      <c r="D17" s="36">
        <v>328282</v>
      </c>
      <c r="E17" s="37">
        <v>0.19896144069799718</v>
      </c>
      <c r="F17" s="38">
        <v>7.7542700671668369E-3</v>
      </c>
      <c r="R17" s="299"/>
    </row>
    <row r="18" spans="1:18" ht="15">
      <c r="A18" s="47"/>
      <c r="B18" s="31" t="s">
        <v>13</v>
      </c>
      <c r="C18" s="32">
        <v>61178</v>
      </c>
      <c r="D18" s="32">
        <v>58723</v>
      </c>
      <c r="E18" s="33">
        <v>3.5590171505317042E-2</v>
      </c>
      <c r="F18" s="34">
        <v>-4.0128804472195891E-2</v>
      </c>
      <c r="Q18" s="299"/>
      <c r="R18" s="299"/>
    </row>
    <row r="19" spans="1:18" ht="15">
      <c r="A19" s="47"/>
      <c r="B19" s="24" t="s">
        <v>268</v>
      </c>
      <c r="C19" s="25">
        <v>32860</v>
      </c>
      <c r="D19" s="25">
        <v>32468</v>
      </c>
      <c r="E19" s="26">
        <v>1.9677838128750808E-2</v>
      </c>
      <c r="F19" s="27">
        <v>-1.1929397443700548E-2</v>
      </c>
      <c r="G19" s="12"/>
      <c r="J19" s="232"/>
      <c r="P19" s="299"/>
      <c r="Q19" s="299"/>
      <c r="R19" s="299"/>
    </row>
    <row r="20" spans="1:18" ht="15">
      <c r="A20" s="47"/>
      <c r="B20" s="24" t="s">
        <v>245</v>
      </c>
      <c r="C20" s="25">
        <v>162907</v>
      </c>
      <c r="D20" s="25">
        <v>162481</v>
      </c>
      <c r="E20" s="26">
        <v>9.8474646328617715E-2</v>
      </c>
      <c r="F20" s="27">
        <v>-2.6149889200586837E-3</v>
      </c>
      <c r="G20" s="232"/>
      <c r="H20" s="232"/>
      <c r="P20" s="299"/>
      <c r="Q20" s="299"/>
      <c r="R20" s="299"/>
    </row>
    <row r="21" spans="1:18" ht="15">
      <c r="A21" s="43"/>
      <c r="B21" s="43" t="s">
        <v>269</v>
      </c>
      <c r="C21" s="44">
        <v>582701</v>
      </c>
      <c r="D21" s="44">
        <v>581954</v>
      </c>
      <c r="E21" s="51">
        <v>0.35270409666068275</v>
      </c>
      <c r="F21" s="52">
        <v>-1.2819610743760523E-3</v>
      </c>
      <c r="P21" s="299"/>
      <c r="Q21" s="299"/>
    </row>
    <row r="22" spans="1:18" ht="15" customHeight="1">
      <c r="A22" s="47" t="s">
        <v>17</v>
      </c>
      <c r="B22" s="31" t="s">
        <v>212</v>
      </c>
      <c r="C22" s="32">
        <v>53914</v>
      </c>
      <c r="D22" s="32">
        <v>52798</v>
      </c>
      <c r="E22" s="33">
        <v>3.1999214534981682E-2</v>
      </c>
      <c r="F22" s="34">
        <v>-2.0699632748451238E-2</v>
      </c>
      <c r="P22" s="299"/>
    </row>
    <row r="23" spans="1:18" ht="15">
      <c r="A23" s="23"/>
      <c r="B23" s="31" t="s">
        <v>211</v>
      </c>
      <c r="C23" s="32">
        <v>1270</v>
      </c>
      <c r="D23" s="32">
        <v>1132</v>
      </c>
      <c r="E23" s="33">
        <v>6.8606975365732153E-4</v>
      </c>
      <c r="F23" s="34" t="s">
        <v>265</v>
      </c>
      <c r="I23" s="159"/>
      <c r="P23" s="299"/>
    </row>
    <row r="24" spans="1:18" ht="15">
      <c r="A24" s="23"/>
      <c r="B24" s="47" t="s">
        <v>270</v>
      </c>
      <c r="C24" s="48">
        <v>55184</v>
      </c>
      <c r="D24" s="48">
        <v>53930</v>
      </c>
      <c r="E24" s="49">
        <v>3.2685284288638997E-2</v>
      </c>
      <c r="F24" s="50">
        <v>-2.2723977964627429E-2</v>
      </c>
      <c r="P24" s="299"/>
    </row>
    <row r="25" spans="1:18" ht="15">
      <c r="A25" s="39" t="s">
        <v>271</v>
      </c>
      <c r="B25" s="39" t="s">
        <v>272</v>
      </c>
      <c r="C25" s="40">
        <v>1635350</v>
      </c>
      <c r="D25" s="40">
        <v>1649978</v>
      </c>
      <c r="E25" s="41">
        <v>1</v>
      </c>
      <c r="F25" s="42">
        <v>8.944874185954077E-3</v>
      </c>
    </row>
    <row r="26" spans="1:18" ht="15">
      <c r="A26" s="43"/>
      <c r="B26" s="43" t="s">
        <v>273</v>
      </c>
      <c r="C26" s="44">
        <v>1675091</v>
      </c>
      <c r="D26" s="44">
        <v>1695975</v>
      </c>
      <c r="E26" s="45"/>
      <c r="F26" s="46"/>
      <c r="H26" s="285"/>
    </row>
    <row r="27" spans="1:18" ht="63.75" customHeight="1">
      <c r="A27" s="300" t="s">
        <v>333</v>
      </c>
      <c r="B27" s="300"/>
      <c r="C27" s="300"/>
      <c r="D27" s="300"/>
      <c r="E27" s="300"/>
      <c r="F27" s="300"/>
      <c r="H27" s="286"/>
    </row>
    <row r="28" spans="1:18" ht="15">
      <c r="H28" s="28"/>
      <c r="R28" s="299"/>
    </row>
    <row r="29" spans="1:18">
      <c r="D29" s="12"/>
      <c r="E29" s="12"/>
      <c r="R29" s="299"/>
    </row>
    <row r="30" spans="1:18">
      <c r="R30" s="299"/>
    </row>
    <row r="31" spans="1:18">
      <c r="R31" s="299"/>
    </row>
    <row r="32" spans="1:18">
      <c r="R32" s="299"/>
    </row>
    <row r="33" spans="13:18">
      <c r="R33" s="299"/>
    </row>
    <row r="34" spans="13:18">
      <c r="M34" s="299"/>
      <c r="R34" s="299"/>
    </row>
    <row r="35" spans="13:18">
      <c r="M35" s="299"/>
      <c r="R35" s="299"/>
    </row>
    <row r="36" spans="13:18">
      <c r="M36" s="299"/>
    </row>
    <row r="37" spans="13:18">
      <c r="M37" s="299"/>
    </row>
    <row r="38" spans="13:18">
      <c r="M38" s="299"/>
    </row>
    <row r="39" spans="13:18">
      <c r="M39" s="299"/>
    </row>
    <row r="41" spans="13:18">
      <c r="M41" s="299"/>
    </row>
    <row r="42" spans="13:18">
      <c r="M42" s="299"/>
    </row>
  </sheetData>
  <mergeCells count="16">
    <mergeCell ref="A27:F27"/>
    <mergeCell ref="R17:R18"/>
    <mergeCell ref="R19:R20"/>
    <mergeCell ref="R28:R29"/>
    <mergeCell ref="R30:R31"/>
    <mergeCell ref="P19:P20"/>
    <mergeCell ref="P21:P22"/>
    <mergeCell ref="P23:P24"/>
    <mergeCell ref="Q18:Q19"/>
    <mergeCell ref="Q20:Q21"/>
    <mergeCell ref="M41:M42"/>
    <mergeCell ref="R32:R33"/>
    <mergeCell ref="R34:R35"/>
    <mergeCell ref="M34:M35"/>
    <mergeCell ref="M36:M37"/>
    <mergeCell ref="M38:M3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heetViews>
  <sheetFormatPr baseColWidth="10" defaultColWidth="11.42578125" defaultRowHeight="12"/>
  <cols>
    <col min="1" max="1" width="14.7109375" style="4" bestFit="1" customWidth="1"/>
    <col min="2" max="2" width="30.42578125" style="4" bestFit="1" customWidth="1"/>
    <col min="3" max="7" width="11.42578125" style="4"/>
    <col min="8" max="8" width="16.28515625" style="4" bestFit="1" customWidth="1"/>
    <col min="9" max="16384" width="11.42578125" style="4"/>
  </cols>
  <sheetData>
    <row r="1" spans="1:10" ht="15">
      <c r="A1" s="76" t="s">
        <v>281</v>
      </c>
    </row>
    <row r="2" spans="1:10" ht="15">
      <c r="A2" s="228" t="s">
        <v>340</v>
      </c>
    </row>
    <row r="3" spans="1:10" ht="12.75">
      <c r="A3" s="77" t="s">
        <v>172</v>
      </c>
    </row>
    <row r="4" spans="1:10" ht="12.75">
      <c r="A4" s="77" t="s">
        <v>204</v>
      </c>
    </row>
    <row r="5" spans="1:10" ht="12.75">
      <c r="A5" s="77"/>
    </row>
    <row r="6" spans="1:10" ht="15" customHeight="1">
      <c r="C6" s="301" t="s">
        <v>212</v>
      </c>
      <c r="D6" s="302"/>
      <c r="E6" s="302"/>
      <c r="F6" s="302"/>
      <c r="G6" s="302"/>
      <c r="H6" s="303"/>
      <c r="I6" s="304" t="s">
        <v>64</v>
      </c>
      <c r="J6" s="304" t="s">
        <v>65</v>
      </c>
    </row>
    <row r="7" spans="1:10" s="5" customFormat="1" ht="60">
      <c r="A7" s="58"/>
      <c r="B7" s="58"/>
      <c r="C7" s="73" t="s">
        <v>1</v>
      </c>
      <c r="D7" s="74" t="s">
        <v>169</v>
      </c>
      <c r="E7" s="75" t="s">
        <v>171</v>
      </c>
      <c r="F7" s="74" t="s">
        <v>63</v>
      </c>
      <c r="G7" s="75" t="s">
        <v>8</v>
      </c>
      <c r="H7" s="75" t="s">
        <v>280</v>
      </c>
      <c r="I7" s="305"/>
      <c r="J7" s="305"/>
    </row>
    <row r="8" spans="1:10" ht="15">
      <c r="A8" s="59" t="s">
        <v>10</v>
      </c>
      <c r="B8" s="35" t="s">
        <v>66</v>
      </c>
      <c r="C8" s="36">
        <v>135387</v>
      </c>
      <c r="D8" s="60">
        <v>172525</v>
      </c>
      <c r="E8" s="36">
        <v>352174</v>
      </c>
      <c r="F8" s="60">
        <v>244124</v>
      </c>
      <c r="G8" s="36">
        <v>55566</v>
      </c>
      <c r="H8" s="36">
        <v>647</v>
      </c>
      <c r="I8" s="60">
        <v>53671</v>
      </c>
      <c r="J8" s="60">
        <v>1014094</v>
      </c>
    </row>
    <row r="9" spans="1:10" ht="15">
      <c r="A9" s="61"/>
      <c r="B9" s="31" t="s">
        <v>216</v>
      </c>
      <c r="C9" s="33">
        <v>5.0912845033688328E-2</v>
      </c>
      <c r="D9" s="62">
        <v>1.2654884397983202E-2</v>
      </c>
      <c r="E9" s="33">
        <v>3.0833626039105493E-2</v>
      </c>
      <c r="F9" s="62">
        <v>4.7185188998129748E-2</v>
      </c>
      <c r="G9" s="33">
        <v>3.7220936310012692E-2</v>
      </c>
      <c r="H9" s="33"/>
      <c r="I9" s="62">
        <v>-0.23252588228564891</v>
      </c>
      <c r="J9" s="62">
        <v>1.6671261648278386E-2</v>
      </c>
    </row>
    <row r="10" spans="1:10" s="10" customFormat="1" ht="15">
      <c r="A10" s="61"/>
      <c r="B10" s="47" t="s">
        <v>189</v>
      </c>
      <c r="C10" s="49">
        <v>0.13350537524134842</v>
      </c>
      <c r="D10" s="71">
        <v>0.17012722686457074</v>
      </c>
      <c r="E10" s="49">
        <v>0.34727944352298701</v>
      </c>
      <c r="F10" s="71">
        <v>0.24073113537798271</v>
      </c>
      <c r="G10" s="49">
        <v>5.4793737069739099E-2</v>
      </c>
      <c r="H10" s="49">
        <v>6.3800791642589351E-4</v>
      </c>
      <c r="I10" s="71">
        <v>5.2925074006946099E-2</v>
      </c>
      <c r="J10" s="71">
        <v>1</v>
      </c>
    </row>
    <row r="11" spans="1:10" ht="15">
      <c r="A11" s="61"/>
      <c r="B11" s="24" t="s">
        <v>274</v>
      </c>
      <c r="C11" s="25">
        <v>2747</v>
      </c>
      <c r="D11" s="54">
        <v>46872</v>
      </c>
      <c r="E11" s="25">
        <v>11542</v>
      </c>
      <c r="F11" s="54">
        <v>60529</v>
      </c>
      <c r="G11" s="25">
        <v>0</v>
      </c>
      <c r="H11" s="25">
        <v>0</v>
      </c>
      <c r="I11" s="54">
        <v>0</v>
      </c>
      <c r="J11" s="54">
        <v>121690</v>
      </c>
    </row>
    <row r="12" spans="1:10" ht="15">
      <c r="A12" s="61"/>
      <c r="B12" s="24" t="s">
        <v>275</v>
      </c>
      <c r="C12" s="26">
        <v>2.2573752978880764E-2</v>
      </c>
      <c r="D12" s="55">
        <v>0.38517544580491414</v>
      </c>
      <c r="E12" s="26">
        <v>9.4847563480976255E-2</v>
      </c>
      <c r="F12" s="55">
        <v>0.49740323773522888</v>
      </c>
      <c r="G12" s="26">
        <v>0</v>
      </c>
      <c r="H12" s="26">
        <v>0</v>
      </c>
      <c r="I12" s="55">
        <v>0</v>
      </c>
      <c r="J12" s="55">
        <v>1</v>
      </c>
    </row>
    <row r="13" spans="1:10" ht="15">
      <c r="A13" s="61"/>
      <c r="B13" s="47" t="s">
        <v>276</v>
      </c>
      <c r="C13" s="49">
        <v>0.14863223383131408</v>
      </c>
      <c r="D13" s="71">
        <v>0.14080282024733193</v>
      </c>
      <c r="E13" s="49">
        <v>0.3817015611763282</v>
      </c>
      <c r="F13" s="71">
        <v>0.20573081250196099</v>
      </c>
      <c r="G13" s="49">
        <v>6.2265520997216509E-2</v>
      </c>
      <c r="H13" s="49">
        <v>7.2500795603784834E-4</v>
      </c>
      <c r="I13" s="71">
        <v>6.0142043289810446E-2</v>
      </c>
      <c r="J13" s="71">
        <v>1</v>
      </c>
    </row>
    <row r="14" spans="1:10" ht="15">
      <c r="A14" s="61"/>
      <c r="B14" s="31" t="s">
        <v>188</v>
      </c>
      <c r="C14" s="32">
        <v>135454</v>
      </c>
      <c r="D14" s="63">
        <v>173945</v>
      </c>
      <c r="E14" s="32">
        <v>353703</v>
      </c>
      <c r="F14" s="63">
        <v>247543</v>
      </c>
      <c r="G14" s="32">
        <v>56115</v>
      </c>
      <c r="H14" s="32">
        <v>647</v>
      </c>
      <c r="I14" s="63">
        <v>53671</v>
      </c>
      <c r="J14" s="63">
        <v>1021078</v>
      </c>
    </row>
    <row r="15" spans="1:10" ht="15">
      <c r="A15" s="59" t="s">
        <v>16</v>
      </c>
      <c r="B15" s="35" t="s">
        <v>66</v>
      </c>
      <c r="C15" s="36">
        <v>76942</v>
      </c>
      <c r="D15" s="60">
        <v>65144</v>
      </c>
      <c r="E15" s="36">
        <v>163537</v>
      </c>
      <c r="F15" s="60">
        <v>107930</v>
      </c>
      <c r="G15" s="36">
        <v>5920</v>
      </c>
      <c r="H15" s="36">
        <v>0</v>
      </c>
      <c r="I15" s="60">
        <v>162481</v>
      </c>
      <c r="J15" s="60">
        <v>581954</v>
      </c>
    </row>
    <row r="16" spans="1:10" ht="15">
      <c r="A16" s="61"/>
      <c r="B16" s="31" t="s">
        <v>216</v>
      </c>
      <c r="C16" s="33">
        <v>2.6845287739783153E-3</v>
      </c>
      <c r="D16" s="62">
        <v>-3.3342731225237794E-2</v>
      </c>
      <c r="E16" s="33">
        <v>6.9454279011631126E-3</v>
      </c>
      <c r="F16" s="62">
        <v>3.8692635377718249E-3</v>
      </c>
      <c r="G16" s="33">
        <v>3.0640668523676879E-2</v>
      </c>
      <c r="H16" s="33"/>
      <c r="I16" s="62">
        <v>-2.6149889200586837E-3</v>
      </c>
      <c r="J16" s="62">
        <v>-1.2819610743760523E-3</v>
      </c>
    </row>
    <row r="17" spans="1:12" ht="15">
      <c r="A17" s="61"/>
      <c r="B17" s="47" t="s">
        <v>189</v>
      </c>
      <c r="C17" s="49">
        <v>0.1322131989813628</v>
      </c>
      <c r="D17" s="71">
        <v>0.11194011897847596</v>
      </c>
      <c r="E17" s="49">
        <v>0.2810136196331669</v>
      </c>
      <c r="F17" s="71">
        <v>0.18546139385587176</v>
      </c>
      <c r="G17" s="49">
        <v>1.0172625327775048E-2</v>
      </c>
      <c r="H17" s="49">
        <v>0</v>
      </c>
      <c r="I17" s="71">
        <v>0.27919904322334754</v>
      </c>
      <c r="J17" s="71">
        <v>1</v>
      </c>
    </row>
    <row r="18" spans="1:12" ht="15">
      <c r="A18" s="64"/>
      <c r="B18" s="65" t="s">
        <v>188</v>
      </c>
      <c r="C18" s="66">
        <v>77642</v>
      </c>
      <c r="D18" s="67">
        <v>71745</v>
      </c>
      <c r="E18" s="66">
        <v>166127</v>
      </c>
      <c r="F18" s="67">
        <v>133569</v>
      </c>
      <c r="G18" s="66">
        <v>6056</v>
      </c>
      <c r="H18" s="66">
        <v>9</v>
      </c>
      <c r="I18" s="67">
        <v>162481</v>
      </c>
      <c r="J18" s="67">
        <v>617629</v>
      </c>
    </row>
    <row r="19" spans="1:12" ht="15">
      <c r="A19" s="61" t="s">
        <v>17</v>
      </c>
      <c r="B19" s="31" t="s">
        <v>66</v>
      </c>
      <c r="C19" s="32">
        <v>6359</v>
      </c>
      <c r="D19" s="63">
        <v>2843</v>
      </c>
      <c r="E19" s="32">
        <v>17727</v>
      </c>
      <c r="F19" s="63">
        <v>25302</v>
      </c>
      <c r="G19" s="32">
        <v>567</v>
      </c>
      <c r="H19" s="32">
        <v>0</v>
      </c>
      <c r="I19" s="63">
        <v>1132</v>
      </c>
      <c r="J19" s="63">
        <v>53930</v>
      </c>
    </row>
    <row r="20" spans="1:12" ht="15">
      <c r="A20" s="61"/>
      <c r="B20" s="31" t="s">
        <v>216</v>
      </c>
      <c r="C20" s="33">
        <v>-2.2594528127881954E-2</v>
      </c>
      <c r="D20" s="62">
        <v>-1.7962003454231434E-2</v>
      </c>
      <c r="E20" s="33">
        <v>-2.791182276815091E-2</v>
      </c>
      <c r="F20" s="62">
        <v>-1.7474370922646785E-2</v>
      </c>
      <c r="G20" s="33">
        <v>0.08</v>
      </c>
      <c r="H20" s="33"/>
      <c r="I20" s="62">
        <v>-0.10866141732283464</v>
      </c>
      <c r="J20" s="62">
        <v>-2.2723977964627429E-2</v>
      </c>
    </row>
    <row r="21" spans="1:12" ht="15">
      <c r="A21" s="61"/>
      <c r="B21" s="47" t="s">
        <v>189</v>
      </c>
      <c r="C21" s="49">
        <v>0.11791210828852215</v>
      </c>
      <c r="D21" s="71">
        <v>5.2716484331540886E-2</v>
      </c>
      <c r="E21" s="49">
        <v>0.32870387539402929</v>
      </c>
      <c r="F21" s="71">
        <v>0.469163730762099</v>
      </c>
      <c r="G21" s="49">
        <v>1.0513628778045615E-2</v>
      </c>
      <c r="H21" s="49">
        <v>0</v>
      </c>
      <c r="I21" s="71">
        <v>2.0990172445763025E-2</v>
      </c>
      <c r="J21" s="71">
        <v>1</v>
      </c>
    </row>
    <row r="22" spans="1:12" ht="15">
      <c r="A22" s="61"/>
      <c r="B22" s="31" t="s">
        <v>188</v>
      </c>
      <c r="C22" s="32">
        <v>6416</v>
      </c>
      <c r="D22" s="63">
        <v>3069</v>
      </c>
      <c r="E22" s="32">
        <v>18555</v>
      </c>
      <c r="F22" s="63">
        <v>27529</v>
      </c>
      <c r="G22" s="32">
        <v>567</v>
      </c>
      <c r="H22" s="32">
        <v>0</v>
      </c>
      <c r="I22" s="63">
        <v>1132</v>
      </c>
      <c r="J22" s="63">
        <v>57268</v>
      </c>
    </row>
    <row r="23" spans="1:12" ht="15">
      <c r="A23" s="68" t="s">
        <v>23</v>
      </c>
      <c r="B23" s="39" t="s">
        <v>66</v>
      </c>
      <c r="C23" s="40">
        <v>218688</v>
      </c>
      <c r="D23" s="69">
        <v>240512</v>
      </c>
      <c r="E23" s="40">
        <v>533438</v>
      </c>
      <c r="F23" s="69">
        <v>377356</v>
      </c>
      <c r="G23" s="40">
        <v>62053</v>
      </c>
      <c r="H23" s="40">
        <v>647</v>
      </c>
      <c r="I23" s="69">
        <v>217284</v>
      </c>
      <c r="J23" s="69">
        <v>1649978</v>
      </c>
    </row>
    <row r="24" spans="1:12" ht="15">
      <c r="A24" s="70"/>
      <c r="B24" s="47" t="s">
        <v>216</v>
      </c>
      <c r="C24" s="49">
        <v>3.1206677040599803E-2</v>
      </c>
      <c r="D24" s="71">
        <v>-5.942116307577237E-4</v>
      </c>
      <c r="E24" s="49">
        <v>2.1354241458207683E-2</v>
      </c>
      <c r="F24" s="71">
        <v>2.9929856164196623E-2</v>
      </c>
      <c r="G24" s="49">
        <v>3.6964622917397771E-2</v>
      </c>
      <c r="H24" s="49"/>
      <c r="I24" s="71">
        <v>-7.186823231913339E-2</v>
      </c>
      <c r="J24" s="71">
        <v>8.944874185954077E-3</v>
      </c>
    </row>
    <row r="25" spans="1:12" ht="15">
      <c r="A25" s="70"/>
      <c r="B25" s="47" t="s">
        <v>189</v>
      </c>
      <c r="C25" s="49">
        <v>0.13253994901750205</v>
      </c>
      <c r="D25" s="71">
        <v>0.14576679204207571</v>
      </c>
      <c r="E25" s="49">
        <v>0.32330006824333413</v>
      </c>
      <c r="F25" s="71">
        <v>0.22870365544267862</v>
      </c>
      <c r="G25" s="49">
        <v>3.760838023294856E-2</v>
      </c>
      <c r="H25" s="49">
        <v>3.9212644047375178E-4</v>
      </c>
      <c r="I25" s="71">
        <v>0.13168902858098713</v>
      </c>
      <c r="J25" s="71">
        <v>1</v>
      </c>
    </row>
    <row r="26" spans="1:12" ht="15">
      <c r="A26" s="61"/>
      <c r="B26" s="24" t="s">
        <v>277</v>
      </c>
      <c r="C26" s="25">
        <v>39459</v>
      </c>
      <c r="D26" s="54">
        <v>47761</v>
      </c>
      <c r="E26" s="25">
        <v>88914</v>
      </c>
      <c r="F26" s="54">
        <v>66389</v>
      </c>
      <c r="G26" s="25">
        <v>18826</v>
      </c>
      <c r="H26" s="25">
        <v>414</v>
      </c>
      <c r="I26" s="54">
        <v>26983</v>
      </c>
      <c r="J26" s="54">
        <v>288746</v>
      </c>
    </row>
    <row r="27" spans="1:12" ht="15">
      <c r="A27" s="61"/>
      <c r="B27" s="24" t="s">
        <v>278</v>
      </c>
      <c r="C27" s="26">
        <v>7.5323613571331244E-2</v>
      </c>
      <c r="D27" s="55">
        <v>4.7574135813300576E-2</v>
      </c>
      <c r="E27" s="26">
        <v>9.9808275094316279E-2</v>
      </c>
      <c r="F27" s="55">
        <v>0.13487410041197284</v>
      </c>
      <c r="G27" s="26">
        <v>4.8101547711836098E-2</v>
      </c>
      <c r="H27" s="26"/>
      <c r="I27" s="55">
        <v>-0.24848906837487816</v>
      </c>
      <c r="J27" s="55">
        <v>4.808746342986156E-2</v>
      </c>
    </row>
    <row r="28" spans="1:12" ht="15">
      <c r="A28" s="61"/>
      <c r="B28" s="24" t="s">
        <v>279</v>
      </c>
      <c r="C28" s="26">
        <v>0.13665643853075021</v>
      </c>
      <c r="D28" s="55">
        <v>0.16540835197717024</v>
      </c>
      <c r="E28" s="26">
        <v>0.30793153844555421</v>
      </c>
      <c r="F28" s="55">
        <v>0.22992179978250782</v>
      </c>
      <c r="G28" s="26">
        <v>6.5199171590255789E-2</v>
      </c>
      <c r="H28" s="26">
        <v>1.4337860957381228E-3</v>
      </c>
      <c r="I28" s="55">
        <v>9.3448913578023596E-2</v>
      </c>
      <c r="J28" s="55">
        <v>1</v>
      </c>
    </row>
    <row r="29" spans="1:12" ht="15">
      <c r="A29" s="64"/>
      <c r="B29" s="43" t="s">
        <v>225</v>
      </c>
      <c r="C29" s="44">
        <v>219512</v>
      </c>
      <c r="D29" s="72">
        <v>248759</v>
      </c>
      <c r="E29" s="44">
        <v>538385</v>
      </c>
      <c r="F29" s="72">
        <v>408641</v>
      </c>
      <c r="G29" s="44">
        <v>62738</v>
      </c>
      <c r="H29" s="44">
        <v>656</v>
      </c>
      <c r="I29" s="72">
        <v>217284</v>
      </c>
      <c r="J29" s="72">
        <v>1695975</v>
      </c>
    </row>
    <row r="30" spans="1:12" ht="13.5" customHeight="1">
      <c r="A30" s="306" t="s">
        <v>257</v>
      </c>
      <c r="B30" s="306"/>
      <c r="C30" s="306"/>
      <c r="D30" s="306"/>
      <c r="E30" s="306"/>
      <c r="F30" s="306"/>
      <c r="G30" s="306"/>
      <c r="H30" s="306"/>
      <c r="I30" s="306"/>
      <c r="J30" s="306"/>
    </row>
    <row r="31" spans="1:12" ht="12.75">
      <c r="A31" s="57"/>
      <c r="B31" s="57"/>
      <c r="C31" s="233"/>
      <c r="D31" s="233"/>
      <c r="E31" s="233"/>
      <c r="F31" s="233"/>
      <c r="G31" s="233"/>
      <c r="H31" s="233"/>
      <c r="I31" s="233"/>
      <c r="J31" s="233"/>
    </row>
    <row r="32" spans="1:12" ht="12.75">
      <c r="A32" s="57"/>
      <c r="B32" s="57"/>
      <c r="C32" s="57"/>
      <c r="D32" s="57"/>
      <c r="E32" s="57"/>
      <c r="F32" s="57"/>
      <c r="G32" s="57"/>
      <c r="H32" s="57"/>
      <c r="I32" s="57"/>
      <c r="L32" s="235"/>
    </row>
    <row r="33" spans="1:12" ht="39" customHeight="1">
      <c r="A33" s="307" t="s">
        <v>332</v>
      </c>
      <c r="B33" s="307"/>
      <c r="C33" s="307"/>
      <c r="D33" s="307"/>
      <c r="E33" s="307"/>
      <c r="F33" s="307"/>
      <c r="G33" s="307"/>
      <c r="H33" s="307"/>
      <c r="I33" s="307"/>
      <c r="J33" s="307"/>
      <c r="L33" s="235"/>
    </row>
  </sheetData>
  <mergeCells count="5">
    <mergeCell ref="C6:H6"/>
    <mergeCell ref="J6:J7"/>
    <mergeCell ref="I6:I7"/>
    <mergeCell ref="A30:J30"/>
    <mergeCell ref="A33:J3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Normal="100" workbookViewId="0">
      <pane xSplit="2" topLeftCell="C1" activePane="topRight" state="frozen"/>
      <selection pane="topRight"/>
    </sheetView>
  </sheetViews>
  <sheetFormatPr baseColWidth="10" defaultRowHeight="12.75"/>
  <cols>
    <col min="1" max="1" width="20.5703125" customWidth="1"/>
    <col min="2" max="2" width="33.42578125" bestFit="1" customWidth="1"/>
    <col min="3" max="3" width="13.28515625" bestFit="1" customWidth="1"/>
    <col min="4" max="4" width="17.28515625" style="3" bestFit="1" customWidth="1"/>
    <col min="5" max="5" width="19" style="3" bestFit="1" customWidth="1"/>
    <col min="6" max="6" width="16.85546875" style="3" bestFit="1" customWidth="1"/>
    <col min="7" max="7" width="14" bestFit="1" customWidth="1"/>
    <col min="8" max="8" width="10.5703125" customWidth="1"/>
    <col min="9" max="9" width="17.7109375" bestFit="1" customWidth="1"/>
    <col min="10" max="10" width="11.5703125" bestFit="1" customWidth="1"/>
    <col min="11" max="11" width="16.28515625" bestFit="1" customWidth="1"/>
    <col min="12" max="12" width="15.28515625" customWidth="1"/>
    <col min="13" max="13" width="18.85546875" bestFit="1" customWidth="1"/>
    <col min="14" max="14" width="20.85546875" bestFit="1" customWidth="1"/>
    <col min="15" max="15" width="12.42578125" bestFit="1" customWidth="1"/>
    <col min="16" max="16" width="13" bestFit="1" customWidth="1"/>
    <col min="17" max="17" width="10.5703125" bestFit="1" customWidth="1"/>
    <col min="18" max="18" width="16" customWidth="1"/>
    <col min="19" max="19" width="11.5703125" bestFit="1" customWidth="1"/>
  </cols>
  <sheetData>
    <row r="1" spans="1:19" s="1" customFormat="1" ht="15">
      <c r="A1" s="76" t="s">
        <v>310</v>
      </c>
      <c r="B1" s="18"/>
      <c r="C1" s="18"/>
      <c r="D1" s="18"/>
      <c r="E1" s="18"/>
      <c r="F1" s="20"/>
      <c r="G1" s="21"/>
      <c r="H1" s="21"/>
      <c r="L1" s="243"/>
      <c r="P1" s="248"/>
    </row>
    <row r="2" spans="1:19" s="1" customFormat="1" ht="15">
      <c r="A2" s="228" t="s">
        <v>340</v>
      </c>
      <c r="D2" s="2"/>
      <c r="E2" s="2"/>
      <c r="F2" s="2"/>
      <c r="I2" s="243"/>
    </row>
    <row r="3" spans="1:19" s="1" customFormat="1">
      <c r="A3" s="77" t="s">
        <v>172</v>
      </c>
      <c r="C3" s="19"/>
      <c r="D3" s="19"/>
      <c r="E3" s="19"/>
      <c r="F3" s="19"/>
      <c r="G3" s="19"/>
      <c r="H3" s="19"/>
      <c r="I3" s="19"/>
      <c r="J3" s="19"/>
      <c r="K3" s="19"/>
      <c r="L3" s="19"/>
      <c r="M3" s="19"/>
      <c r="N3" s="19"/>
      <c r="O3" s="19"/>
      <c r="P3" s="19"/>
      <c r="Q3" s="19"/>
      <c r="R3" s="19"/>
      <c r="S3" s="19"/>
    </row>
    <row r="4" spans="1:19">
      <c r="A4" s="77" t="s">
        <v>204</v>
      </c>
      <c r="D4"/>
      <c r="E4"/>
      <c r="F4"/>
    </row>
    <row r="5" spans="1:19" ht="60">
      <c r="A5" s="78" t="s">
        <v>0</v>
      </c>
      <c r="B5" s="53"/>
      <c r="C5" s="74" t="s">
        <v>1</v>
      </c>
      <c r="D5" s="75" t="s">
        <v>2</v>
      </c>
      <c r="E5" s="74" t="s">
        <v>3</v>
      </c>
      <c r="F5" s="75" t="s">
        <v>4</v>
      </c>
      <c r="G5" s="74" t="s">
        <v>282</v>
      </c>
      <c r="H5" s="75" t="s">
        <v>5</v>
      </c>
      <c r="I5" s="74" t="s">
        <v>283</v>
      </c>
      <c r="J5" s="75" t="s">
        <v>6</v>
      </c>
      <c r="K5" s="74" t="s">
        <v>284</v>
      </c>
      <c r="L5" s="75" t="s">
        <v>285</v>
      </c>
      <c r="M5" s="74" t="s">
        <v>261</v>
      </c>
      <c r="N5" s="75" t="s">
        <v>7</v>
      </c>
      <c r="O5" s="74" t="s">
        <v>286</v>
      </c>
      <c r="P5" s="75" t="s">
        <v>159</v>
      </c>
      <c r="Q5" s="74" t="s">
        <v>8</v>
      </c>
      <c r="R5" s="75" t="s">
        <v>280</v>
      </c>
      <c r="S5" s="74" t="s">
        <v>9</v>
      </c>
    </row>
    <row r="6" spans="1:19" ht="15">
      <c r="A6" s="35" t="s">
        <v>10</v>
      </c>
      <c r="B6" s="99" t="s">
        <v>11</v>
      </c>
      <c r="C6" s="56">
        <v>2349</v>
      </c>
      <c r="D6" s="36"/>
      <c r="E6" s="60"/>
      <c r="F6" s="36"/>
      <c r="G6" s="56"/>
      <c r="H6" s="36"/>
      <c r="I6" s="60">
        <v>5542</v>
      </c>
      <c r="J6" s="36"/>
      <c r="K6" s="60"/>
      <c r="L6" s="29">
        <v>5542</v>
      </c>
      <c r="M6" s="60">
        <v>0</v>
      </c>
      <c r="N6" s="36">
        <v>1496</v>
      </c>
      <c r="O6" s="60">
        <v>0</v>
      </c>
      <c r="P6" s="29">
        <v>1496</v>
      </c>
      <c r="Q6" s="56"/>
      <c r="R6" s="29"/>
      <c r="S6" s="56">
        <v>9387</v>
      </c>
    </row>
    <row r="7" spans="1:19" ht="15">
      <c r="A7" s="31"/>
      <c r="B7" s="100" t="s">
        <v>220</v>
      </c>
      <c r="C7" s="79">
        <v>55345</v>
      </c>
      <c r="D7" s="32">
        <v>13408</v>
      </c>
      <c r="E7" s="63">
        <v>24656</v>
      </c>
      <c r="F7" s="32">
        <v>2312</v>
      </c>
      <c r="G7" s="79">
        <v>40376</v>
      </c>
      <c r="H7" s="32">
        <v>45971</v>
      </c>
      <c r="I7" s="63">
        <v>27138</v>
      </c>
      <c r="J7" s="32">
        <v>70787</v>
      </c>
      <c r="K7" s="63">
        <v>2677</v>
      </c>
      <c r="L7" s="28">
        <v>146573</v>
      </c>
      <c r="M7" s="63">
        <v>20892</v>
      </c>
      <c r="N7" s="32">
        <v>34154</v>
      </c>
      <c r="O7" s="63">
        <v>10361</v>
      </c>
      <c r="P7" s="28">
        <v>65407</v>
      </c>
      <c r="Q7" s="79">
        <v>23893</v>
      </c>
      <c r="R7" s="28">
        <v>210</v>
      </c>
      <c r="S7" s="79">
        <v>331804</v>
      </c>
    </row>
    <row r="8" spans="1:19" ht="15">
      <c r="A8" s="24"/>
      <c r="B8" s="80" t="s">
        <v>287</v>
      </c>
      <c r="C8" s="81">
        <v>36990</v>
      </c>
      <c r="D8" s="25">
        <v>8798</v>
      </c>
      <c r="E8" s="54">
        <v>16560</v>
      </c>
      <c r="F8" s="25">
        <v>1517</v>
      </c>
      <c r="G8" s="81">
        <v>26875</v>
      </c>
      <c r="H8" s="25">
        <v>26628</v>
      </c>
      <c r="I8" s="54">
        <v>15079</v>
      </c>
      <c r="J8" s="25">
        <v>40993</v>
      </c>
      <c r="K8" s="54">
        <v>1549</v>
      </c>
      <c r="L8" s="82">
        <v>84249</v>
      </c>
      <c r="M8" s="54">
        <v>13611</v>
      </c>
      <c r="N8" s="25">
        <v>18251</v>
      </c>
      <c r="O8" s="54">
        <v>6077</v>
      </c>
      <c r="P8" s="82">
        <v>37939</v>
      </c>
      <c r="Q8" s="81">
        <v>18248</v>
      </c>
      <c r="R8" s="82">
        <v>82</v>
      </c>
      <c r="S8" s="81">
        <v>204383</v>
      </c>
    </row>
    <row r="9" spans="1:19" ht="15">
      <c r="A9" s="31"/>
      <c r="B9" s="100" t="s">
        <v>221</v>
      </c>
      <c r="C9" s="79">
        <v>36492</v>
      </c>
      <c r="D9" s="32">
        <v>7856</v>
      </c>
      <c r="E9" s="63">
        <v>19060</v>
      </c>
      <c r="F9" s="32">
        <v>94</v>
      </c>
      <c r="G9" s="79">
        <v>27010</v>
      </c>
      <c r="H9" s="32">
        <v>24535</v>
      </c>
      <c r="I9" s="63">
        <v>15604</v>
      </c>
      <c r="J9" s="32">
        <v>45792</v>
      </c>
      <c r="K9" s="63">
        <v>905</v>
      </c>
      <c r="L9" s="28">
        <v>86836</v>
      </c>
      <c r="M9" s="63">
        <v>18363</v>
      </c>
      <c r="N9" s="32">
        <v>25366</v>
      </c>
      <c r="O9" s="63">
        <v>1903</v>
      </c>
      <c r="P9" s="28">
        <v>45632</v>
      </c>
      <c r="Q9" s="79">
        <v>14980</v>
      </c>
      <c r="R9" s="28"/>
      <c r="S9" s="79">
        <v>210950</v>
      </c>
    </row>
    <row r="10" spans="1:19" ht="15">
      <c r="A10" s="31"/>
      <c r="B10" s="100" t="s">
        <v>222</v>
      </c>
      <c r="C10" s="79">
        <v>32419</v>
      </c>
      <c r="D10" s="32">
        <v>7490</v>
      </c>
      <c r="E10" s="63">
        <v>21905</v>
      </c>
      <c r="F10" s="32"/>
      <c r="G10" s="79">
        <v>29395</v>
      </c>
      <c r="H10" s="32">
        <v>21108</v>
      </c>
      <c r="I10" s="63">
        <v>14888</v>
      </c>
      <c r="J10" s="32">
        <v>46334</v>
      </c>
      <c r="K10" s="63">
        <v>751</v>
      </c>
      <c r="L10" s="28">
        <v>83081</v>
      </c>
      <c r="M10" s="63">
        <v>17341</v>
      </c>
      <c r="N10" s="32">
        <v>28480</v>
      </c>
      <c r="O10" s="63">
        <v>1195</v>
      </c>
      <c r="P10" s="28">
        <v>47016</v>
      </c>
      <c r="Q10" s="79">
        <v>13285</v>
      </c>
      <c r="R10" s="28"/>
      <c r="S10" s="79">
        <v>205196</v>
      </c>
    </row>
    <row r="11" spans="1:19" ht="15">
      <c r="A11" s="31"/>
      <c r="B11" s="100" t="s">
        <v>12</v>
      </c>
      <c r="C11" s="79">
        <v>2138</v>
      </c>
      <c r="D11" s="32">
        <v>715</v>
      </c>
      <c r="E11" s="63">
        <v>22196</v>
      </c>
      <c r="F11" s="32"/>
      <c r="G11" s="79">
        <v>22911</v>
      </c>
      <c r="H11" s="32">
        <v>60</v>
      </c>
      <c r="I11" s="63">
        <v>888</v>
      </c>
      <c r="J11" s="32">
        <v>4906</v>
      </c>
      <c r="K11" s="63"/>
      <c r="L11" s="28">
        <v>5854</v>
      </c>
      <c r="M11" s="63">
        <v>3278</v>
      </c>
      <c r="N11" s="32">
        <v>16958</v>
      </c>
      <c r="O11" s="63">
        <v>0</v>
      </c>
      <c r="P11" s="28">
        <v>20236</v>
      </c>
      <c r="Q11" s="79">
        <v>685</v>
      </c>
      <c r="R11" s="28"/>
      <c r="S11" s="79">
        <v>51824</v>
      </c>
    </row>
    <row r="12" spans="1:19" ht="15">
      <c r="A12" s="31"/>
      <c r="B12" s="100" t="s">
        <v>13</v>
      </c>
      <c r="C12" s="79">
        <v>3897</v>
      </c>
      <c r="D12" s="32">
        <v>1135</v>
      </c>
      <c r="E12" s="63">
        <v>4785</v>
      </c>
      <c r="F12" s="32">
        <v>41</v>
      </c>
      <c r="G12" s="79">
        <v>5961</v>
      </c>
      <c r="H12" s="32">
        <v>4389</v>
      </c>
      <c r="I12" s="63">
        <v>3442</v>
      </c>
      <c r="J12" s="32">
        <v>3860</v>
      </c>
      <c r="K12" s="63">
        <v>1055</v>
      </c>
      <c r="L12" s="28">
        <v>12746</v>
      </c>
      <c r="M12" s="63">
        <v>770</v>
      </c>
      <c r="N12" s="32">
        <v>2005</v>
      </c>
      <c r="O12" s="63">
        <v>1033</v>
      </c>
      <c r="P12" s="28">
        <v>3808</v>
      </c>
      <c r="Q12" s="79">
        <v>2723</v>
      </c>
      <c r="R12" s="28">
        <v>437</v>
      </c>
      <c r="S12" s="79">
        <v>29572</v>
      </c>
    </row>
    <row r="13" spans="1:19" ht="15">
      <c r="A13" s="24"/>
      <c r="B13" s="80" t="s">
        <v>287</v>
      </c>
      <c r="C13" s="81">
        <v>83</v>
      </c>
      <c r="D13" s="25"/>
      <c r="E13" s="54">
        <v>523</v>
      </c>
      <c r="F13" s="25">
        <v>36</v>
      </c>
      <c r="G13" s="81">
        <v>559</v>
      </c>
      <c r="H13" s="25">
        <v>43</v>
      </c>
      <c r="I13" s="54">
        <v>44</v>
      </c>
      <c r="J13" s="25">
        <v>293</v>
      </c>
      <c r="K13" s="54">
        <v>25</v>
      </c>
      <c r="L13" s="82">
        <v>405</v>
      </c>
      <c r="M13" s="54">
        <v>46</v>
      </c>
      <c r="N13" s="25">
        <v>211</v>
      </c>
      <c r="O13" s="54">
        <v>174</v>
      </c>
      <c r="P13" s="82">
        <v>431</v>
      </c>
      <c r="Q13" s="81">
        <v>578</v>
      </c>
      <c r="R13" s="82">
        <v>332</v>
      </c>
      <c r="S13" s="81">
        <v>2388</v>
      </c>
    </row>
    <row r="14" spans="1:19" ht="15">
      <c r="A14" s="31"/>
      <c r="B14" s="83" t="s">
        <v>14</v>
      </c>
      <c r="C14" s="84">
        <v>132640</v>
      </c>
      <c r="D14" s="48">
        <v>30604</v>
      </c>
      <c r="E14" s="84">
        <v>92602</v>
      </c>
      <c r="F14" s="48">
        <v>2447</v>
      </c>
      <c r="G14" s="84">
        <v>125653</v>
      </c>
      <c r="H14" s="48">
        <v>96063</v>
      </c>
      <c r="I14" s="84">
        <v>67502</v>
      </c>
      <c r="J14" s="48">
        <v>171679</v>
      </c>
      <c r="K14" s="84">
        <v>5388</v>
      </c>
      <c r="L14" s="48">
        <v>340632</v>
      </c>
      <c r="M14" s="84">
        <v>60644</v>
      </c>
      <c r="N14" s="48">
        <v>108459</v>
      </c>
      <c r="O14" s="84">
        <v>14492</v>
      </c>
      <c r="P14" s="48">
        <v>183595</v>
      </c>
      <c r="Q14" s="84">
        <v>55566</v>
      </c>
      <c r="R14" s="48">
        <v>647</v>
      </c>
      <c r="S14" s="84">
        <v>838733</v>
      </c>
    </row>
    <row r="15" spans="1:19" ht="15">
      <c r="A15" s="31"/>
      <c r="B15" s="83" t="s">
        <v>216</v>
      </c>
      <c r="C15" s="71">
        <v>5.1938679207873678E-2</v>
      </c>
      <c r="D15" s="49">
        <v>0.12197089122704109</v>
      </c>
      <c r="E15" s="71">
        <v>-1.5203303753383004E-3</v>
      </c>
      <c r="F15" s="49">
        <v>2.8688524590163933E-3</v>
      </c>
      <c r="G15" s="71">
        <v>2.6073820022864611E-2</v>
      </c>
      <c r="H15" s="49">
        <v>3.9226716574531841E-2</v>
      </c>
      <c r="I15" s="71">
        <v>7.6278903136242178E-3</v>
      </c>
      <c r="J15" s="49">
        <v>4.9960247079689317E-2</v>
      </c>
      <c r="K15" s="71">
        <v>-0.25301538888118674</v>
      </c>
      <c r="L15" s="49">
        <v>3.1746079824080495E-2</v>
      </c>
      <c r="M15" s="71">
        <v>0.11297900455146087</v>
      </c>
      <c r="N15" s="49">
        <v>4.1333026095973273E-2</v>
      </c>
      <c r="O15" s="71">
        <v>-2.6271585029899885E-2</v>
      </c>
      <c r="P15" s="49">
        <v>5.8031983863996543E-2</v>
      </c>
      <c r="Q15" s="71">
        <v>3.7220936310012692E-2</v>
      </c>
      <c r="R15" s="49"/>
      <c r="S15" s="71">
        <v>4.0871234637918391E-2</v>
      </c>
    </row>
    <row r="16" spans="1:19" ht="15">
      <c r="A16" s="65"/>
      <c r="B16" s="45" t="s">
        <v>187</v>
      </c>
      <c r="C16" s="72">
        <v>132707</v>
      </c>
      <c r="D16" s="44">
        <v>30618</v>
      </c>
      <c r="E16" s="72">
        <v>94008</v>
      </c>
      <c r="F16" s="44">
        <v>2447</v>
      </c>
      <c r="G16" s="72">
        <v>127073</v>
      </c>
      <c r="H16" s="44">
        <v>96063</v>
      </c>
      <c r="I16" s="72">
        <v>67893</v>
      </c>
      <c r="J16" s="44">
        <v>172817</v>
      </c>
      <c r="K16" s="72">
        <v>5388</v>
      </c>
      <c r="L16" s="44">
        <v>342161</v>
      </c>
      <c r="M16" s="72">
        <v>60644</v>
      </c>
      <c r="N16" s="44">
        <v>111878</v>
      </c>
      <c r="O16" s="72">
        <v>14492</v>
      </c>
      <c r="P16" s="44">
        <v>187014</v>
      </c>
      <c r="Q16" s="72">
        <v>56115</v>
      </c>
      <c r="R16" s="44">
        <v>647</v>
      </c>
      <c r="S16" s="72">
        <v>845717</v>
      </c>
    </row>
    <row r="17" spans="1:19" ht="15">
      <c r="A17" s="31" t="s">
        <v>16</v>
      </c>
      <c r="B17" s="58" t="s">
        <v>288</v>
      </c>
      <c r="C17" s="79"/>
      <c r="D17" s="101"/>
      <c r="E17" s="63"/>
      <c r="F17" s="101"/>
      <c r="G17" s="79"/>
      <c r="H17" s="101"/>
      <c r="I17" s="63"/>
      <c r="J17" s="101"/>
      <c r="K17" s="63"/>
      <c r="L17" s="85"/>
      <c r="M17" s="63"/>
      <c r="N17" s="101">
        <v>32468</v>
      </c>
      <c r="O17" s="63"/>
      <c r="P17" s="85">
        <v>32468</v>
      </c>
      <c r="Q17" s="79"/>
      <c r="R17" s="85"/>
      <c r="S17" s="79">
        <v>32468</v>
      </c>
    </row>
    <row r="18" spans="1:19" ht="15">
      <c r="A18" s="24"/>
      <c r="B18" s="86" t="s">
        <v>287</v>
      </c>
      <c r="C18" s="81"/>
      <c r="D18" s="87"/>
      <c r="E18" s="54"/>
      <c r="F18" s="87"/>
      <c r="G18" s="81"/>
      <c r="H18" s="87"/>
      <c r="I18" s="54"/>
      <c r="J18" s="87"/>
      <c r="K18" s="54"/>
      <c r="L18" s="88"/>
      <c r="M18" s="54"/>
      <c r="N18" s="87">
        <v>2451</v>
      </c>
      <c r="O18" s="54"/>
      <c r="P18" s="88">
        <v>2451</v>
      </c>
      <c r="Q18" s="81"/>
      <c r="R18" s="88"/>
      <c r="S18" s="81">
        <v>2451</v>
      </c>
    </row>
    <row r="19" spans="1:19" ht="15">
      <c r="A19" s="31"/>
      <c r="B19" s="58" t="s">
        <v>178</v>
      </c>
      <c r="C19" s="79"/>
      <c r="D19" s="101"/>
      <c r="E19" s="63"/>
      <c r="F19" s="101"/>
      <c r="G19" s="79"/>
      <c r="H19" s="101"/>
      <c r="I19" s="63"/>
      <c r="J19" s="101">
        <v>26486</v>
      </c>
      <c r="K19" s="63"/>
      <c r="L19" s="85">
        <v>26486</v>
      </c>
      <c r="M19" s="63"/>
      <c r="N19" s="101"/>
      <c r="O19" s="63"/>
      <c r="P19" s="85"/>
      <c r="Q19" s="79"/>
      <c r="R19" s="85"/>
      <c r="S19" s="79">
        <v>26486</v>
      </c>
    </row>
    <row r="20" spans="1:19" ht="15">
      <c r="A20" s="31"/>
      <c r="B20" s="58" t="s">
        <v>176</v>
      </c>
      <c r="C20" s="79">
        <v>24015</v>
      </c>
      <c r="D20" s="101">
        <v>471</v>
      </c>
      <c r="E20" s="63">
        <v>24428</v>
      </c>
      <c r="F20" s="101">
        <v>396</v>
      </c>
      <c r="G20" s="79">
        <v>25295</v>
      </c>
      <c r="H20" s="101">
        <v>7933</v>
      </c>
      <c r="I20" s="63">
        <v>9690</v>
      </c>
      <c r="J20" s="101">
        <v>27590</v>
      </c>
      <c r="K20" s="63">
        <v>1988</v>
      </c>
      <c r="L20" s="85">
        <v>47201</v>
      </c>
      <c r="M20" s="63">
        <v>11154</v>
      </c>
      <c r="N20" s="101">
        <v>20232</v>
      </c>
      <c r="O20" s="63">
        <v>593</v>
      </c>
      <c r="P20" s="85">
        <v>31979</v>
      </c>
      <c r="Q20" s="79">
        <v>2849</v>
      </c>
      <c r="R20" s="85"/>
      <c r="S20" s="79">
        <v>131339</v>
      </c>
    </row>
    <row r="21" spans="1:19" ht="15">
      <c r="A21" s="31"/>
      <c r="B21" s="58" t="s">
        <v>289</v>
      </c>
      <c r="C21" s="79"/>
      <c r="D21" s="101"/>
      <c r="E21" s="63"/>
      <c r="F21" s="101"/>
      <c r="G21" s="79"/>
      <c r="H21" s="101"/>
      <c r="I21" s="63"/>
      <c r="J21" s="101">
        <v>26659</v>
      </c>
      <c r="K21" s="63"/>
      <c r="L21" s="85">
        <v>26659</v>
      </c>
      <c r="M21" s="63"/>
      <c r="N21" s="101"/>
      <c r="O21" s="63"/>
      <c r="P21" s="85"/>
      <c r="Q21" s="79"/>
      <c r="R21" s="85"/>
      <c r="S21" s="79">
        <v>26659</v>
      </c>
    </row>
    <row r="22" spans="1:19" ht="15">
      <c r="A22" s="31"/>
      <c r="B22" s="58" t="s">
        <v>177</v>
      </c>
      <c r="C22" s="79">
        <v>23188</v>
      </c>
      <c r="D22" s="101">
        <v>323</v>
      </c>
      <c r="E22" s="63">
        <v>32769</v>
      </c>
      <c r="F22" s="101">
        <v>340</v>
      </c>
      <c r="G22" s="79">
        <v>33432</v>
      </c>
      <c r="H22" s="101">
        <v>7584</v>
      </c>
      <c r="I22" s="63">
        <v>8743</v>
      </c>
      <c r="J22" s="101">
        <v>28534</v>
      </c>
      <c r="K22" s="63">
        <v>1568</v>
      </c>
      <c r="L22" s="85">
        <v>46429</v>
      </c>
      <c r="M22" s="63">
        <v>13879</v>
      </c>
      <c r="N22" s="101">
        <v>23812</v>
      </c>
      <c r="O22" s="63">
        <v>564</v>
      </c>
      <c r="P22" s="85">
        <v>38255</v>
      </c>
      <c r="Q22" s="79">
        <v>2494</v>
      </c>
      <c r="R22" s="85"/>
      <c r="S22" s="79">
        <v>143798</v>
      </c>
    </row>
    <row r="23" spans="1:19" ht="15">
      <c r="A23" s="31"/>
      <c r="B23" s="58" t="s">
        <v>13</v>
      </c>
      <c r="C23" s="79">
        <v>29739</v>
      </c>
      <c r="D23" s="101">
        <v>1183</v>
      </c>
      <c r="E23" s="63">
        <v>5169</v>
      </c>
      <c r="F23" s="101">
        <v>65</v>
      </c>
      <c r="G23" s="79">
        <v>6417</v>
      </c>
      <c r="H23" s="101">
        <v>1473</v>
      </c>
      <c r="I23" s="63">
        <v>2024</v>
      </c>
      <c r="J23" s="101">
        <v>12769</v>
      </c>
      <c r="K23" s="63">
        <v>496</v>
      </c>
      <c r="L23" s="85">
        <v>16762</v>
      </c>
      <c r="M23" s="63">
        <v>663</v>
      </c>
      <c r="N23" s="101">
        <v>4098</v>
      </c>
      <c r="O23" s="63">
        <v>467</v>
      </c>
      <c r="P23" s="85">
        <v>5228</v>
      </c>
      <c r="Q23" s="79">
        <v>577</v>
      </c>
      <c r="R23" s="85"/>
      <c r="S23" s="79">
        <v>58723</v>
      </c>
    </row>
    <row r="24" spans="1:19" ht="15">
      <c r="A24" s="24"/>
      <c r="B24" s="86" t="s">
        <v>287</v>
      </c>
      <c r="C24" s="81">
        <v>1094</v>
      </c>
      <c r="D24" s="87"/>
      <c r="E24" s="54"/>
      <c r="F24" s="87"/>
      <c r="G24" s="81"/>
      <c r="H24" s="87"/>
      <c r="I24" s="54"/>
      <c r="J24" s="87"/>
      <c r="K24" s="54"/>
      <c r="L24" s="88"/>
      <c r="M24" s="54"/>
      <c r="N24" s="87">
        <v>3</v>
      </c>
      <c r="O24" s="54"/>
      <c r="P24" s="88">
        <v>3</v>
      </c>
      <c r="Q24" s="81"/>
      <c r="R24" s="88"/>
      <c r="S24" s="81">
        <v>1097</v>
      </c>
    </row>
    <row r="25" spans="1:19" ht="15">
      <c r="A25" s="31"/>
      <c r="B25" s="89" t="s">
        <v>14</v>
      </c>
      <c r="C25" s="84">
        <v>76942</v>
      </c>
      <c r="D25" s="90">
        <v>1977</v>
      </c>
      <c r="E25" s="84">
        <v>62366</v>
      </c>
      <c r="F25" s="90">
        <v>801</v>
      </c>
      <c r="G25" s="84">
        <v>65144</v>
      </c>
      <c r="H25" s="90">
        <v>16990</v>
      </c>
      <c r="I25" s="84">
        <v>20457</v>
      </c>
      <c r="J25" s="90">
        <v>122038</v>
      </c>
      <c r="K25" s="84">
        <v>4052</v>
      </c>
      <c r="L25" s="90">
        <v>163537</v>
      </c>
      <c r="M25" s="84">
        <v>25696</v>
      </c>
      <c r="N25" s="90">
        <v>80610</v>
      </c>
      <c r="O25" s="84">
        <v>1624</v>
      </c>
      <c r="P25" s="90">
        <v>107930</v>
      </c>
      <c r="Q25" s="84">
        <v>5920</v>
      </c>
      <c r="R25" s="90"/>
      <c r="S25" s="84">
        <v>419473</v>
      </c>
    </row>
    <row r="26" spans="1:19" ht="15">
      <c r="A26" s="31"/>
      <c r="B26" s="89" t="s">
        <v>216</v>
      </c>
      <c r="C26" s="71">
        <v>2.6845287739783153E-3</v>
      </c>
      <c r="D26" s="91">
        <v>-0.33277084036449545</v>
      </c>
      <c r="E26" s="71">
        <v>-1.9279154610642849E-2</v>
      </c>
      <c r="F26" s="91">
        <v>-4.1866028708133975E-2</v>
      </c>
      <c r="G26" s="71">
        <v>-3.3342731225237794E-2</v>
      </c>
      <c r="H26" s="91">
        <v>2.3432323354014819E-2</v>
      </c>
      <c r="I26" s="71">
        <v>2.3617713284963721E-2</v>
      </c>
      <c r="J26" s="91">
        <v>2.8102813568235603E-3</v>
      </c>
      <c r="K26" s="71">
        <v>-1.8173007026896049E-2</v>
      </c>
      <c r="L26" s="91">
        <v>6.9454279011631126E-3</v>
      </c>
      <c r="M26" s="71">
        <v>8.7147679987438168E-3</v>
      </c>
      <c r="N26" s="91">
        <v>1.0555728034771809E-3</v>
      </c>
      <c r="O26" s="71">
        <v>7.1947194719471946E-2</v>
      </c>
      <c r="P26" s="91">
        <v>3.8692635377718249E-3</v>
      </c>
      <c r="Q26" s="71">
        <v>3.0640668523676879E-2</v>
      </c>
      <c r="R26" s="91"/>
      <c r="S26" s="71">
        <v>-7.6466076218335659E-4</v>
      </c>
    </row>
    <row r="27" spans="1:19" ht="15">
      <c r="A27" s="31"/>
      <c r="B27" s="89" t="s">
        <v>187</v>
      </c>
      <c r="C27" s="84">
        <v>77642</v>
      </c>
      <c r="D27" s="90">
        <v>1977</v>
      </c>
      <c r="E27" s="84">
        <v>68967</v>
      </c>
      <c r="F27" s="90">
        <v>801</v>
      </c>
      <c r="G27" s="84">
        <v>71745</v>
      </c>
      <c r="H27" s="90">
        <v>17245</v>
      </c>
      <c r="I27" s="84">
        <v>20752</v>
      </c>
      <c r="J27" s="90">
        <v>123833</v>
      </c>
      <c r="K27" s="84">
        <v>4297</v>
      </c>
      <c r="L27" s="90">
        <v>166127</v>
      </c>
      <c r="M27" s="84">
        <v>26665</v>
      </c>
      <c r="N27" s="90">
        <v>104914</v>
      </c>
      <c r="O27" s="84">
        <v>1990</v>
      </c>
      <c r="P27" s="90">
        <v>133569</v>
      </c>
      <c r="Q27" s="84">
        <v>6056</v>
      </c>
      <c r="R27" s="90">
        <v>9</v>
      </c>
      <c r="S27" s="84">
        <v>455148</v>
      </c>
    </row>
    <row r="28" spans="1:19" ht="15">
      <c r="A28" s="35" t="s">
        <v>17</v>
      </c>
      <c r="B28" s="99" t="s">
        <v>214</v>
      </c>
      <c r="C28" s="56">
        <v>6327</v>
      </c>
      <c r="D28" s="36">
        <v>7</v>
      </c>
      <c r="E28" s="60">
        <v>2765</v>
      </c>
      <c r="F28" s="36"/>
      <c r="G28" s="56">
        <v>2772</v>
      </c>
      <c r="H28" s="36">
        <v>1967</v>
      </c>
      <c r="I28" s="60">
        <v>4590</v>
      </c>
      <c r="J28" s="36">
        <v>10903</v>
      </c>
      <c r="K28" s="60"/>
      <c r="L28" s="29">
        <v>17460</v>
      </c>
      <c r="M28" s="60">
        <v>10139</v>
      </c>
      <c r="N28" s="36">
        <v>14512</v>
      </c>
      <c r="O28" s="60"/>
      <c r="P28" s="29">
        <v>24651</v>
      </c>
      <c r="Q28" s="56">
        <v>553</v>
      </c>
      <c r="R28" s="29"/>
      <c r="S28" s="56">
        <v>51763</v>
      </c>
    </row>
    <row r="29" spans="1:19" ht="15">
      <c r="A29" s="31"/>
      <c r="B29" s="100" t="s">
        <v>18</v>
      </c>
      <c r="C29" s="79">
        <v>32</v>
      </c>
      <c r="D29" s="32"/>
      <c r="E29" s="63">
        <v>71</v>
      </c>
      <c r="F29" s="32"/>
      <c r="G29" s="79">
        <v>71</v>
      </c>
      <c r="H29" s="32">
        <v>30</v>
      </c>
      <c r="I29" s="63">
        <v>47</v>
      </c>
      <c r="J29" s="32">
        <v>153</v>
      </c>
      <c r="K29" s="63">
        <v>37</v>
      </c>
      <c r="L29" s="28">
        <v>267</v>
      </c>
      <c r="M29" s="63">
        <v>185</v>
      </c>
      <c r="N29" s="32">
        <v>321</v>
      </c>
      <c r="O29" s="63">
        <v>145</v>
      </c>
      <c r="P29" s="28">
        <v>651</v>
      </c>
      <c r="Q29" s="79">
        <v>14</v>
      </c>
      <c r="R29" s="28"/>
      <c r="S29" s="79">
        <v>1035</v>
      </c>
    </row>
    <row r="30" spans="1:19" ht="15">
      <c r="A30" s="31"/>
      <c r="B30" s="83" t="s">
        <v>14</v>
      </c>
      <c r="C30" s="84">
        <v>6359</v>
      </c>
      <c r="D30" s="48">
        <v>7</v>
      </c>
      <c r="E30" s="84">
        <v>2836</v>
      </c>
      <c r="F30" s="48"/>
      <c r="G30" s="84">
        <v>2843</v>
      </c>
      <c r="H30" s="48">
        <v>1997</v>
      </c>
      <c r="I30" s="84">
        <v>4637</v>
      </c>
      <c r="J30" s="48">
        <v>11056</v>
      </c>
      <c r="K30" s="84">
        <v>37</v>
      </c>
      <c r="L30" s="48">
        <v>17727</v>
      </c>
      <c r="M30" s="84">
        <v>10324</v>
      </c>
      <c r="N30" s="48">
        <v>14833</v>
      </c>
      <c r="O30" s="84">
        <v>145</v>
      </c>
      <c r="P30" s="48">
        <v>25302</v>
      </c>
      <c r="Q30" s="84">
        <v>567</v>
      </c>
      <c r="R30" s="48"/>
      <c r="S30" s="84">
        <v>52798</v>
      </c>
    </row>
    <row r="31" spans="1:19" ht="15">
      <c r="A31" s="31"/>
      <c r="B31" s="83" t="s">
        <v>216</v>
      </c>
      <c r="C31" s="71">
        <v>-2.2594528127881954E-2</v>
      </c>
      <c r="D31" s="49">
        <v>0</v>
      </c>
      <c r="E31" s="71">
        <v>-1.8005540166204988E-2</v>
      </c>
      <c r="F31" s="49"/>
      <c r="G31" s="71">
        <v>-1.7962003454231434E-2</v>
      </c>
      <c r="H31" s="49">
        <v>5.0100200400801599E-4</v>
      </c>
      <c r="I31" s="71">
        <v>-3.8365823309829947E-2</v>
      </c>
      <c r="J31" s="49">
        <v>-2.6332012329370321E-2</v>
      </c>
      <c r="K31" s="71">
        <v>-0.41269841269841268</v>
      </c>
      <c r="L31" s="49">
        <v>-2.791182276815091E-2</v>
      </c>
      <c r="M31" s="71">
        <v>-1.6480899304563208E-2</v>
      </c>
      <c r="N31" s="49">
        <v>-1.8721884096321778E-2</v>
      </c>
      <c r="O31" s="71">
        <v>4.3165467625899283E-2</v>
      </c>
      <c r="P31" s="49">
        <v>-1.7474370922646785E-2</v>
      </c>
      <c r="Q31" s="71">
        <v>0.08</v>
      </c>
      <c r="R31" s="49"/>
      <c r="S31" s="71">
        <v>-2.0699632748451238E-2</v>
      </c>
    </row>
    <row r="32" spans="1:19" ht="15">
      <c r="A32" s="65"/>
      <c r="B32" s="45" t="s">
        <v>187</v>
      </c>
      <c r="C32" s="72">
        <v>6416</v>
      </c>
      <c r="D32" s="44">
        <v>7</v>
      </c>
      <c r="E32" s="72">
        <v>3062</v>
      </c>
      <c r="F32" s="44"/>
      <c r="G32" s="72">
        <v>3069</v>
      </c>
      <c r="H32" s="44">
        <v>1997</v>
      </c>
      <c r="I32" s="72">
        <v>4710</v>
      </c>
      <c r="J32" s="44">
        <v>11807</v>
      </c>
      <c r="K32" s="72">
        <v>41</v>
      </c>
      <c r="L32" s="44">
        <v>18555</v>
      </c>
      <c r="M32" s="72">
        <v>10737</v>
      </c>
      <c r="N32" s="44">
        <v>16647</v>
      </c>
      <c r="O32" s="72">
        <v>145</v>
      </c>
      <c r="P32" s="44">
        <v>27529</v>
      </c>
      <c r="Q32" s="72">
        <v>567</v>
      </c>
      <c r="R32" s="44"/>
      <c r="S32" s="72">
        <v>56136</v>
      </c>
    </row>
    <row r="33" spans="1:19" ht="15">
      <c r="A33" s="308" t="s">
        <v>19</v>
      </c>
      <c r="B33" s="92" t="s">
        <v>14</v>
      </c>
      <c r="C33" s="69">
        <v>215941</v>
      </c>
      <c r="D33" s="40">
        <v>32588</v>
      </c>
      <c r="E33" s="69">
        <v>157804</v>
      </c>
      <c r="F33" s="40">
        <v>3248</v>
      </c>
      <c r="G33" s="69">
        <v>193640</v>
      </c>
      <c r="H33" s="40">
        <v>115050</v>
      </c>
      <c r="I33" s="69">
        <v>92596</v>
      </c>
      <c r="J33" s="40">
        <v>304773</v>
      </c>
      <c r="K33" s="69">
        <v>9477</v>
      </c>
      <c r="L33" s="40">
        <v>521896</v>
      </c>
      <c r="M33" s="69">
        <v>96664</v>
      </c>
      <c r="N33" s="40">
        <v>203902</v>
      </c>
      <c r="O33" s="69">
        <v>16261</v>
      </c>
      <c r="P33" s="40">
        <v>316827</v>
      </c>
      <c r="Q33" s="69">
        <v>62053</v>
      </c>
      <c r="R33" s="40">
        <v>647</v>
      </c>
      <c r="S33" s="69">
        <v>1311004</v>
      </c>
    </row>
    <row r="34" spans="1:19" ht="15">
      <c r="A34" s="309"/>
      <c r="B34" s="93" t="s">
        <v>287</v>
      </c>
      <c r="C34" s="94">
        <v>38167</v>
      </c>
      <c r="D34" s="95">
        <v>8798</v>
      </c>
      <c r="E34" s="94">
        <v>17083</v>
      </c>
      <c r="F34" s="95">
        <v>1553</v>
      </c>
      <c r="G34" s="94">
        <v>27434</v>
      </c>
      <c r="H34" s="95">
        <v>26671</v>
      </c>
      <c r="I34" s="94">
        <v>15123</v>
      </c>
      <c r="J34" s="95">
        <v>41286</v>
      </c>
      <c r="K34" s="94">
        <v>1574</v>
      </c>
      <c r="L34" s="95">
        <v>84654</v>
      </c>
      <c r="M34" s="94">
        <v>13657</v>
      </c>
      <c r="N34" s="95">
        <v>20916</v>
      </c>
      <c r="O34" s="94">
        <v>6251</v>
      </c>
      <c r="P34" s="95">
        <v>40824</v>
      </c>
      <c r="Q34" s="94">
        <v>18826</v>
      </c>
      <c r="R34" s="95">
        <v>414</v>
      </c>
      <c r="S34" s="94">
        <v>210319</v>
      </c>
    </row>
    <row r="35" spans="1:19" ht="15">
      <c r="A35" s="309"/>
      <c r="B35" s="93" t="s">
        <v>290</v>
      </c>
      <c r="C35" s="96">
        <v>7.6673530988180208E-2</v>
      </c>
      <c r="D35" s="97">
        <v>0.209679637013612</v>
      </c>
      <c r="E35" s="96">
        <v>2.1221903395504543E-2</v>
      </c>
      <c r="F35" s="97">
        <v>0.13856304985337242</v>
      </c>
      <c r="G35" s="96">
        <v>8.1569091267494578E-2</v>
      </c>
      <c r="H35" s="97">
        <v>9.4015341072234304E-2</v>
      </c>
      <c r="I35" s="96">
        <v>0.12055423829282751</v>
      </c>
      <c r="J35" s="97">
        <v>0.11046558541111919</v>
      </c>
      <c r="K35" s="96">
        <v>-1.9314641744548288E-2</v>
      </c>
      <c r="L35" s="97">
        <v>0.10429303799945212</v>
      </c>
      <c r="M35" s="96">
        <v>0.47627283536914927</v>
      </c>
      <c r="N35" s="97">
        <v>7.6258104353195424E-2</v>
      </c>
      <c r="O35" s="96">
        <v>0.22424598511555033</v>
      </c>
      <c r="P35" s="97">
        <v>0.20813234293154981</v>
      </c>
      <c r="Q35" s="96">
        <v>4.8101547711836098E-2</v>
      </c>
      <c r="R35" s="97"/>
      <c r="S35" s="96">
        <v>0.11146988257427626</v>
      </c>
    </row>
    <row r="36" spans="1:19" ht="15">
      <c r="A36" s="309"/>
      <c r="B36" s="83" t="s">
        <v>216</v>
      </c>
      <c r="C36" s="71">
        <v>3.1566929246702624E-2</v>
      </c>
      <c r="D36" s="49">
        <v>7.7396105398882531E-2</v>
      </c>
      <c r="E36" s="71">
        <v>-8.9120290410305038E-3</v>
      </c>
      <c r="F36" s="49">
        <v>-8.5470085470085479E-3</v>
      </c>
      <c r="G36" s="71">
        <v>4.6382285494900024E-3</v>
      </c>
      <c r="H36" s="49">
        <v>3.6169101356341299E-2</v>
      </c>
      <c r="I36" s="71">
        <v>8.6929998474912316E-3</v>
      </c>
      <c r="J36" s="49">
        <v>2.7690761765707561E-2</v>
      </c>
      <c r="K36" s="71">
        <v>-0.16890292028413575</v>
      </c>
      <c r="L36" s="49">
        <v>2.1730788808056446E-2</v>
      </c>
      <c r="M36" s="71">
        <v>6.8594611923633905E-2</v>
      </c>
      <c r="N36" s="49">
        <v>2.0556069971721012E-2</v>
      </c>
      <c r="O36" s="71">
        <v>-1.6689847009735744E-2</v>
      </c>
      <c r="P36" s="49">
        <v>3.2712824039818636E-2</v>
      </c>
      <c r="Q36" s="71">
        <v>3.6964622917397771E-2</v>
      </c>
      <c r="R36" s="49"/>
      <c r="S36" s="71">
        <v>2.4616512453624718E-2</v>
      </c>
    </row>
    <row r="37" spans="1:19" ht="15">
      <c r="A37" s="310"/>
      <c r="B37" s="45" t="s">
        <v>187</v>
      </c>
      <c r="C37" s="72">
        <v>216765</v>
      </c>
      <c r="D37" s="44">
        <v>32602</v>
      </c>
      <c r="E37" s="72">
        <v>166037</v>
      </c>
      <c r="F37" s="44">
        <v>3248</v>
      </c>
      <c r="G37" s="72">
        <v>201887</v>
      </c>
      <c r="H37" s="44">
        <v>115305</v>
      </c>
      <c r="I37" s="72">
        <v>93355</v>
      </c>
      <c r="J37" s="44">
        <v>308457</v>
      </c>
      <c r="K37" s="72">
        <v>9726</v>
      </c>
      <c r="L37" s="44">
        <v>526843</v>
      </c>
      <c r="M37" s="72">
        <v>98046</v>
      </c>
      <c r="N37" s="44">
        <v>233439</v>
      </c>
      <c r="O37" s="72">
        <v>16627</v>
      </c>
      <c r="P37" s="44">
        <v>348112</v>
      </c>
      <c r="Q37" s="72">
        <v>62738</v>
      </c>
      <c r="R37" s="44">
        <v>656</v>
      </c>
      <c r="S37" s="72">
        <v>1357001</v>
      </c>
    </row>
    <row r="38" spans="1:19">
      <c r="A38" s="311" t="s">
        <v>257</v>
      </c>
      <c r="B38" s="311"/>
      <c r="C38" s="311"/>
      <c r="D38" s="104"/>
      <c r="E38" s="104"/>
      <c r="F38" s="104"/>
      <c r="G38" s="104"/>
      <c r="H38" s="104"/>
      <c r="I38" s="104"/>
      <c r="J38" s="104"/>
      <c r="K38" s="104"/>
      <c r="L38" s="104"/>
      <c r="M38" s="104"/>
      <c r="N38" s="104"/>
      <c r="O38" s="104"/>
      <c r="P38" s="104"/>
      <c r="Q38" s="104"/>
      <c r="R38" s="104"/>
    </row>
    <row r="39" spans="1:19" ht="15">
      <c r="A39" s="105" t="s">
        <v>291</v>
      </c>
      <c r="B39" s="105"/>
      <c r="C39" s="105"/>
      <c r="D39" s="105"/>
      <c r="E39" s="105"/>
      <c r="F39" s="105"/>
      <c r="G39" s="105"/>
      <c r="H39" s="105"/>
      <c r="I39" s="105"/>
      <c r="J39" s="105"/>
      <c r="K39" s="105"/>
      <c r="L39" s="105"/>
      <c r="M39" s="102"/>
      <c r="N39" s="57"/>
      <c r="O39" s="57"/>
      <c r="P39" s="57"/>
      <c r="Q39" s="57"/>
      <c r="R39" s="242">
        <v>1279507</v>
      </c>
    </row>
    <row r="40" spans="1:19">
      <c r="A40" s="57"/>
      <c r="B40" s="57"/>
      <c r="C40" s="57"/>
      <c r="D40" s="103"/>
      <c r="E40" s="103"/>
      <c r="F40" s="103"/>
      <c r="G40" s="57"/>
      <c r="H40" s="57"/>
      <c r="I40" s="57"/>
      <c r="J40" s="57"/>
      <c r="K40" s="57"/>
      <c r="L40" s="57"/>
      <c r="M40" s="57"/>
      <c r="N40" s="57"/>
      <c r="O40" s="57">
        <v>33791</v>
      </c>
      <c r="P40" s="57"/>
      <c r="Q40" s="57"/>
      <c r="R40">
        <f>((S33-R39)/R39)</f>
        <v>2.4616512453624718E-2</v>
      </c>
    </row>
    <row r="41" spans="1:19">
      <c r="A41" s="57"/>
      <c r="B41" s="57"/>
      <c r="C41" s="57"/>
      <c r="D41" s="103"/>
      <c r="E41" s="103"/>
      <c r="F41" s="103"/>
      <c r="G41" s="57"/>
      <c r="H41" s="57"/>
      <c r="I41" s="57"/>
      <c r="J41" s="57"/>
      <c r="K41" s="57"/>
      <c r="L41" s="57"/>
      <c r="M41" s="57"/>
      <c r="N41" s="57"/>
      <c r="O41" s="57"/>
      <c r="P41" s="57">
        <f>((P34-O40)/O40)</f>
        <v>0.20813234293154981</v>
      </c>
      <c r="Q41" s="57"/>
      <c r="R41" s="57"/>
      <c r="S41" s="12">
        <f>S33-R39</f>
        <v>31497</v>
      </c>
    </row>
    <row r="42" spans="1:19" ht="12.75" customHeight="1">
      <c r="A42" s="312" t="s">
        <v>332</v>
      </c>
      <c r="B42" s="312"/>
      <c r="C42" s="312"/>
      <c r="D42" s="312"/>
      <c r="E42" s="312"/>
      <c r="F42" s="312"/>
      <c r="G42" s="312"/>
      <c r="H42" s="312"/>
      <c r="I42" s="312"/>
      <c r="J42" s="312"/>
      <c r="K42" s="312"/>
      <c r="L42" s="312"/>
      <c r="M42" s="312"/>
      <c r="N42" s="312"/>
      <c r="O42" s="312"/>
      <c r="P42" s="312"/>
      <c r="Q42" s="312"/>
      <c r="R42" s="312"/>
      <c r="S42" s="312"/>
    </row>
    <row r="43" spans="1:19">
      <c r="A43" s="312"/>
      <c r="B43" s="312"/>
      <c r="C43" s="312"/>
      <c r="D43" s="312"/>
      <c r="E43" s="312"/>
      <c r="F43" s="312"/>
      <c r="G43" s="312"/>
      <c r="H43" s="312"/>
      <c r="I43" s="312"/>
      <c r="J43" s="312"/>
      <c r="K43" s="312"/>
      <c r="L43" s="312"/>
      <c r="M43" s="312"/>
      <c r="N43" s="312"/>
      <c r="O43" s="312"/>
      <c r="P43" s="312"/>
      <c r="Q43" s="312"/>
      <c r="R43" s="312"/>
      <c r="S43" s="312"/>
    </row>
    <row r="48" spans="1:19">
      <c r="P48">
        <f>P30/S30</f>
        <v>0.47922269782946325</v>
      </c>
    </row>
    <row r="51" spans="4:6">
      <c r="D51" s="249"/>
    </row>
    <row r="55" spans="4:6">
      <c r="F55" s="299"/>
    </row>
    <row r="56" spans="4:6">
      <c r="F56" s="299"/>
    </row>
  </sheetData>
  <mergeCells count="4">
    <mergeCell ref="A33:A37"/>
    <mergeCell ref="A38:C38"/>
    <mergeCell ref="A42:S43"/>
    <mergeCell ref="F55:F5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workbookViewId="0"/>
  </sheetViews>
  <sheetFormatPr baseColWidth="10" defaultColWidth="11.42578125" defaultRowHeight="12"/>
  <cols>
    <col min="1" max="1" width="31.7109375" style="4" customWidth="1"/>
    <col min="2" max="2" width="52.28515625" style="4" bestFit="1" customWidth="1"/>
    <col min="3" max="16384" width="11.42578125" style="4"/>
  </cols>
  <sheetData>
    <row r="1" spans="1:8" ht="15">
      <c r="A1" s="107" t="s">
        <v>309</v>
      </c>
    </row>
    <row r="2" spans="1:8" ht="15">
      <c r="A2" s="58" t="s">
        <v>260</v>
      </c>
    </row>
    <row r="3" spans="1:8" ht="12.75">
      <c r="A3" s="77" t="s">
        <v>172</v>
      </c>
    </row>
    <row r="4" spans="1:8" ht="12.75">
      <c r="A4" s="77" t="s">
        <v>204</v>
      </c>
    </row>
    <row r="6" spans="1:8" s="5" customFormat="1" ht="45">
      <c r="A6" s="58"/>
      <c r="B6" s="58"/>
      <c r="C6" s="73" t="s">
        <v>292</v>
      </c>
      <c r="D6" s="74" t="s">
        <v>293</v>
      </c>
      <c r="E6" s="75" t="s">
        <v>14</v>
      </c>
      <c r="F6" s="74" t="s">
        <v>15</v>
      </c>
      <c r="G6" s="144" t="s">
        <v>26</v>
      </c>
      <c r="H6" s="145" t="s">
        <v>15</v>
      </c>
    </row>
    <row r="7" spans="1:8" ht="15">
      <c r="A7" s="120" t="s">
        <v>27</v>
      </c>
      <c r="B7" s="35" t="s">
        <v>28</v>
      </c>
      <c r="C7" s="36">
        <v>1871</v>
      </c>
      <c r="D7" s="60">
        <v>1528</v>
      </c>
      <c r="E7" s="36">
        <v>3399</v>
      </c>
      <c r="F7" s="119">
        <v>-8.7489063867016627E-3</v>
      </c>
      <c r="G7" s="108">
        <v>1430</v>
      </c>
      <c r="H7" s="109">
        <v>0</v>
      </c>
    </row>
    <row r="8" spans="1:8" ht="15">
      <c r="A8" s="31"/>
      <c r="B8" s="31" t="s">
        <v>29</v>
      </c>
      <c r="C8" s="32">
        <v>3548</v>
      </c>
      <c r="D8" s="63">
        <v>3215</v>
      </c>
      <c r="E8" s="32">
        <v>6763</v>
      </c>
      <c r="F8" s="62">
        <v>1.1843079200592153E-3</v>
      </c>
      <c r="G8" s="25">
        <v>2884</v>
      </c>
      <c r="H8" s="55">
        <v>4.5685279187817257E-2</v>
      </c>
    </row>
    <row r="9" spans="1:8" ht="15">
      <c r="A9" s="31"/>
      <c r="B9" s="31" t="s">
        <v>30</v>
      </c>
      <c r="C9" s="32">
        <v>703</v>
      </c>
      <c r="D9" s="63">
        <v>576</v>
      </c>
      <c r="E9" s="32">
        <v>1279</v>
      </c>
      <c r="F9" s="62">
        <v>1.6693163751987282E-2</v>
      </c>
      <c r="G9" s="25">
        <v>487</v>
      </c>
      <c r="H9" s="55">
        <v>5.8695652173913045E-2</v>
      </c>
    </row>
    <row r="10" spans="1:8" ht="15">
      <c r="A10" s="31"/>
      <c r="B10" s="31" t="s">
        <v>31</v>
      </c>
      <c r="C10" s="32">
        <v>2919</v>
      </c>
      <c r="D10" s="63">
        <v>2365</v>
      </c>
      <c r="E10" s="32">
        <v>5284</v>
      </c>
      <c r="F10" s="62">
        <v>-2.6425066062665155E-3</v>
      </c>
      <c r="G10" s="25">
        <v>2379</v>
      </c>
      <c r="H10" s="55">
        <v>-5.8503969912244045E-3</v>
      </c>
    </row>
    <row r="11" spans="1:8" ht="15">
      <c r="A11" s="31"/>
      <c r="B11" s="31" t="s">
        <v>32</v>
      </c>
      <c r="C11" s="32">
        <v>4553</v>
      </c>
      <c r="D11" s="63">
        <v>3520</v>
      </c>
      <c r="E11" s="32">
        <v>8073</v>
      </c>
      <c r="F11" s="62">
        <v>-2.1013597033374535E-3</v>
      </c>
      <c r="G11" s="25">
        <v>3404</v>
      </c>
      <c r="H11" s="55">
        <v>4.7225501770956314E-3</v>
      </c>
    </row>
    <row r="12" spans="1:8" ht="15">
      <c r="A12" s="31"/>
      <c r="B12" s="31" t="s">
        <v>33</v>
      </c>
      <c r="C12" s="32">
        <v>1173</v>
      </c>
      <c r="D12" s="63">
        <v>1004</v>
      </c>
      <c r="E12" s="32">
        <v>2177</v>
      </c>
      <c r="F12" s="62">
        <v>-4.591368227731864E-4</v>
      </c>
      <c r="G12" s="25">
        <v>907</v>
      </c>
      <c r="H12" s="55">
        <v>3.4207525655644243E-2</v>
      </c>
    </row>
    <row r="13" spans="1:8" ht="15">
      <c r="A13" s="31"/>
      <c r="B13" s="31" t="s">
        <v>34</v>
      </c>
      <c r="C13" s="32">
        <v>4134</v>
      </c>
      <c r="D13" s="63">
        <v>3511</v>
      </c>
      <c r="E13" s="32">
        <v>7645</v>
      </c>
      <c r="F13" s="62">
        <v>-8.1733264141152055E-3</v>
      </c>
      <c r="G13" s="25">
        <v>3376</v>
      </c>
      <c r="H13" s="55">
        <v>5.1385861102460295E-2</v>
      </c>
    </row>
    <row r="14" spans="1:8" ht="15">
      <c r="A14" s="31"/>
      <c r="B14" s="31" t="s">
        <v>175</v>
      </c>
      <c r="C14" s="32">
        <v>1175</v>
      </c>
      <c r="D14" s="63">
        <v>953</v>
      </c>
      <c r="E14" s="32">
        <v>2128</v>
      </c>
      <c r="F14" s="62">
        <v>2.8019323671497585E-2</v>
      </c>
      <c r="G14" s="25">
        <v>933</v>
      </c>
      <c r="H14" s="55">
        <v>5.7823129251700682E-2</v>
      </c>
    </row>
    <row r="15" spans="1:8" ht="15">
      <c r="A15" s="31"/>
      <c r="B15" s="31" t="s">
        <v>35</v>
      </c>
      <c r="C15" s="32">
        <v>1018</v>
      </c>
      <c r="D15" s="63">
        <v>837</v>
      </c>
      <c r="E15" s="32">
        <v>1855</v>
      </c>
      <c r="F15" s="62">
        <v>2.3166023166023165E-2</v>
      </c>
      <c r="G15" s="25">
        <v>814</v>
      </c>
      <c r="H15" s="55">
        <v>4.7619047619047616E-2</v>
      </c>
    </row>
    <row r="16" spans="1:8" ht="15">
      <c r="A16" s="31"/>
      <c r="B16" s="31" t="s">
        <v>36</v>
      </c>
      <c r="C16" s="32">
        <v>2516</v>
      </c>
      <c r="D16" s="63">
        <v>2176</v>
      </c>
      <c r="E16" s="32">
        <v>4692</v>
      </c>
      <c r="F16" s="62">
        <v>-1.2002526847757423E-2</v>
      </c>
      <c r="G16" s="25">
        <v>1860</v>
      </c>
      <c r="H16" s="55">
        <v>-3.0745179781136008E-2</v>
      </c>
    </row>
    <row r="17" spans="1:12" ht="15">
      <c r="A17" s="31"/>
      <c r="B17" s="31" t="s">
        <v>37</v>
      </c>
      <c r="C17" s="32">
        <v>185</v>
      </c>
      <c r="D17" s="63">
        <v>176</v>
      </c>
      <c r="E17" s="32">
        <v>361</v>
      </c>
      <c r="F17" s="62">
        <v>-1.6348773841961851E-2</v>
      </c>
      <c r="G17" s="25">
        <v>144</v>
      </c>
      <c r="H17" s="55">
        <v>-2.0408163265306121E-2</v>
      </c>
    </row>
    <row r="18" spans="1:12" ht="15">
      <c r="A18" s="31"/>
      <c r="B18" s="31" t="s">
        <v>38</v>
      </c>
      <c r="C18" s="32">
        <v>1100</v>
      </c>
      <c r="D18" s="63">
        <v>1004</v>
      </c>
      <c r="E18" s="32">
        <v>2104</v>
      </c>
      <c r="F18" s="62">
        <v>-1.6822429906542057E-2</v>
      </c>
      <c r="G18" s="25">
        <v>776</v>
      </c>
      <c r="H18" s="55">
        <v>-2.0202020202020204E-2</v>
      </c>
    </row>
    <row r="19" spans="1:12" ht="15">
      <c r="A19" s="31"/>
      <c r="B19" s="31" t="s">
        <v>39</v>
      </c>
      <c r="C19" s="32">
        <v>1712</v>
      </c>
      <c r="D19" s="63">
        <v>1417</v>
      </c>
      <c r="E19" s="32">
        <v>3129</v>
      </c>
      <c r="F19" s="62">
        <v>-1.9429645879034785E-2</v>
      </c>
      <c r="G19" s="25">
        <v>1333</v>
      </c>
      <c r="H19" s="55">
        <v>-4.5128939828080229E-2</v>
      </c>
    </row>
    <row r="20" spans="1:12" ht="15">
      <c r="A20" s="31"/>
      <c r="B20" s="31" t="s">
        <v>40</v>
      </c>
      <c r="C20" s="32">
        <v>655</v>
      </c>
      <c r="D20" s="63">
        <v>487</v>
      </c>
      <c r="E20" s="32">
        <v>1142</v>
      </c>
      <c r="F20" s="62">
        <v>-3.2203389830508473E-2</v>
      </c>
      <c r="G20" s="25">
        <v>475</v>
      </c>
      <c r="H20" s="55">
        <v>-0.05</v>
      </c>
    </row>
    <row r="21" spans="1:12" ht="12.75" customHeight="1">
      <c r="A21" s="31"/>
      <c r="B21" s="31" t="s">
        <v>52</v>
      </c>
      <c r="C21" s="32">
        <v>792</v>
      </c>
      <c r="D21" s="63">
        <v>653</v>
      </c>
      <c r="E21" s="32">
        <v>1445</v>
      </c>
      <c r="F21" s="62">
        <v>5.4744525547445258E-2</v>
      </c>
      <c r="G21" s="25">
        <v>533</v>
      </c>
      <c r="H21" s="55">
        <v>3.6964980544747082E-2</v>
      </c>
    </row>
    <row r="22" spans="1:12" ht="15">
      <c r="A22" s="31" t="s">
        <v>41</v>
      </c>
      <c r="B22" s="31"/>
      <c r="C22" s="32"/>
      <c r="D22" s="63"/>
      <c r="E22" s="32">
        <v>251</v>
      </c>
      <c r="F22" s="62">
        <v>-0.32345013477088946</v>
      </c>
      <c r="G22" s="25"/>
      <c r="H22" s="55"/>
    </row>
    <row r="23" spans="1:12" ht="15">
      <c r="A23" s="110" t="s">
        <v>42</v>
      </c>
      <c r="B23" s="110"/>
      <c r="C23" s="111">
        <v>28054</v>
      </c>
      <c r="D23" s="112">
        <v>23422</v>
      </c>
      <c r="E23" s="111">
        <v>51727</v>
      </c>
      <c r="F23" s="113">
        <v>-4.6183154694325245E-3</v>
      </c>
      <c r="G23" s="114">
        <v>21735</v>
      </c>
      <c r="H23" s="115">
        <v>1.3570229434806938E-2</v>
      </c>
    </row>
    <row r="24" spans="1:12" ht="15">
      <c r="A24" s="35" t="s">
        <v>43</v>
      </c>
      <c r="B24" s="35" t="s">
        <v>44</v>
      </c>
      <c r="C24" s="36">
        <v>1524</v>
      </c>
      <c r="D24" s="60">
        <v>1223</v>
      </c>
      <c r="E24" s="36">
        <v>2747</v>
      </c>
      <c r="F24" s="119">
        <v>1.0297903641044501E-2</v>
      </c>
      <c r="G24" s="108">
        <v>1292</v>
      </c>
      <c r="H24" s="109">
        <v>3.691813804173355E-2</v>
      </c>
    </row>
    <row r="25" spans="1:12" ht="15">
      <c r="A25" s="31"/>
      <c r="B25" s="31" t="s">
        <v>45</v>
      </c>
      <c r="C25" s="32">
        <v>1957</v>
      </c>
      <c r="D25" s="63">
        <v>1663</v>
      </c>
      <c r="E25" s="32">
        <v>3620</v>
      </c>
      <c r="F25" s="62">
        <v>1.0044642857142858E-2</v>
      </c>
      <c r="G25" s="25">
        <v>1243</v>
      </c>
      <c r="H25" s="55">
        <v>4.0167364016736401E-2</v>
      </c>
    </row>
    <row r="26" spans="1:12" ht="15">
      <c r="A26" s="31"/>
      <c r="B26" s="31" t="s">
        <v>46</v>
      </c>
      <c r="C26" s="32">
        <v>1240</v>
      </c>
      <c r="D26" s="63">
        <v>1102</v>
      </c>
      <c r="E26" s="32">
        <v>2342</v>
      </c>
      <c r="F26" s="62">
        <v>2.0924149956408022E-2</v>
      </c>
      <c r="G26" s="25">
        <v>999</v>
      </c>
      <c r="H26" s="55">
        <v>1.7311608961303463E-2</v>
      </c>
    </row>
    <row r="27" spans="1:12" ht="15">
      <c r="A27" s="31"/>
      <c r="B27" s="31" t="s">
        <v>47</v>
      </c>
      <c r="C27" s="32">
        <v>10985</v>
      </c>
      <c r="D27" s="63">
        <v>9421</v>
      </c>
      <c r="E27" s="32">
        <v>20406</v>
      </c>
      <c r="F27" s="62">
        <v>1.2704714640198511E-2</v>
      </c>
      <c r="G27" s="25">
        <v>9128</v>
      </c>
      <c r="H27" s="55">
        <v>4.2128096814704877E-2</v>
      </c>
    </row>
    <row r="28" spans="1:12" ht="15">
      <c r="A28" s="31"/>
      <c r="B28" s="31" t="s">
        <v>48</v>
      </c>
      <c r="C28" s="32">
        <v>1572</v>
      </c>
      <c r="D28" s="63">
        <v>1334</v>
      </c>
      <c r="E28" s="32">
        <v>2906</v>
      </c>
      <c r="F28" s="62">
        <v>1.148625130525583E-2</v>
      </c>
      <c r="G28" s="25">
        <v>1175</v>
      </c>
      <c r="H28" s="55">
        <v>8.294930875576037E-2</v>
      </c>
    </row>
    <row r="29" spans="1:12" ht="15">
      <c r="A29" s="31"/>
      <c r="B29" s="31" t="s">
        <v>49</v>
      </c>
      <c r="C29" s="32">
        <v>1833</v>
      </c>
      <c r="D29" s="63">
        <v>1827</v>
      </c>
      <c r="E29" s="32">
        <v>3660</v>
      </c>
      <c r="F29" s="62">
        <v>-2.165196471531676E-2</v>
      </c>
      <c r="G29" s="25">
        <v>1343</v>
      </c>
      <c r="H29" s="55">
        <v>1.0534236267870579E-2</v>
      </c>
    </row>
    <row r="30" spans="1:12" ht="15">
      <c r="A30" s="31"/>
      <c r="B30" s="31" t="s">
        <v>50</v>
      </c>
      <c r="C30" s="32">
        <v>4716</v>
      </c>
      <c r="D30" s="63">
        <v>4079</v>
      </c>
      <c r="E30" s="32">
        <v>8795</v>
      </c>
      <c r="F30" s="62">
        <v>-2.2125861685568158E-2</v>
      </c>
      <c r="G30" s="25">
        <v>3830</v>
      </c>
      <c r="H30" s="55">
        <v>1.3763896241397565E-2</v>
      </c>
      <c r="L30" s="244"/>
    </row>
    <row r="31" spans="1:12" ht="15">
      <c r="A31" s="31"/>
      <c r="B31" s="31" t="s">
        <v>51</v>
      </c>
      <c r="C31" s="32">
        <v>2206</v>
      </c>
      <c r="D31" s="63">
        <v>2014</v>
      </c>
      <c r="E31" s="32">
        <v>4220</v>
      </c>
      <c r="F31" s="62">
        <v>3.1784841075794622E-2</v>
      </c>
      <c r="G31" s="25">
        <v>1674</v>
      </c>
      <c r="H31" s="55">
        <v>7.2202166064981952E-3</v>
      </c>
    </row>
    <row r="32" spans="1:12" ht="15">
      <c r="A32" s="31"/>
      <c r="B32" s="31" t="s">
        <v>53</v>
      </c>
      <c r="C32" s="32">
        <v>11026</v>
      </c>
      <c r="D32" s="63">
        <v>9732</v>
      </c>
      <c r="E32" s="32">
        <v>20758</v>
      </c>
      <c r="F32" s="62">
        <v>1.2091662603607996E-2</v>
      </c>
      <c r="G32" s="25">
        <v>9025</v>
      </c>
      <c r="H32" s="55">
        <v>1.5528299763699786E-2</v>
      </c>
    </row>
    <row r="33" spans="1:12" ht="15">
      <c r="A33" s="31" t="s">
        <v>41</v>
      </c>
      <c r="B33" s="31"/>
      <c r="C33" s="32"/>
      <c r="D33" s="63"/>
      <c r="E33" s="32">
        <v>509</v>
      </c>
      <c r="F33" s="62">
        <v>-0.37315270935960593</v>
      </c>
      <c r="G33" s="25"/>
      <c r="H33" s="55"/>
    </row>
    <row r="34" spans="1:12" ht="15">
      <c r="A34" s="110" t="s">
        <v>54</v>
      </c>
      <c r="B34" s="110"/>
      <c r="C34" s="111">
        <v>37059</v>
      </c>
      <c r="D34" s="112">
        <v>32395</v>
      </c>
      <c r="E34" s="111">
        <v>69963</v>
      </c>
      <c r="F34" s="113">
        <v>2.8093511258904641E-3</v>
      </c>
      <c r="G34" s="114">
        <v>29709</v>
      </c>
      <c r="H34" s="115">
        <v>2.7175604190436676E-2</v>
      </c>
    </row>
    <row r="35" spans="1:12" ht="15">
      <c r="A35" s="43" t="s">
        <v>9</v>
      </c>
      <c r="B35" s="43"/>
      <c r="C35" s="44">
        <v>65113</v>
      </c>
      <c r="D35" s="72">
        <v>55817</v>
      </c>
      <c r="E35" s="44">
        <v>121690</v>
      </c>
      <c r="F35" s="116">
        <v>-3.6144380370315609E-4</v>
      </c>
      <c r="G35" s="117">
        <v>51444</v>
      </c>
      <c r="H35" s="118">
        <v>2.1383048424563702E-2</v>
      </c>
      <c r="L35" s="245"/>
    </row>
    <row r="41" spans="1:12">
      <c r="F41" s="235"/>
    </row>
    <row r="43" spans="1:12">
      <c r="F43" s="235"/>
    </row>
    <row r="47" spans="1:12" ht="13.5">
      <c r="H47" s="246"/>
    </row>
    <row r="48" spans="1:12" ht="13.5">
      <c r="H48" s="246"/>
    </row>
    <row r="49" spans="8:8" ht="13.5">
      <c r="H49" s="247"/>
    </row>
    <row r="50" spans="8:8" ht="12.75">
      <c r="H5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workbookViewId="0"/>
  </sheetViews>
  <sheetFormatPr baseColWidth="10" defaultColWidth="11.42578125" defaultRowHeight="12"/>
  <cols>
    <col min="1" max="1" width="26.42578125" style="4" customWidth="1"/>
    <col min="2" max="2" width="53.42578125" style="4" bestFit="1" customWidth="1"/>
    <col min="3" max="3" width="10" style="4" bestFit="1" customWidth="1"/>
    <col min="4" max="4" width="12.140625" style="4" bestFit="1" customWidth="1"/>
    <col min="5" max="5" width="10.28515625" style="4" bestFit="1" customWidth="1"/>
    <col min="6" max="6" width="10.7109375" style="4" bestFit="1" customWidth="1"/>
    <col min="7" max="7" width="8.28515625" style="4" bestFit="1" customWidth="1"/>
    <col min="8" max="16384" width="11.42578125" style="4"/>
  </cols>
  <sheetData>
    <row r="1" spans="1:7" ht="15">
      <c r="A1" s="107" t="s">
        <v>346</v>
      </c>
    </row>
    <row r="2" spans="1:7" ht="15">
      <c r="A2" s="58" t="s">
        <v>340</v>
      </c>
    </row>
    <row r="3" spans="1:7" ht="12.75">
      <c r="A3" s="77" t="s">
        <v>172</v>
      </c>
    </row>
    <row r="4" spans="1:7" ht="12.75">
      <c r="A4" s="77" t="s">
        <v>204</v>
      </c>
    </row>
    <row r="6" spans="1:7" ht="15">
      <c r="A6" s="39" t="s">
        <v>0</v>
      </c>
      <c r="B6" s="123" t="s">
        <v>55</v>
      </c>
      <c r="C6" s="146" t="s">
        <v>56</v>
      </c>
      <c r="D6" s="106" t="s">
        <v>57</v>
      </c>
      <c r="E6" s="146" t="s">
        <v>58</v>
      </c>
      <c r="F6" s="106" t="s">
        <v>59</v>
      </c>
      <c r="G6" s="147" t="s">
        <v>14</v>
      </c>
    </row>
    <row r="7" spans="1:7" ht="15">
      <c r="A7" s="35" t="s">
        <v>60</v>
      </c>
      <c r="B7" s="130" t="s">
        <v>223</v>
      </c>
      <c r="C7" s="36"/>
      <c r="D7" s="60"/>
      <c r="E7" s="36"/>
      <c r="F7" s="60">
        <v>42303</v>
      </c>
      <c r="G7" s="131">
        <v>42303</v>
      </c>
    </row>
    <row r="8" spans="1:7" ht="15">
      <c r="A8" s="31"/>
      <c r="B8" s="132" t="s">
        <v>294</v>
      </c>
      <c r="C8" s="32"/>
      <c r="D8" s="63"/>
      <c r="E8" s="32"/>
      <c r="F8" s="63">
        <v>14112</v>
      </c>
      <c r="G8" s="133">
        <v>14112</v>
      </c>
    </row>
    <row r="9" spans="1:7" ht="15">
      <c r="A9" s="31"/>
      <c r="B9" s="132" t="s">
        <v>248</v>
      </c>
      <c r="C9" s="32"/>
      <c r="D9" s="63"/>
      <c r="E9" s="32"/>
      <c r="F9" s="63"/>
      <c r="G9" s="133"/>
    </row>
    <row r="10" spans="1:7" ht="15">
      <c r="A10" s="31"/>
      <c r="B10" s="132" t="s">
        <v>295</v>
      </c>
      <c r="C10" s="32"/>
      <c r="D10" s="63"/>
      <c r="E10" s="32"/>
      <c r="F10" s="63">
        <v>28191</v>
      </c>
      <c r="G10" s="133">
        <v>28191</v>
      </c>
    </row>
    <row r="11" spans="1:7" ht="15">
      <c r="A11" s="31"/>
      <c r="B11" s="132" t="s">
        <v>12</v>
      </c>
      <c r="C11" s="32"/>
      <c r="D11" s="63"/>
      <c r="E11" s="32">
        <v>38</v>
      </c>
      <c r="F11" s="63"/>
      <c r="G11" s="133">
        <v>38</v>
      </c>
    </row>
    <row r="12" spans="1:7" ht="15">
      <c r="A12" s="31"/>
      <c r="B12" s="132" t="s">
        <v>220</v>
      </c>
      <c r="C12" s="32"/>
      <c r="D12" s="63"/>
      <c r="E12" s="32"/>
      <c r="F12" s="63"/>
      <c r="G12" s="133"/>
    </row>
    <row r="13" spans="1:7" ht="15">
      <c r="A13" s="31"/>
      <c r="B13" s="132" t="s">
        <v>348</v>
      </c>
      <c r="C13" s="32">
        <v>7036</v>
      </c>
      <c r="D13" s="63"/>
      <c r="E13" s="32"/>
      <c r="F13" s="63"/>
      <c r="G13" s="133">
        <v>7036</v>
      </c>
    </row>
    <row r="14" spans="1:7" ht="15">
      <c r="A14" s="31"/>
      <c r="B14" s="132" t="s">
        <v>13</v>
      </c>
      <c r="C14" s="32">
        <v>3984</v>
      </c>
      <c r="D14" s="63">
        <v>11</v>
      </c>
      <c r="E14" s="32">
        <v>255</v>
      </c>
      <c r="F14" s="63">
        <v>44</v>
      </c>
      <c r="G14" s="133">
        <v>4294</v>
      </c>
    </row>
    <row r="15" spans="1:7" ht="15">
      <c r="A15" s="65"/>
      <c r="B15" s="121" t="s">
        <v>23</v>
      </c>
      <c r="C15" s="44">
        <v>11020</v>
      </c>
      <c r="D15" s="72">
        <v>11</v>
      </c>
      <c r="E15" s="44">
        <v>293</v>
      </c>
      <c r="F15" s="72">
        <v>42347</v>
      </c>
      <c r="G15" s="122">
        <v>53671.3</v>
      </c>
    </row>
    <row r="16" spans="1:7" ht="15">
      <c r="A16" s="35" t="s">
        <v>61</v>
      </c>
      <c r="B16" s="130" t="s">
        <v>223</v>
      </c>
      <c r="C16" s="36">
        <v>92028</v>
      </c>
      <c r="D16" s="60">
        <v>8538</v>
      </c>
      <c r="E16" s="36">
        <v>21863</v>
      </c>
      <c r="F16" s="60"/>
      <c r="G16" s="131">
        <v>122429</v>
      </c>
    </row>
    <row r="17" spans="1:7" ht="15">
      <c r="A17" s="31"/>
      <c r="B17" s="132" t="s">
        <v>249</v>
      </c>
      <c r="C17" s="32">
        <v>4040</v>
      </c>
      <c r="D17" s="63"/>
      <c r="E17" s="32"/>
      <c r="F17" s="63"/>
      <c r="G17" s="133">
        <v>4040</v>
      </c>
    </row>
    <row r="18" spans="1:7" ht="15">
      <c r="A18" s="31"/>
      <c r="B18" s="132" t="s">
        <v>250</v>
      </c>
      <c r="C18" s="32"/>
      <c r="D18" s="63">
        <v>8224</v>
      </c>
      <c r="E18" s="32"/>
      <c r="F18" s="63"/>
      <c r="G18" s="133">
        <v>8224</v>
      </c>
    </row>
    <row r="19" spans="1:7" ht="15">
      <c r="A19" s="31"/>
      <c r="B19" s="132" t="s">
        <v>251</v>
      </c>
      <c r="C19" s="32">
        <v>49714</v>
      </c>
      <c r="D19" s="63"/>
      <c r="E19" s="32"/>
      <c r="F19" s="63"/>
      <c r="G19" s="133">
        <v>49714</v>
      </c>
    </row>
    <row r="20" spans="1:7" ht="15">
      <c r="A20" s="31"/>
      <c r="B20" s="132" t="s">
        <v>252</v>
      </c>
      <c r="C20" s="32"/>
      <c r="D20" s="63"/>
      <c r="E20" s="32">
        <v>20564</v>
      </c>
      <c r="F20" s="63"/>
      <c r="G20" s="133">
        <v>20564</v>
      </c>
    </row>
    <row r="21" spans="1:7" ht="15" customHeight="1">
      <c r="A21" s="31"/>
      <c r="B21" s="132" t="s">
        <v>253</v>
      </c>
      <c r="C21" s="32">
        <v>35215</v>
      </c>
      <c r="D21" s="63">
        <v>314</v>
      </c>
      <c r="E21" s="32">
        <v>1299</v>
      </c>
      <c r="F21" s="63"/>
      <c r="G21" s="133">
        <v>36828</v>
      </c>
    </row>
    <row r="22" spans="1:7" ht="15" customHeight="1">
      <c r="A22" s="31"/>
      <c r="B22" s="132" t="s">
        <v>254</v>
      </c>
      <c r="C22" s="32">
        <v>1540</v>
      </c>
      <c r="D22" s="63"/>
      <c r="E22" s="32"/>
      <c r="F22" s="63"/>
      <c r="G22" s="133">
        <v>1540</v>
      </c>
    </row>
    <row r="23" spans="1:7" ht="15">
      <c r="A23" s="31"/>
      <c r="B23" s="132" t="s">
        <v>255</v>
      </c>
      <c r="C23" s="32">
        <v>1519</v>
      </c>
      <c r="D23" s="63"/>
      <c r="E23" s="32"/>
      <c r="F23" s="63"/>
      <c r="G23" s="133">
        <v>1519</v>
      </c>
    </row>
    <row r="24" spans="1:7" ht="15">
      <c r="A24" s="31"/>
      <c r="B24" s="132" t="s">
        <v>348</v>
      </c>
      <c r="C24" s="32">
        <v>13458</v>
      </c>
      <c r="D24" s="63"/>
      <c r="E24" s="32"/>
      <c r="F24" s="63"/>
      <c r="G24" s="133">
        <v>13458</v>
      </c>
    </row>
    <row r="25" spans="1:7" ht="15">
      <c r="A25" s="31"/>
      <c r="B25" s="132" t="s">
        <v>13</v>
      </c>
      <c r="C25" s="32">
        <v>23921</v>
      </c>
      <c r="D25" s="63">
        <v>1251</v>
      </c>
      <c r="E25" s="32">
        <v>1394</v>
      </c>
      <c r="F25" s="63">
        <v>28</v>
      </c>
      <c r="G25" s="133">
        <v>26594</v>
      </c>
    </row>
    <row r="26" spans="1:7" ht="15">
      <c r="A26" s="65"/>
      <c r="B26" s="121" t="s">
        <v>23</v>
      </c>
      <c r="C26" s="44">
        <v>129407</v>
      </c>
      <c r="D26" s="72">
        <v>9789</v>
      </c>
      <c r="E26" s="44">
        <v>23257</v>
      </c>
      <c r="F26" s="72">
        <v>28</v>
      </c>
      <c r="G26" s="122">
        <v>162481</v>
      </c>
    </row>
    <row r="27" spans="1:7" ht="15">
      <c r="A27" s="35" t="s">
        <v>62</v>
      </c>
      <c r="B27" s="130" t="s">
        <v>214</v>
      </c>
      <c r="C27" s="36">
        <v>879</v>
      </c>
      <c r="D27" s="60">
        <v>20</v>
      </c>
      <c r="E27" s="36">
        <v>127</v>
      </c>
      <c r="F27" s="60"/>
      <c r="G27" s="131">
        <v>1026</v>
      </c>
    </row>
    <row r="28" spans="1:7" ht="15">
      <c r="A28" s="31"/>
      <c r="B28" s="132" t="s">
        <v>18</v>
      </c>
      <c r="C28" s="32">
        <v>88</v>
      </c>
      <c r="D28" s="63">
        <v>1</v>
      </c>
      <c r="E28" s="32">
        <v>16</v>
      </c>
      <c r="F28" s="63">
        <v>1</v>
      </c>
      <c r="G28" s="133">
        <v>106</v>
      </c>
    </row>
    <row r="29" spans="1:7" ht="15">
      <c r="A29" s="65"/>
      <c r="B29" s="121" t="s">
        <v>23</v>
      </c>
      <c r="C29" s="44">
        <v>967</v>
      </c>
      <c r="D29" s="72">
        <v>21</v>
      </c>
      <c r="E29" s="44">
        <v>143</v>
      </c>
      <c r="F29" s="72">
        <v>1</v>
      </c>
      <c r="G29" s="122">
        <v>1132</v>
      </c>
    </row>
    <row r="30" spans="1:7" ht="15">
      <c r="A30" s="39" t="s">
        <v>14</v>
      </c>
      <c r="B30" s="123"/>
      <c r="C30" s="40">
        <v>141394</v>
      </c>
      <c r="D30" s="69">
        <v>9821</v>
      </c>
      <c r="E30" s="40">
        <v>23693</v>
      </c>
      <c r="F30" s="69">
        <v>42376</v>
      </c>
      <c r="G30" s="124">
        <v>217284</v>
      </c>
    </row>
    <row r="31" spans="1:7" ht="15">
      <c r="A31" s="47" t="s">
        <v>15</v>
      </c>
      <c r="B31" s="125"/>
      <c r="C31" s="49">
        <v>-1.6362194426279689E-2</v>
      </c>
      <c r="D31" s="71">
        <v>-3.1172930847390746E-2</v>
      </c>
      <c r="E31" s="49">
        <v>-1.895694666779004E-3</v>
      </c>
      <c r="F31" s="71">
        <v>-0.24982297125053107</v>
      </c>
      <c r="G31" s="126">
        <v>-7.186823231913339E-2</v>
      </c>
    </row>
    <row r="32" spans="1:7" ht="15">
      <c r="A32" s="24" t="s">
        <v>296</v>
      </c>
      <c r="B32" s="127"/>
      <c r="C32" s="25">
        <v>1130</v>
      </c>
      <c r="D32" s="54"/>
      <c r="E32" s="25">
        <v>6</v>
      </c>
      <c r="F32" s="54">
        <v>25847</v>
      </c>
      <c r="G32" s="128">
        <v>25861</v>
      </c>
    </row>
    <row r="33" spans="1:12" ht="15">
      <c r="A33" s="24" t="s">
        <v>297</v>
      </c>
      <c r="B33" s="127"/>
      <c r="C33" s="26">
        <v>0.43219264892268694</v>
      </c>
      <c r="D33" s="55"/>
      <c r="E33" s="26">
        <v>-0.6</v>
      </c>
      <c r="F33" s="55">
        <v>-0.26363921255804679</v>
      </c>
      <c r="G33" s="129">
        <v>-0.24848906837487816</v>
      </c>
    </row>
    <row r="34" spans="1:12" ht="15">
      <c r="A34" s="43" t="s">
        <v>256</v>
      </c>
      <c r="B34" s="121"/>
      <c r="C34" s="44">
        <v>141394</v>
      </c>
      <c r="D34" s="72">
        <v>9821</v>
      </c>
      <c r="E34" s="44">
        <v>23693</v>
      </c>
      <c r="F34" s="72">
        <v>42376</v>
      </c>
      <c r="G34" s="122">
        <v>217284</v>
      </c>
    </row>
    <row r="35" spans="1:12" ht="12.75">
      <c r="A35" s="134" t="s">
        <v>373</v>
      </c>
      <c r="B35" s="98"/>
      <c r="C35" s="98"/>
      <c r="D35" s="57"/>
      <c r="E35" s="57"/>
      <c r="F35" s="57"/>
      <c r="G35" s="57"/>
    </row>
    <row r="36" spans="1:12" ht="12.75">
      <c r="A36" s="313" t="s">
        <v>258</v>
      </c>
      <c r="B36" s="313"/>
      <c r="C36" s="313"/>
      <c r="D36" s="57"/>
      <c r="E36" s="57"/>
      <c r="F36" s="57"/>
      <c r="G36" s="57"/>
    </row>
    <row r="37" spans="1:12" ht="12.75">
      <c r="A37" s="77" t="s">
        <v>382</v>
      </c>
      <c r="B37" s="57"/>
      <c r="C37" s="57"/>
      <c r="D37" s="57"/>
      <c r="E37" s="57"/>
      <c r="F37" s="160"/>
      <c r="G37" s="57"/>
    </row>
    <row r="38" spans="1:12" ht="12.75">
      <c r="A38" s="57"/>
      <c r="B38" s="57"/>
      <c r="C38" s="57"/>
      <c r="D38" s="57"/>
      <c r="E38" s="57"/>
      <c r="F38" s="57"/>
      <c r="G38" s="57"/>
    </row>
    <row r="39" spans="1:12" ht="42" customHeight="1">
      <c r="A39" s="307" t="s">
        <v>331</v>
      </c>
      <c r="B39" s="307"/>
      <c r="C39" s="307"/>
      <c r="D39" s="307"/>
      <c r="E39" s="307"/>
      <c r="F39" s="307"/>
      <c r="G39" s="307"/>
    </row>
    <row r="44" spans="1:12">
      <c r="H44" s="245"/>
    </row>
    <row r="45" spans="1:12">
      <c r="C45" s="299"/>
      <c r="J45" s="299"/>
      <c r="L45" s="245"/>
    </row>
    <row r="46" spans="1:12">
      <c r="C46" s="299"/>
      <c r="D46" s="299"/>
      <c r="J46" s="299"/>
      <c r="K46" s="299"/>
    </row>
    <row r="47" spans="1:12">
      <c r="D47" s="299"/>
      <c r="K47" s="299"/>
    </row>
    <row r="51" spans="3:5">
      <c r="C51" s="299"/>
      <c r="D51" s="299"/>
      <c r="E51" s="245"/>
    </row>
    <row r="52" spans="3:5">
      <c r="C52" s="299"/>
      <c r="D52" s="299"/>
    </row>
  </sheetData>
  <mergeCells count="8">
    <mergeCell ref="K46:K47"/>
    <mergeCell ref="C45:C46"/>
    <mergeCell ref="D46:D47"/>
    <mergeCell ref="C51:C52"/>
    <mergeCell ref="D51:D52"/>
    <mergeCell ref="A39:G39"/>
    <mergeCell ref="A36:C36"/>
    <mergeCell ref="J45:J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heetViews>
  <sheetFormatPr baseColWidth="10" defaultRowHeight="12.75"/>
  <cols>
    <col min="1" max="1" width="41.7109375" customWidth="1"/>
    <col min="2" max="2" width="49.42578125" bestFit="1" customWidth="1"/>
    <col min="13" max="13" width="12.28515625" bestFit="1" customWidth="1"/>
  </cols>
  <sheetData>
    <row r="1" spans="1:16" ht="15">
      <c r="A1" s="107" t="s">
        <v>381</v>
      </c>
    </row>
    <row r="2" spans="1:16" ht="15">
      <c r="A2" s="58" t="s">
        <v>260</v>
      </c>
    </row>
    <row r="3" spans="1:16">
      <c r="A3" s="77" t="s">
        <v>172</v>
      </c>
    </row>
    <row r="4" spans="1:16">
      <c r="A4" s="77" t="s">
        <v>204</v>
      </c>
    </row>
    <row r="6" spans="1:16" ht="45">
      <c r="A6" s="148" t="s">
        <v>0</v>
      </c>
      <c r="B6" s="148" t="s">
        <v>55</v>
      </c>
      <c r="C6" s="75" t="s">
        <v>14</v>
      </c>
      <c r="D6" s="74" t="s">
        <v>216</v>
      </c>
      <c r="E6" s="229" t="s">
        <v>344</v>
      </c>
      <c r="F6" s="74" t="s">
        <v>216</v>
      </c>
      <c r="G6" s="75" t="s">
        <v>26</v>
      </c>
      <c r="H6" s="74" t="s">
        <v>216</v>
      </c>
      <c r="I6" s="229" t="s">
        <v>345</v>
      </c>
      <c r="J6" s="74" t="s">
        <v>216</v>
      </c>
    </row>
    <row r="7" spans="1:16" ht="15">
      <c r="A7" s="35" t="s">
        <v>60</v>
      </c>
      <c r="B7" s="35" t="s">
        <v>298</v>
      </c>
      <c r="C7" s="36">
        <v>1285</v>
      </c>
      <c r="D7" s="119">
        <v>0.11159169550173011</v>
      </c>
      <c r="E7" s="167">
        <v>278</v>
      </c>
      <c r="F7" s="161">
        <v>0.45549738219895286</v>
      </c>
      <c r="G7" s="36">
        <v>140</v>
      </c>
      <c r="H7" s="119">
        <v>5.3636363636363633</v>
      </c>
      <c r="I7" s="167">
        <v>5</v>
      </c>
      <c r="J7" s="161">
        <v>0</v>
      </c>
    </row>
    <row r="8" spans="1:16" ht="15">
      <c r="A8" s="31"/>
      <c r="B8" s="31" t="s">
        <v>299</v>
      </c>
      <c r="C8" s="32">
        <v>1109</v>
      </c>
      <c r="D8" s="62">
        <v>0.31553973902728349</v>
      </c>
      <c r="E8" s="63">
        <v>217</v>
      </c>
      <c r="F8" s="162">
        <v>0.14210526315789473</v>
      </c>
      <c r="G8" s="32">
        <v>189</v>
      </c>
      <c r="H8" s="62">
        <v>0.22727272727272727</v>
      </c>
      <c r="I8" s="63">
        <v>13</v>
      </c>
      <c r="J8" s="162">
        <v>0.18181818181818182</v>
      </c>
    </row>
    <row r="9" spans="1:16" ht="15">
      <c r="A9" s="31"/>
      <c r="B9" s="31" t="s">
        <v>300</v>
      </c>
      <c r="C9" s="32">
        <v>670</v>
      </c>
      <c r="D9" s="62">
        <v>0.14922813036020582</v>
      </c>
      <c r="E9" s="63">
        <v>138</v>
      </c>
      <c r="F9" s="162">
        <v>0.31428571428571428</v>
      </c>
      <c r="G9" s="32">
        <v>93</v>
      </c>
      <c r="H9" s="62">
        <v>8.3000000000000007</v>
      </c>
      <c r="I9" s="63">
        <v>6</v>
      </c>
      <c r="J9" s="162">
        <v>0.5</v>
      </c>
    </row>
    <row r="10" spans="1:16" ht="15">
      <c r="A10" s="31"/>
      <c r="B10" s="31" t="s">
        <v>301</v>
      </c>
      <c r="C10" s="32">
        <v>1928</v>
      </c>
      <c r="D10" s="62">
        <v>0.30006743088334459</v>
      </c>
      <c r="E10" s="63">
        <v>279</v>
      </c>
      <c r="F10" s="162">
        <v>0.53296703296703296</v>
      </c>
      <c r="G10" s="32">
        <v>194</v>
      </c>
      <c r="H10" s="62">
        <v>6.4615384615384617</v>
      </c>
      <c r="I10" s="63">
        <v>10</v>
      </c>
      <c r="J10" s="162">
        <v>-0.16666666666666666</v>
      </c>
    </row>
    <row r="11" spans="1:16" ht="15">
      <c r="A11" s="31"/>
      <c r="B11" s="31" t="s">
        <v>302</v>
      </c>
      <c r="C11" s="32">
        <v>80655</v>
      </c>
      <c r="D11" s="62">
        <v>8.6379677271625224E-2</v>
      </c>
      <c r="E11" s="63">
        <v>20287</v>
      </c>
      <c r="F11" s="162">
        <v>6.3148516926946854E-2</v>
      </c>
      <c r="G11" s="32">
        <v>12652</v>
      </c>
      <c r="H11" s="62">
        <v>0.37746325530756669</v>
      </c>
      <c r="I11" s="63">
        <v>910</v>
      </c>
      <c r="J11" s="162">
        <v>0.39570552147239263</v>
      </c>
    </row>
    <row r="12" spans="1:16" ht="15">
      <c r="A12" s="31"/>
      <c r="B12" s="31" t="s">
        <v>303</v>
      </c>
      <c r="C12" s="32">
        <v>567</v>
      </c>
      <c r="D12" s="62">
        <v>-3.0769230769230771E-2</v>
      </c>
      <c r="E12" s="63">
        <v>132</v>
      </c>
      <c r="F12" s="162">
        <v>0.83333333333333337</v>
      </c>
      <c r="G12" s="32">
        <v>91</v>
      </c>
      <c r="H12" s="62">
        <v>3.3333333333333335</v>
      </c>
      <c r="I12" s="63">
        <v>3</v>
      </c>
      <c r="J12" s="162">
        <v>0</v>
      </c>
    </row>
    <row r="13" spans="1:16" ht="15">
      <c r="A13" s="31"/>
      <c r="B13" s="31" t="s">
        <v>304</v>
      </c>
      <c r="C13" s="32">
        <v>1477</v>
      </c>
      <c r="D13" s="62">
        <v>-8.0591000671591667E-3</v>
      </c>
      <c r="E13" s="63">
        <v>227</v>
      </c>
      <c r="F13" s="162">
        <v>-9.9206349206349201E-2</v>
      </c>
      <c r="G13" s="32">
        <v>80</v>
      </c>
      <c r="H13" s="62">
        <v>9</v>
      </c>
      <c r="I13" s="63">
        <v>6</v>
      </c>
      <c r="J13" s="162">
        <v>-0.4</v>
      </c>
    </row>
    <row r="14" spans="1:16" s="238" customFormat="1" ht="15">
      <c r="A14" s="43" t="s">
        <v>218</v>
      </c>
      <c r="B14" s="43"/>
      <c r="C14" s="44">
        <v>87691</v>
      </c>
      <c r="D14" s="116">
        <v>9.0941889252435279E-2</v>
      </c>
      <c r="E14" s="72">
        <v>21558</v>
      </c>
      <c r="F14" s="237">
        <v>7.3926472053402414E-2</v>
      </c>
      <c r="G14" s="44">
        <v>13439</v>
      </c>
      <c r="H14" s="116">
        <v>0.4257373223000212</v>
      </c>
      <c r="I14" s="72">
        <v>953</v>
      </c>
      <c r="J14" s="237">
        <v>0.36728837876614062</v>
      </c>
      <c r="L14"/>
      <c r="O14" s="240"/>
      <c r="P14" s="241"/>
    </row>
    <row r="15" spans="1:16" ht="15">
      <c r="A15" s="35" t="s">
        <v>61</v>
      </c>
      <c r="B15" s="35" t="s">
        <v>305</v>
      </c>
      <c r="C15" s="36">
        <v>4294</v>
      </c>
      <c r="D15" s="119">
        <v>4.4768856447688563E-2</v>
      </c>
      <c r="E15" s="63">
        <v>554</v>
      </c>
      <c r="F15" s="34" t="s">
        <v>343</v>
      </c>
      <c r="G15" s="36">
        <v>335</v>
      </c>
      <c r="H15" s="119"/>
      <c r="I15" s="63">
        <v>1</v>
      </c>
      <c r="J15" s="162">
        <v>-0.83333333333333337</v>
      </c>
    </row>
    <row r="16" spans="1:16" ht="15">
      <c r="A16" s="31"/>
      <c r="B16" s="31" t="s">
        <v>306</v>
      </c>
      <c r="C16" s="32">
        <v>1940</v>
      </c>
      <c r="D16" s="62">
        <v>0.37882018479033402</v>
      </c>
      <c r="E16" s="63"/>
      <c r="F16" s="162"/>
      <c r="G16" s="32"/>
      <c r="H16" s="62"/>
      <c r="I16" s="63">
        <v>18</v>
      </c>
      <c r="J16" s="162">
        <v>-0.1</v>
      </c>
    </row>
    <row r="17" spans="1:10" ht="15">
      <c r="A17" s="31"/>
      <c r="B17" s="31" t="s">
        <v>307</v>
      </c>
      <c r="C17" s="32">
        <v>7224</v>
      </c>
      <c r="D17" s="62">
        <v>0.1349567949725059</v>
      </c>
      <c r="E17" s="63"/>
      <c r="F17" s="162"/>
      <c r="G17" s="32"/>
      <c r="H17" s="62"/>
      <c r="I17" s="63">
        <v>41</v>
      </c>
      <c r="J17" s="162">
        <v>0.32258064516129031</v>
      </c>
    </row>
    <row r="18" spans="1:10" s="239" customFormat="1" ht="15">
      <c r="A18" s="43" t="s">
        <v>217</v>
      </c>
      <c r="B18" s="43"/>
      <c r="C18" s="44">
        <v>13458</v>
      </c>
      <c r="D18" s="116">
        <v>0.13263760309712169</v>
      </c>
      <c r="E18" s="84">
        <v>554</v>
      </c>
      <c r="F18" s="126"/>
      <c r="G18" s="44">
        <v>335</v>
      </c>
      <c r="H18" s="116"/>
      <c r="I18" s="84">
        <v>60</v>
      </c>
      <c r="J18" s="126">
        <v>5.2631578947368418E-2</v>
      </c>
    </row>
    <row r="19" spans="1:10" ht="15">
      <c r="A19" s="47" t="s">
        <v>23</v>
      </c>
      <c r="B19" s="47"/>
      <c r="C19" s="48">
        <v>101149</v>
      </c>
      <c r="D19" s="71">
        <v>9.6311630881285026E-2</v>
      </c>
      <c r="E19" s="230">
        <v>22112</v>
      </c>
      <c r="F19" s="231">
        <v>0.1015243598684866</v>
      </c>
      <c r="G19" s="48">
        <v>13774</v>
      </c>
      <c r="H19" s="71">
        <v>0.46127731805643962</v>
      </c>
      <c r="I19" s="230">
        <v>1013</v>
      </c>
      <c r="J19" s="231">
        <v>0.34350132625994695</v>
      </c>
    </row>
    <row r="20" spans="1:10" ht="15">
      <c r="A20" s="135" t="s">
        <v>308</v>
      </c>
      <c r="B20" s="135"/>
      <c r="C20" s="117">
        <v>20494</v>
      </c>
      <c r="D20" s="118">
        <v>0.13722878863548083</v>
      </c>
      <c r="E20" s="72">
        <v>1825</v>
      </c>
      <c r="F20" s="116">
        <v>0.83971774193548387</v>
      </c>
      <c r="G20" s="117">
        <v>1122</v>
      </c>
      <c r="H20" s="118">
        <v>3.6556016597510372</v>
      </c>
      <c r="I20" s="72">
        <v>103</v>
      </c>
      <c r="J20" s="116">
        <v>9.8039215686274508E-3</v>
      </c>
    </row>
    <row r="21" spans="1:10">
      <c r="C21" s="12"/>
    </row>
    <row r="22" spans="1:10" ht="20.25" customHeight="1">
      <c r="A22" s="307"/>
      <c r="B22" s="307"/>
      <c r="C22" s="307"/>
      <c r="D22" s="307"/>
      <c r="E22" s="307"/>
      <c r="F22" s="307"/>
      <c r="G22" s="307"/>
      <c r="H22" s="307"/>
      <c r="I22" s="307"/>
      <c r="J22" s="307"/>
    </row>
    <row r="23" spans="1:10">
      <c r="A23" s="307"/>
      <c r="B23" s="307"/>
      <c r="C23" s="307"/>
      <c r="D23" s="307"/>
      <c r="E23" s="307"/>
      <c r="F23" s="307"/>
      <c r="G23" s="307"/>
      <c r="H23" s="307"/>
      <c r="I23" s="307"/>
      <c r="J23" s="307"/>
    </row>
    <row r="24" spans="1:10">
      <c r="A24" s="307"/>
      <c r="B24" s="307"/>
      <c r="C24" s="307"/>
      <c r="D24" s="307"/>
      <c r="E24" s="307"/>
      <c r="F24" s="307"/>
      <c r="G24" s="307"/>
      <c r="H24" s="307"/>
      <c r="I24" s="307"/>
      <c r="J24" s="307"/>
    </row>
    <row r="25" spans="1:10">
      <c r="A25" s="307"/>
      <c r="B25" s="307"/>
      <c r="C25" s="307"/>
      <c r="D25" s="307"/>
      <c r="E25" s="307"/>
      <c r="F25" s="307"/>
      <c r="G25" s="307"/>
      <c r="H25" s="307"/>
      <c r="I25" s="307"/>
      <c r="J25" s="307"/>
    </row>
    <row r="26" spans="1:10" ht="18" customHeight="1">
      <c r="A26" s="307"/>
      <c r="B26" s="307"/>
      <c r="C26" s="307"/>
      <c r="D26" s="307"/>
      <c r="E26" s="307"/>
      <c r="F26" s="307"/>
      <c r="G26" s="307"/>
      <c r="H26" s="307"/>
      <c r="I26" s="307"/>
      <c r="J26" s="307"/>
    </row>
    <row r="27" spans="1:10">
      <c r="A27" s="307"/>
      <c r="B27" s="307"/>
      <c r="C27" s="307"/>
      <c r="D27" s="307"/>
      <c r="E27" s="307"/>
      <c r="F27" s="307"/>
      <c r="G27" s="307"/>
      <c r="H27" s="307"/>
      <c r="I27" s="307"/>
      <c r="J27" s="307"/>
    </row>
  </sheetData>
  <mergeCells count="1">
    <mergeCell ref="A22:J2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heetViews>
  <sheetFormatPr baseColWidth="10" defaultRowHeight="12.75"/>
  <cols>
    <col min="1" max="1" width="44.7109375" customWidth="1"/>
    <col min="2" max="2" width="10.5703125" customWidth="1"/>
    <col min="10" max="11" width="39.85546875" bestFit="1" customWidth="1"/>
  </cols>
  <sheetData>
    <row r="1" spans="1:12" ht="15">
      <c r="A1" s="107" t="s">
        <v>375</v>
      </c>
      <c r="B1" s="107"/>
    </row>
    <row r="2" spans="1:12" ht="15">
      <c r="A2" s="58" t="s">
        <v>260</v>
      </c>
      <c r="B2" s="58"/>
    </row>
    <row r="3" spans="1:12">
      <c r="A3" s="77" t="s">
        <v>172</v>
      </c>
      <c r="B3" s="77"/>
    </row>
    <row r="4" spans="1:12">
      <c r="A4" s="77" t="s">
        <v>204</v>
      </c>
      <c r="B4" s="77"/>
    </row>
    <row r="6" spans="1:12" ht="45">
      <c r="A6" s="260"/>
      <c r="B6" s="73" t="s">
        <v>367</v>
      </c>
      <c r="C6" s="256" t="s">
        <v>189</v>
      </c>
      <c r="D6" s="73" t="s">
        <v>368</v>
      </c>
      <c r="E6" s="145" t="s">
        <v>311</v>
      </c>
    </row>
    <row r="7" spans="1:12" ht="15">
      <c r="A7" s="261" t="s">
        <v>1</v>
      </c>
      <c r="B7" s="263">
        <v>1397</v>
      </c>
      <c r="C7" s="264">
        <f>B7/$B$26</f>
        <v>2.5390766993820427E-2</v>
      </c>
      <c r="D7" s="267">
        <v>0.78024337866857552</v>
      </c>
      <c r="E7" s="270">
        <v>0.74158911954187545</v>
      </c>
    </row>
    <row r="8" spans="1:12" ht="15">
      <c r="A8" s="61" t="s">
        <v>2</v>
      </c>
      <c r="B8" s="156">
        <v>130</v>
      </c>
      <c r="C8" s="262">
        <f>B8/$B$26</f>
        <v>2.3627771719374772E-3</v>
      </c>
      <c r="D8" s="268">
        <v>0.74615384615384617</v>
      </c>
      <c r="E8" s="129">
        <v>0.73076923076923073</v>
      </c>
      <c r="L8" s="232"/>
    </row>
    <row r="9" spans="1:12" ht="15">
      <c r="A9" s="61" t="s">
        <v>3</v>
      </c>
      <c r="B9" s="156">
        <v>786</v>
      </c>
      <c r="C9" s="262">
        <f>B9/$B$26</f>
        <v>1.4285714285714285E-2</v>
      </c>
      <c r="D9" s="268">
        <v>0.6081424936386769</v>
      </c>
      <c r="E9" s="129">
        <v>0.68575063613231557</v>
      </c>
    </row>
    <row r="10" spans="1:12" ht="15">
      <c r="A10" s="61" t="s">
        <v>4</v>
      </c>
      <c r="B10" s="156">
        <v>0</v>
      </c>
      <c r="C10" s="262">
        <v>0</v>
      </c>
      <c r="D10" s="268">
        <v>0</v>
      </c>
      <c r="E10" s="129">
        <v>0</v>
      </c>
    </row>
    <row r="11" spans="1:12" ht="15">
      <c r="A11" s="261" t="s">
        <v>282</v>
      </c>
      <c r="B11" s="196">
        <f>SUM(B8:B10)</f>
        <v>916</v>
      </c>
      <c r="C11" s="257">
        <f t="shared" ref="C11:C22" si="0">B11/$B$26</f>
        <v>1.6648491457651762E-2</v>
      </c>
      <c r="D11" s="269">
        <v>0.62772925764192145</v>
      </c>
      <c r="E11" s="258">
        <v>0.69213973799126638</v>
      </c>
    </row>
    <row r="12" spans="1:12" ht="15">
      <c r="A12" s="61" t="s">
        <v>5</v>
      </c>
      <c r="B12" s="156">
        <v>257</v>
      </c>
      <c r="C12" s="262">
        <f t="shared" si="0"/>
        <v>4.6710287168302434E-3</v>
      </c>
      <c r="D12" s="268">
        <v>0.8910505836575876</v>
      </c>
      <c r="E12" s="129">
        <v>0.65758754863813229</v>
      </c>
    </row>
    <row r="13" spans="1:12" ht="15">
      <c r="A13" s="61" t="s">
        <v>283</v>
      </c>
      <c r="B13" s="156">
        <v>283</v>
      </c>
      <c r="C13" s="262">
        <f t="shared" si="0"/>
        <v>5.1435841512177394E-3</v>
      </c>
      <c r="D13" s="268">
        <v>0.87279151943462896</v>
      </c>
      <c r="E13" s="129">
        <v>0.50176678445229683</v>
      </c>
    </row>
    <row r="14" spans="1:12" ht="15">
      <c r="A14" s="61" t="s">
        <v>6</v>
      </c>
      <c r="B14" s="156">
        <v>1346</v>
      </c>
      <c r="C14" s="262">
        <f t="shared" si="0"/>
        <v>2.446383133406034E-2</v>
      </c>
      <c r="D14" s="268">
        <v>0.83878157503714712</v>
      </c>
      <c r="E14" s="129">
        <v>0.6731054977711739</v>
      </c>
    </row>
    <row r="15" spans="1:12" ht="15">
      <c r="A15" s="61" t="s">
        <v>284</v>
      </c>
      <c r="B15" s="156">
        <v>91</v>
      </c>
      <c r="C15" s="262">
        <f t="shared" si="0"/>
        <v>1.6539440203562341E-3</v>
      </c>
      <c r="D15" s="268">
        <v>0.81318681318681318</v>
      </c>
      <c r="E15" s="129">
        <v>0.51648351648351654</v>
      </c>
    </row>
    <row r="16" spans="1:12" ht="15">
      <c r="A16" s="261" t="s">
        <v>285</v>
      </c>
      <c r="B16" s="196">
        <f>SUM(B12:B15)</f>
        <v>1977</v>
      </c>
      <c r="C16" s="257">
        <f t="shared" si="0"/>
        <v>3.5932388222464556E-2</v>
      </c>
      <c r="D16" s="269">
        <v>0.84926656550328783</v>
      </c>
      <c r="E16" s="258">
        <v>0.63935255437531613</v>
      </c>
    </row>
    <row r="17" spans="1:18" ht="15">
      <c r="A17" s="61" t="s">
        <v>261</v>
      </c>
      <c r="B17" s="156">
        <v>4477</v>
      </c>
      <c r="C17" s="262">
        <f t="shared" si="0"/>
        <v>8.1370410759723732E-2</v>
      </c>
      <c r="D17" s="268">
        <v>0.742908197453652</v>
      </c>
      <c r="E17" s="129">
        <v>0.75519320973866433</v>
      </c>
    </row>
    <row r="18" spans="1:18" ht="15">
      <c r="A18" s="61" t="s">
        <v>7</v>
      </c>
      <c r="B18" s="156">
        <v>1872</v>
      </c>
      <c r="C18" s="262">
        <f t="shared" si="0"/>
        <v>3.4023991275899675E-2</v>
      </c>
      <c r="D18" s="268">
        <v>0.53579059829059827</v>
      </c>
      <c r="E18" s="129">
        <v>0.63408119658119655</v>
      </c>
    </row>
    <row r="19" spans="1:18" ht="15">
      <c r="A19" s="61" t="s">
        <v>286</v>
      </c>
      <c r="B19" s="156">
        <v>1083</v>
      </c>
      <c r="C19" s="262">
        <f t="shared" si="0"/>
        <v>1.9683751363140677E-2</v>
      </c>
      <c r="D19" s="268">
        <v>0.69436749769159745</v>
      </c>
      <c r="E19" s="129">
        <v>0.63619575253924288</v>
      </c>
    </row>
    <row r="20" spans="1:18" ht="15">
      <c r="A20" s="261" t="s">
        <v>159</v>
      </c>
      <c r="B20" s="196">
        <f>SUM(B17:B19)</f>
        <v>7432</v>
      </c>
      <c r="C20" s="257">
        <f t="shared" si="0"/>
        <v>0.13507815339876408</v>
      </c>
      <c r="D20" s="269">
        <v>0.68366523143164692</v>
      </c>
      <c r="E20" s="258">
        <v>0.70734660925726589</v>
      </c>
      <c r="R20" s="159"/>
    </row>
    <row r="21" spans="1:18" ht="15">
      <c r="A21" s="261" t="s">
        <v>8</v>
      </c>
      <c r="B21" s="196">
        <v>995</v>
      </c>
      <c r="C21" s="257">
        <f t="shared" si="0"/>
        <v>1.8084332969829153E-2</v>
      </c>
      <c r="D21" s="269">
        <v>0.49748743718592964</v>
      </c>
      <c r="E21" s="258">
        <v>0.90150753768844216</v>
      </c>
      <c r="R21" s="159"/>
    </row>
    <row r="22" spans="1:18" ht="15">
      <c r="A22" s="272" t="s">
        <v>369</v>
      </c>
      <c r="B22" s="273">
        <f>B21+B20+B16+B11+B7</f>
        <v>12717</v>
      </c>
      <c r="C22" s="274">
        <f t="shared" si="0"/>
        <v>0.23113413304253</v>
      </c>
      <c r="D22" s="275">
        <v>0.70142329165683726</v>
      </c>
      <c r="E22" s="276">
        <v>0.71463395454902889</v>
      </c>
    </row>
    <row r="23" spans="1:18" ht="15">
      <c r="A23" s="261" t="s">
        <v>372</v>
      </c>
      <c r="B23" s="196">
        <v>42303</v>
      </c>
      <c r="C23" s="257">
        <f>B23/$B$26</f>
        <v>0.76886586695747006</v>
      </c>
      <c r="D23" s="269">
        <v>0.69926482755360142</v>
      </c>
      <c r="E23" s="258">
        <v>0.61047679833581547</v>
      </c>
    </row>
    <row r="24" spans="1:18" ht="15">
      <c r="A24" s="277" t="s">
        <v>371</v>
      </c>
      <c r="B24" s="278">
        <v>28191</v>
      </c>
      <c r="C24" s="279">
        <f>B24/$B$26</f>
        <v>0.51237731733914937</v>
      </c>
      <c r="D24" s="280">
        <v>0.6972438012131531</v>
      </c>
      <c r="E24" s="129">
        <v>0.91185130006030291</v>
      </c>
    </row>
    <row r="25" spans="1:18" ht="15">
      <c r="A25" s="277" t="s">
        <v>370</v>
      </c>
      <c r="B25" s="281">
        <v>14112</v>
      </c>
      <c r="C25" s="282">
        <f>B25/$B$26</f>
        <v>0.25648854961832063</v>
      </c>
      <c r="D25" s="283">
        <v>0.7033021541950113</v>
      </c>
      <c r="E25" s="271"/>
    </row>
    <row r="26" spans="1:18" ht="15">
      <c r="A26" s="171" t="s">
        <v>23</v>
      </c>
      <c r="B26" s="202">
        <v>55020</v>
      </c>
      <c r="C26" s="173">
        <f>B26/$B$26</f>
        <v>1</v>
      </c>
      <c r="D26" s="266">
        <v>0.69976372228280626</v>
      </c>
      <c r="E26" s="259">
        <v>0.63455107233733188</v>
      </c>
    </row>
    <row r="27" spans="1:18" ht="15">
      <c r="A27" s="284" t="s">
        <v>374</v>
      </c>
    </row>
    <row r="28" spans="1:18" ht="15">
      <c r="A28" s="265"/>
      <c r="H28" s="232"/>
    </row>
    <row r="29" spans="1:18">
      <c r="H29" s="23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heetViews>
  <sheetFormatPr baseColWidth="10" defaultColWidth="11.42578125" defaultRowHeight="12"/>
  <cols>
    <col min="1" max="1" width="42.5703125" style="4" bestFit="1" customWidth="1"/>
    <col min="2" max="16384" width="11.42578125" style="4"/>
  </cols>
  <sheetData>
    <row r="1" spans="1:10" s="1" customFormat="1" ht="15">
      <c r="A1" s="107" t="s">
        <v>240</v>
      </c>
    </row>
    <row r="2" spans="1:10" s="1" customFormat="1" ht="15">
      <c r="A2" s="58" t="s">
        <v>340</v>
      </c>
    </row>
    <row r="3" spans="1:10" ht="12.75">
      <c r="A3" s="77" t="s">
        <v>172</v>
      </c>
      <c r="B3" s="235"/>
      <c r="C3" s="235"/>
      <c r="D3" s="235"/>
      <c r="E3" s="235"/>
      <c r="F3" s="235"/>
    </row>
    <row r="4" spans="1:10" ht="12.75">
      <c r="A4" s="77" t="s">
        <v>204</v>
      </c>
      <c r="B4" s="234"/>
      <c r="D4" s="234"/>
      <c r="F4" s="234"/>
      <c r="H4" s="234"/>
    </row>
    <row r="5" spans="1:10" ht="12.75">
      <c r="A5" s="77"/>
      <c r="B5" s="234"/>
      <c r="D5" s="234"/>
      <c r="F5" s="234"/>
      <c r="H5" s="234"/>
    </row>
    <row r="6" spans="1:10" ht="15">
      <c r="A6" s="58"/>
      <c r="B6" s="314" t="s">
        <v>20</v>
      </c>
      <c r="C6" s="315"/>
      <c r="D6" s="314" t="s">
        <v>21</v>
      </c>
      <c r="E6" s="315"/>
      <c r="F6" s="314" t="s">
        <v>22</v>
      </c>
      <c r="G6" s="315"/>
      <c r="H6" s="314" t="s">
        <v>23</v>
      </c>
      <c r="I6" s="315"/>
    </row>
    <row r="7" spans="1:10" ht="15">
      <c r="A7" s="58"/>
      <c r="B7" s="154">
        <v>2020</v>
      </c>
      <c r="C7" s="155" t="s">
        <v>318</v>
      </c>
      <c r="D7" s="154">
        <v>2020</v>
      </c>
      <c r="E7" s="155" t="s">
        <v>318</v>
      </c>
      <c r="F7" s="154">
        <v>2020</v>
      </c>
      <c r="G7" s="155" t="s">
        <v>318</v>
      </c>
      <c r="H7" s="154">
        <v>2020</v>
      </c>
      <c r="I7" s="155" t="s">
        <v>318</v>
      </c>
    </row>
    <row r="8" spans="1:10" ht="15">
      <c r="A8" s="149" t="s">
        <v>24</v>
      </c>
      <c r="B8" s="150">
        <v>384158</v>
      </c>
      <c r="C8" s="151">
        <v>356384</v>
      </c>
      <c r="D8" s="150">
        <v>149972</v>
      </c>
      <c r="E8" s="151">
        <v>138284</v>
      </c>
      <c r="F8" s="150">
        <v>188841</v>
      </c>
      <c r="G8" s="151">
        <v>173675</v>
      </c>
      <c r="H8" s="150">
        <v>722971</v>
      </c>
      <c r="I8" s="151">
        <v>668343</v>
      </c>
    </row>
    <row r="9" spans="1:10" ht="15">
      <c r="A9" s="31" t="s">
        <v>25</v>
      </c>
      <c r="B9" s="156">
        <v>234202</v>
      </c>
      <c r="C9" s="133">
        <v>223079</v>
      </c>
      <c r="D9" s="156">
        <v>43820</v>
      </c>
      <c r="E9" s="133">
        <v>42461</v>
      </c>
      <c r="F9" s="156">
        <v>10724</v>
      </c>
      <c r="G9" s="133">
        <v>9958</v>
      </c>
      <c r="H9" s="156">
        <v>288746</v>
      </c>
      <c r="I9" s="133">
        <v>275498</v>
      </c>
      <c r="J9" s="234"/>
    </row>
    <row r="10" spans="1:10" ht="15">
      <c r="A10" s="31" t="s">
        <v>319</v>
      </c>
      <c r="B10" s="156">
        <v>33272</v>
      </c>
      <c r="C10" s="133">
        <v>32725</v>
      </c>
      <c r="D10" s="156">
        <v>17495</v>
      </c>
      <c r="E10" s="133">
        <v>16897</v>
      </c>
      <c r="F10" s="156">
        <v>677</v>
      </c>
      <c r="G10" s="133">
        <v>745</v>
      </c>
      <c r="H10" s="156">
        <v>51444</v>
      </c>
      <c r="I10" s="133">
        <v>50367</v>
      </c>
      <c r="J10" s="234"/>
    </row>
    <row r="11" spans="1:10" ht="15">
      <c r="A11" s="31" t="s">
        <v>320</v>
      </c>
      <c r="B11" s="156">
        <v>25967</v>
      </c>
      <c r="C11" s="133">
        <v>33707</v>
      </c>
      <c r="D11" s="156">
        <v>843</v>
      </c>
      <c r="E11" s="133">
        <v>1734</v>
      </c>
      <c r="F11" s="156">
        <v>173</v>
      </c>
      <c r="G11" s="133">
        <v>464</v>
      </c>
      <c r="H11" s="156">
        <v>26983</v>
      </c>
      <c r="I11" s="133">
        <v>35905</v>
      </c>
    </row>
    <row r="12" spans="1:10" ht="15">
      <c r="A12" s="30" t="s">
        <v>224</v>
      </c>
      <c r="B12" s="157">
        <v>236404</v>
      </c>
      <c r="C12" s="158">
        <v>224944</v>
      </c>
      <c r="D12" s="157">
        <v>43939</v>
      </c>
      <c r="E12" s="158">
        <v>42545</v>
      </c>
      <c r="F12" s="157">
        <v>10770</v>
      </c>
      <c r="G12" s="158">
        <v>9977</v>
      </c>
      <c r="H12" s="157">
        <v>291113</v>
      </c>
      <c r="I12" s="158">
        <v>277466</v>
      </c>
    </row>
    <row r="13" spans="1:10" ht="12.75">
      <c r="A13" s="313" t="s">
        <v>257</v>
      </c>
      <c r="B13" s="313"/>
      <c r="C13" s="313"/>
      <c r="D13" s="57"/>
      <c r="E13" s="57"/>
      <c r="F13" s="57"/>
      <c r="G13" s="57"/>
      <c r="H13" s="57"/>
      <c r="I13" s="57"/>
    </row>
    <row r="14" spans="1:10" ht="15.75" customHeight="1">
      <c r="A14" s="57"/>
      <c r="B14" s="57"/>
      <c r="C14" s="57"/>
      <c r="D14" s="57"/>
      <c r="E14" s="57"/>
      <c r="F14" s="57"/>
      <c r="G14" s="57"/>
      <c r="H14" s="57"/>
      <c r="I14" s="57"/>
    </row>
    <row r="15" spans="1:10" ht="12.75">
      <c r="A15" s="57"/>
      <c r="B15" s="57"/>
      <c r="C15" s="57"/>
      <c r="D15" s="57"/>
      <c r="E15" s="57"/>
      <c r="F15" s="57"/>
      <c r="G15" s="57"/>
      <c r="H15" s="57"/>
      <c r="I15" s="57"/>
    </row>
    <row r="16" spans="1:10" ht="12.75" customHeight="1">
      <c r="A16" s="316" t="s">
        <v>330</v>
      </c>
      <c r="B16" s="316"/>
      <c r="C16" s="316"/>
      <c r="D16" s="316"/>
      <c r="E16" s="316"/>
      <c r="F16" s="316"/>
      <c r="G16" s="316"/>
      <c r="H16" s="316"/>
      <c r="I16" s="316"/>
    </row>
    <row r="17" spans="1:9" ht="30" customHeight="1">
      <c r="A17" s="316"/>
      <c r="B17" s="316"/>
      <c r="C17" s="316"/>
      <c r="D17" s="316"/>
      <c r="E17" s="316"/>
      <c r="F17" s="316"/>
      <c r="G17" s="316"/>
      <c r="H17" s="316"/>
      <c r="I17" s="316"/>
    </row>
    <row r="24" spans="1:9">
      <c r="D24" s="235"/>
    </row>
    <row r="28" spans="1:9">
      <c r="C28" s="235"/>
    </row>
  </sheetData>
  <mergeCells count="6">
    <mergeCell ref="B6:C6"/>
    <mergeCell ref="D6:E6"/>
    <mergeCell ref="F6:G6"/>
    <mergeCell ref="H6:I6"/>
    <mergeCell ref="A16:I17"/>
    <mergeCell ref="A13:C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Sommaire</vt:lpstr>
      <vt:lpstr>Tableau 1</vt:lpstr>
      <vt:lpstr>Tableau 2a</vt:lpstr>
      <vt:lpstr>Tableau 2b</vt:lpstr>
      <vt:lpstr>Tableau 2c</vt:lpstr>
      <vt:lpstr>Tableau 2d</vt:lpstr>
      <vt:lpstr>Tableau A</vt:lpstr>
      <vt:lpstr>Tableau 2e</vt:lpstr>
      <vt:lpstr>Tableau 3</vt:lpstr>
      <vt:lpstr>Tableau 4</vt:lpstr>
      <vt:lpstr>Tableau 5</vt:lpstr>
      <vt:lpstr>Carte</vt:lpstr>
      <vt:lpstr>Annexe</vt:lpstr>
      <vt:lpstr> </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2017-09-18T15:45:23Z</dcterms:created>
  <dcterms:modified xsi:type="dcterms:W3CDTF">2021-11-25T10:11:26Z</dcterms:modified>
</cp:coreProperties>
</file>