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_Associations_2018\"/>
    </mc:Choice>
  </mc:AlternateContent>
  <bookViews>
    <workbookView xWindow="0" yWindow="0" windowWidth="20490" windowHeight="7620" tabRatio="416"/>
  </bookViews>
  <sheets>
    <sheet name="Sommaire" sheetId="13" r:id="rId1"/>
    <sheet name="Tab1" sheetId="12" r:id="rId2"/>
    <sheet name="Tab2" sheetId="4" r:id="rId3"/>
    <sheet name="Graf1" sheetId="5" r:id="rId4"/>
    <sheet name="Tab3" sheetId="9" r:id="rId5"/>
    <sheet name="Tab4" sheetId="11" r:id="rId6"/>
    <sheet name="Graf2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5" l="1"/>
  <c r="C15" i="5"/>
  <c r="D15" i="5"/>
  <c r="E15" i="5"/>
  <c r="G15" i="5"/>
  <c r="H15" i="5"/>
  <c r="I15" i="5"/>
  <c r="G8" i="12" l="1"/>
  <c r="G9" i="12"/>
  <c r="G10" i="12"/>
  <c r="G11" i="12"/>
  <c r="G12" i="12"/>
  <c r="G13" i="12"/>
  <c r="G14" i="12"/>
  <c r="G15" i="12"/>
  <c r="G7" i="12"/>
  <c r="E8" i="12"/>
  <c r="E9" i="12"/>
  <c r="E10" i="12"/>
  <c r="E11" i="12"/>
  <c r="E12" i="12"/>
  <c r="E13" i="12"/>
  <c r="E14" i="12"/>
  <c r="E15" i="12"/>
  <c r="E7" i="12"/>
  <c r="C8" i="12"/>
  <c r="C9" i="12"/>
  <c r="C10" i="12"/>
  <c r="C11" i="12"/>
  <c r="C12" i="12"/>
  <c r="C13" i="12"/>
  <c r="C14" i="12"/>
  <c r="C15" i="12"/>
  <c r="C7" i="12"/>
  <c r="F24" i="5" l="1"/>
  <c r="G24" i="5"/>
  <c r="H24" i="5"/>
  <c r="E24" i="5"/>
  <c r="C24" i="5"/>
  <c r="D24" i="5"/>
  <c r="B24" i="5"/>
  <c r="E21" i="5"/>
  <c r="F21" i="5"/>
  <c r="G21" i="5"/>
  <c r="H21" i="5"/>
  <c r="E22" i="5"/>
  <c r="F22" i="5"/>
  <c r="G22" i="5"/>
  <c r="H22" i="5"/>
  <c r="E23" i="5"/>
  <c r="F23" i="5"/>
  <c r="G23" i="5"/>
  <c r="H23" i="5"/>
  <c r="F20" i="5"/>
  <c r="G20" i="5"/>
  <c r="H20" i="5"/>
  <c r="E20" i="5"/>
  <c r="E19" i="5"/>
  <c r="F19" i="5"/>
  <c r="G19" i="5"/>
  <c r="H19" i="5"/>
  <c r="F18" i="5"/>
  <c r="G18" i="5"/>
  <c r="H18" i="5"/>
  <c r="E18" i="5"/>
  <c r="F17" i="5"/>
  <c r="G17" i="5"/>
  <c r="H17" i="5"/>
  <c r="E17" i="5"/>
  <c r="B21" i="5"/>
  <c r="C21" i="5"/>
  <c r="D21" i="5"/>
  <c r="B22" i="5"/>
  <c r="C22" i="5"/>
  <c r="D22" i="5"/>
  <c r="B23" i="5"/>
  <c r="C23" i="5"/>
  <c r="D23" i="5"/>
  <c r="C20" i="5"/>
  <c r="D20" i="5"/>
  <c r="B20" i="5"/>
  <c r="C19" i="5"/>
  <c r="D19" i="5"/>
  <c r="B19" i="5"/>
  <c r="C18" i="5"/>
  <c r="D18" i="5"/>
  <c r="B18" i="5"/>
  <c r="C17" i="5"/>
  <c r="D17" i="5"/>
  <c r="B17" i="5"/>
  <c r="B14" i="3" l="1"/>
</calcChain>
</file>

<file path=xl/sharedStrings.xml><?xml version="1.0" encoding="utf-8"?>
<sst xmlns="http://schemas.openxmlformats.org/spreadsheetml/2006/main" count="130" uniqueCount="107">
  <si>
    <t>Dépenses intérieures de R&amp;D (DIRD)</t>
  </si>
  <si>
    <t>Dépenses extérieures de R&amp;D (DERD)</t>
  </si>
  <si>
    <t>Source : MESRI - SIES (Enquêtes sur les moyens consacrés à la R&amp;D)</t>
  </si>
  <si>
    <t>DIRD
Personnel</t>
  </si>
  <si>
    <t>DIRD
Fonctionnement</t>
  </si>
  <si>
    <t>DIRD Equipement</t>
  </si>
  <si>
    <t>DIRD
Immobilier</t>
  </si>
  <si>
    <t>Ressources contractuelles pour travaux de R&amp;D</t>
  </si>
  <si>
    <t>Ressources propres (autres que subventions)</t>
  </si>
  <si>
    <t>En %</t>
  </si>
  <si>
    <t xml:space="preserve">Sciences de l’agriculture et alimentation </t>
  </si>
  <si>
    <t>Sciences humaines et sociales</t>
  </si>
  <si>
    <t>Sciences de la santé</t>
  </si>
  <si>
    <t>Sciences des milieux naturels ou de l’univers</t>
  </si>
  <si>
    <t>Gestion de la R&amp;D</t>
  </si>
  <si>
    <t>Disciplines d'activité de recherche</t>
  </si>
  <si>
    <t>Total</t>
  </si>
  <si>
    <t>DIRD
Recherche Fondamentale</t>
  </si>
  <si>
    <t>DIRD
Recherche Appliquée</t>
  </si>
  <si>
    <t>DIRD
Développement
Expérimental</t>
  </si>
  <si>
    <t>DIRD
NV</t>
  </si>
  <si>
    <t>TOTAL DIRD</t>
  </si>
  <si>
    <t>1. EPST hors CNRS</t>
  </si>
  <si>
    <t>2. EPIC</t>
  </si>
  <si>
    <t>4. CNRS</t>
  </si>
  <si>
    <t>5. Universités et établissements d'enseignement sup.sous contrat MESR</t>
  </si>
  <si>
    <t>6. Centres hospitaliers (CHU, CLCC)</t>
  </si>
  <si>
    <t>7. Autres établissements d'enseignement supérieur</t>
  </si>
  <si>
    <t>8. Institutions sans but lucratif</t>
  </si>
  <si>
    <t>Ensemble des administrations</t>
  </si>
  <si>
    <t>EPST</t>
  </si>
  <si>
    <t>EPIC</t>
  </si>
  <si>
    <t>Ministères et autres EPA</t>
  </si>
  <si>
    <t>Centres hospitaliers (CHU, CLCC)</t>
  </si>
  <si>
    <t>Autres établissements d'enseignement supérieur</t>
  </si>
  <si>
    <t>Dépense en équipements</t>
  </si>
  <si>
    <t>Secteur privé sans but lucratif</t>
  </si>
  <si>
    <t xml:space="preserve">Source : MESRI-SIES, enquêtes sur les moyens consacrés à la R&amp;D. </t>
  </si>
  <si>
    <t>En milliers d'euros</t>
  </si>
  <si>
    <t>Recherche fondamentale</t>
  </si>
  <si>
    <t>Recherche appliquée</t>
  </si>
  <si>
    <t>Développement expérimental</t>
  </si>
  <si>
    <t>Universités et établissements d'enseignement supérieur sous contrat MESR</t>
  </si>
  <si>
    <t>Dépense en immobilier</t>
  </si>
  <si>
    <t>Dépenses extérieures de R&amp;D exécutées en France</t>
  </si>
  <si>
    <t xml:space="preserve">   État hors CNRS</t>
  </si>
  <si>
    <t xml:space="preserve">   CNRS</t>
  </si>
  <si>
    <t xml:space="preserve">   Enseignement supérieur</t>
  </si>
  <si>
    <t xml:space="preserve">   Secteur privé sans but lucratif</t>
  </si>
  <si>
    <t xml:space="preserve">   Entreprises</t>
  </si>
  <si>
    <t xml:space="preserve">   Organisations internationales</t>
  </si>
  <si>
    <t xml:space="preserve">   Autres entités étrangères</t>
  </si>
  <si>
    <t>Dépenses extérieures de R&amp;D exécutées à l'étranger</t>
  </si>
  <si>
    <t xml:space="preserve"> En % de la DERD</t>
  </si>
  <si>
    <t>En % des dépenses totales de R&amp;D</t>
  </si>
  <si>
    <t>Sciences physiques, chimie</t>
  </si>
  <si>
    <t>en %</t>
  </si>
  <si>
    <t xml:space="preserve">   Provenant de France</t>
  </si>
  <si>
    <t xml:space="preserve">       État hors CNRS</t>
  </si>
  <si>
    <t xml:space="preserve">       CNRS</t>
  </si>
  <si>
    <t xml:space="preserve">       Enseignement supérieur</t>
  </si>
  <si>
    <t xml:space="preserve">       Secteur privé sans but lucratif</t>
  </si>
  <si>
    <t xml:space="preserve">       Entreprises</t>
  </si>
  <si>
    <t xml:space="preserve">   Provenant de l'étranger</t>
  </si>
  <si>
    <t xml:space="preserve">       Organisations internationales</t>
  </si>
  <si>
    <t xml:space="preserve">       Autres entités étrangères</t>
  </si>
  <si>
    <t>Branches de R&amp;D industrielles</t>
  </si>
  <si>
    <t>Branche de R&amp;D primaire, énergie, contruction</t>
  </si>
  <si>
    <t>Branches de R&amp;D des services</t>
  </si>
  <si>
    <t>Administrations</t>
  </si>
  <si>
    <t>Établissements publics et services ministériels</t>
  </si>
  <si>
    <t>Enseignement supérieur</t>
  </si>
  <si>
    <t>Institutions sans but lucratif</t>
  </si>
  <si>
    <t>Dépenses intérieures de R&amp;D</t>
  </si>
  <si>
    <t>Effectif total de R&amp;D</t>
  </si>
  <si>
    <t>Secteur des entreprises</t>
  </si>
  <si>
    <t>Dépense en personnel</t>
  </si>
  <si>
    <t>Subventions du budget de l'État</t>
  </si>
  <si>
    <t>Dépense de fonctionnement</t>
  </si>
  <si>
    <t xml:space="preserve">Sciences de l'ingénieur 1 </t>
  </si>
  <si>
    <t xml:space="preserve">Sciences de l'ingénieur 2 </t>
  </si>
  <si>
    <r>
      <rPr>
        <u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 xml:space="preserve"> : pour le contenu des disciplines d'activité, se reporter à la définition "Disciplines scientifiques" en fin d'article.</t>
    </r>
  </si>
  <si>
    <t>Mathématiques et informatique</t>
  </si>
  <si>
    <t>en milliers d'ETP</t>
  </si>
  <si>
    <t>en milliards d'euros</t>
  </si>
  <si>
    <t>Tableau 1 : Dépenses intérieures de R&amp;D (DIRD) et effectifs de recherche en 2018</t>
  </si>
  <si>
    <t>dont effectif de chercheurs</t>
  </si>
  <si>
    <t>Tableau 2 : Dépenses de R&amp;D du secteur privé sans but lucratif en 2018</t>
  </si>
  <si>
    <t>Graphique 1 : Répartition de la DIRD par nature de charge et catégorie de recherche en 2018 (en %)</t>
  </si>
  <si>
    <t>3. Ministères (y compris défense) et autres établissements publics</t>
  </si>
  <si>
    <t>Tableau 3 : Répartition par secteur d'exécution de la DERD du secteur privé sans but lucratif en 2018</t>
  </si>
  <si>
    <r>
      <t>Tableau 4</t>
    </r>
    <r>
      <rPr>
        <sz val="10"/>
        <color theme="1"/>
        <rFont val="Arial"/>
        <family val="2"/>
      </rPr>
      <t xml:space="preserve"> : </t>
    </r>
    <r>
      <rPr>
        <b/>
        <sz val="10"/>
        <color theme="1"/>
        <rFont val="Arial"/>
        <family val="2"/>
      </rPr>
      <t>Origine des ressources financières consacrées à la R&amp;D du secteur privé sans but lucratif en 2018</t>
    </r>
  </si>
  <si>
    <t>Total des ressources affectées à la R&amp;D du secteur privé sans but lucratif</t>
  </si>
  <si>
    <r>
      <t>Graphique 2</t>
    </r>
    <r>
      <rPr>
        <sz val="10"/>
        <color theme="1"/>
        <rFont val="Arial"/>
        <family val="2"/>
      </rPr>
      <t xml:space="preserve"> :</t>
    </r>
    <r>
      <rPr>
        <b/>
        <sz val="10"/>
        <color theme="1"/>
        <rFont val="Arial"/>
        <family val="2"/>
      </rPr>
      <t xml:space="preserve"> Répartition par discipline d'activité des effectifs de chercheurs en 2018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(en %)</t>
    </r>
  </si>
  <si>
    <t>Retour au sommaire</t>
  </si>
  <si>
    <t xml:space="preserve">Tableau 1 </t>
  </si>
  <si>
    <t xml:space="preserve">Tableau 2 </t>
  </si>
  <si>
    <t xml:space="preserve">Graphique 1 </t>
  </si>
  <si>
    <t xml:space="preserve">Tableau 3 </t>
  </si>
  <si>
    <t xml:space="preserve">Tableau 4 </t>
  </si>
  <si>
    <t xml:space="preserve">Graphique 2 </t>
  </si>
  <si>
    <t>Dépenses intérieures de R&amp;D (DIRD) et effectifs de recherche en 2018</t>
  </si>
  <si>
    <t>Dépenses de R&amp;D du secteur privé sans but lucratif en 2018</t>
  </si>
  <si>
    <t>Répartition de la DIRD par nature de charge et catégorie de recherche en 2018 (en %)</t>
  </si>
  <si>
    <t>Répartition par secteur d'exécution de la DERD du secteur privé sans but lucratif en 2018</t>
  </si>
  <si>
    <t>Origine des ressources financières consacrées à la R&amp;D du secteur privé sans but lucratif en 2018</t>
  </si>
  <si>
    <t>Répartition par discipline d'activité des effectifs de chercheurs en 2018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</si>
</sst>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\ _€_-;\-* #,##0\ _€_-;_-* &quot;-&quot;??\ _€_-;_-@_-"/>
    <numFmt numFmtId="165" formatCode="_-* #,##0.0\ _€_-;\-* #,##0.0\ _€_-;_-* &quot;-&quot;??\ _€_-;_-@_-"/>
    <numFmt numFmtId="166" formatCode="0.0"/>
    <numFmt numFmtId="167" formatCode="#,##0.0_ ;\-#,##0.0\ "/>
    <numFmt numFmtId="168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333399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333399"/>
      </top>
      <bottom style="thin">
        <color indexed="64"/>
      </bottom>
      <diagonal/>
    </border>
    <border>
      <left/>
      <right/>
      <top style="thin">
        <color rgb="FF333399"/>
      </top>
      <bottom style="thin">
        <color indexed="64"/>
      </bottom>
      <diagonal/>
    </border>
    <border>
      <left/>
      <right style="thin">
        <color indexed="64"/>
      </right>
      <top style="thin">
        <color rgb="FF333399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4">
    <xf numFmtId="0" fontId="0" fillId="0" borderId="0" xfId="0"/>
    <xf numFmtId="164" fontId="4" fillId="0" borderId="0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16" xfId="0" applyFont="1" applyBorder="1"/>
    <xf numFmtId="0" fontId="3" fillId="0" borderId="2" xfId="0" applyFont="1" applyBorder="1"/>
    <xf numFmtId="0" fontId="4" fillId="0" borderId="17" xfId="0" applyFont="1" applyFill="1" applyBorder="1" applyAlignment="1">
      <alignment horizontal="left" vertical="center" wrapText="1"/>
    </xf>
    <xf numFmtId="165" fontId="4" fillId="0" borderId="14" xfId="1" applyNumberFormat="1" applyFont="1" applyFill="1" applyBorder="1" applyAlignment="1">
      <alignment vertical="center"/>
    </xf>
    <xf numFmtId="0" fontId="2" fillId="0" borderId="17" xfId="0" applyFont="1" applyBorder="1"/>
    <xf numFmtId="0" fontId="3" fillId="0" borderId="14" xfId="0" applyFont="1" applyBorder="1"/>
    <xf numFmtId="0" fontId="2" fillId="0" borderId="18" xfId="0" applyFont="1" applyBorder="1"/>
    <xf numFmtId="0" fontId="3" fillId="0" borderId="4" xfId="0" applyFont="1" applyBorder="1"/>
    <xf numFmtId="164" fontId="4" fillId="0" borderId="13" xfId="1" applyNumberFormat="1" applyFont="1" applyFill="1" applyBorder="1" applyAlignment="1">
      <alignment vertical="center"/>
    </xf>
    <xf numFmtId="167" fontId="4" fillId="0" borderId="13" xfId="1" applyNumberFormat="1" applyFont="1" applyFill="1" applyBorder="1" applyAlignment="1">
      <alignment vertical="center"/>
    </xf>
    <xf numFmtId="0" fontId="3" fillId="0" borderId="13" xfId="0" applyFont="1" applyBorder="1"/>
    <xf numFmtId="0" fontId="7" fillId="0" borderId="0" xfId="0" applyFont="1"/>
    <xf numFmtId="164" fontId="5" fillId="0" borderId="5" xfId="1" applyNumberFormat="1" applyFont="1" applyFill="1" applyBorder="1" applyAlignment="1">
      <alignment vertical="center"/>
    </xf>
    <xf numFmtId="167" fontId="5" fillId="0" borderId="5" xfId="1" applyNumberFormat="1" applyFont="1" applyFill="1" applyBorder="1" applyAlignment="1">
      <alignment vertical="center"/>
    </xf>
    <xf numFmtId="165" fontId="5" fillId="0" borderId="3" xfId="1" applyNumberFormat="1" applyFont="1" applyFill="1" applyBorder="1" applyAlignment="1">
      <alignment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4" fillId="0" borderId="14" xfId="1" applyNumberFormat="1" applyFont="1" applyFill="1" applyBorder="1" applyAlignment="1">
      <alignment vertical="center"/>
    </xf>
    <xf numFmtId="164" fontId="4" fillId="0" borderId="0" xfId="1" applyNumberFormat="1" applyFont="1" applyFill="1" applyAlignment="1">
      <alignment vertical="center"/>
    </xf>
    <xf numFmtId="166" fontId="3" fillId="0" borderId="0" xfId="0" applyNumberFormat="1" applyFont="1"/>
    <xf numFmtId="3" fontId="3" fillId="0" borderId="0" xfId="0" applyNumberFormat="1" applyFont="1"/>
    <xf numFmtId="165" fontId="5" fillId="0" borderId="5" xfId="1" applyNumberFormat="1" applyFont="1" applyFill="1" applyBorder="1" applyAlignment="1">
      <alignment vertical="center"/>
    </xf>
    <xf numFmtId="165" fontId="4" fillId="0" borderId="13" xfId="1" applyNumberFormat="1" applyFont="1" applyFill="1" applyBorder="1" applyAlignment="1">
      <alignment vertical="center"/>
    </xf>
    <xf numFmtId="0" fontId="4" fillId="0" borderId="0" xfId="0" applyFont="1" applyFill="1"/>
    <xf numFmtId="0" fontId="5" fillId="2" borderId="1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left" vertical="center" wrapText="1"/>
    </xf>
    <xf numFmtId="167" fontId="5" fillId="2" borderId="16" xfId="3" applyNumberFormat="1" applyFont="1" applyFill="1" applyBorder="1" applyAlignment="1">
      <alignment horizontal="right" vertical="center"/>
    </xf>
    <xf numFmtId="167" fontId="5" fillId="2" borderId="2" xfId="3" applyNumberFormat="1" applyFont="1" applyFill="1" applyBorder="1" applyAlignment="1">
      <alignment horizontal="right" vertical="center"/>
    </xf>
    <xf numFmtId="167" fontId="5" fillId="2" borderId="19" xfId="3" applyNumberFormat="1" applyFont="1" applyFill="1" applyBorder="1" applyAlignment="1">
      <alignment horizontal="right" vertical="center"/>
    </xf>
    <xf numFmtId="0" fontId="4" fillId="2" borderId="17" xfId="2" applyFont="1" applyFill="1" applyBorder="1" applyAlignment="1">
      <alignment horizontal="left" vertical="center" wrapText="1" indent="2"/>
    </xf>
    <xf numFmtId="167" fontId="4" fillId="2" borderId="17" xfId="3" applyNumberFormat="1" applyFont="1" applyFill="1" applyBorder="1" applyAlignment="1">
      <alignment horizontal="right" vertical="center"/>
    </xf>
    <xf numFmtId="167" fontId="4" fillId="2" borderId="14" xfId="3" applyNumberFormat="1" applyFont="1" applyFill="1" applyBorder="1" applyAlignment="1">
      <alignment horizontal="right" vertical="center"/>
    </xf>
    <xf numFmtId="167" fontId="4" fillId="2" borderId="0" xfId="3" applyNumberFormat="1" applyFont="1" applyFill="1" applyBorder="1" applyAlignment="1">
      <alignment horizontal="right" vertical="center"/>
    </xf>
    <xf numFmtId="0" fontId="4" fillId="2" borderId="18" xfId="2" applyFont="1" applyFill="1" applyBorder="1" applyAlignment="1">
      <alignment horizontal="left" vertical="center" wrapText="1" indent="2"/>
    </xf>
    <xf numFmtId="167" fontId="4" fillId="2" borderId="18" xfId="3" applyNumberFormat="1" applyFont="1" applyFill="1" applyBorder="1" applyAlignment="1">
      <alignment horizontal="right" vertical="center"/>
    </xf>
    <xf numFmtId="167" fontId="4" fillId="2" borderId="3" xfId="3" applyNumberFormat="1" applyFont="1" applyFill="1" applyBorder="1" applyAlignment="1">
      <alignment horizontal="right" vertical="center"/>
    </xf>
    <xf numFmtId="167" fontId="4" fillId="2" borderId="15" xfId="3" applyNumberFormat="1" applyFont="1" applyFill="1" applyBorder="1" applyAlignment="1">
      <alignment horizontal="right" vertical="center"/>
    </xf>
    <xf numFmtId="0" fontId="5" fillId="2" borderId="17" xfId="2" applyFont="1" applyFill="1" applyBorder="1" applyAlignment="1">
      <alignment horizontal="left" vertical="center" wrapText="1"/>
    </xf>
    <xf numFmtId="167" fontId="5" fillId="2" borderId="17" xfId="2" applyNumberFormat="1" applyFont="1" applyFill="1" applyBorder="1" applyAlignment="1">
      <alignment horizontal="right" vertical="center"/>
    </xf>
    <xf numFmtId="167" fontId="5" fillId="2" borderId="14" xfId="2" applyNumberFormat="1" applyFont="1" applyFill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center"/>
    </xf>
    <xf numFmtId="167" fontId="4" fillId="2" borderId="17" xfId="2" applyNumberFormat="1" applyFont="1" applyFill="1" applyBorder="1" applyAlignment="1">
      <alignment horizontal="right" vertical="center"/>
    </xf>
    <xf numFmtId="167" fontId="4" fillId="2" borderId="14" xfId="2" applyNumberFormat="1" applyFont="1" applyFill="1" applyBorder="1" applyAlignment="1">
      <alignment horizontal="right" vertical="center"/>
    </xf>
    <xf numFmtId="167" fontId="4" fillId="2" borderId="0" xfId="2" applyNumberFormat="1" applyFont="1" applyFill="1" applyBorder="1" applyAlignment="1">
      <alignment horizontal="right" vertical="center"/>
    </xf>
    <xf numFmtId="0" fontId="5" fillId="2" borderId="20" xfId="2" applyFont="1" applyFill="1" applyBorder="1" applyAlignment="1">
      <alignment vertical="center" wrapText="1"/>
    </xf>
    <xf numFmtId="167" fontId="5" fillId="2" borderId="20" xfId="3" applyNumberFormat="1" applyFont="1" applyFill="1" applyBorder="1" applyAlignment="1">
      <alignment horizontal="right" vertical="center"/>
    </xf>
    <xf numFmtId="167" fontId="5" fillId="2" borderId="22" xfId="3" applyNumberFormat="1" applyFont="1" applyFill="1" applyBorder="1" applyAlignment="1">
      <alignment horizontal="right" vertical="center"/>
    </xf>
    <xf numFmtId="167" fontId="5" fillId="2" borderId="21" xfId="3" applyNumberFormat="1" applyFont="1" applyFill="1" applyBorder="1" applyAlignment="1">
      <alignment horizontal="right" vertical="center"/>
    </xf>
    <xf numFmtId="0" fontId="3" fillId="0" borderId="1" xfId="0" applyFont="1" applyBorder="1" applyAlignment="1"/>
    <xf numFmtId="0" fontId="5" fillId="0" borderId="13" xfId="0" applyFont="1" applyBorder="1" applyAlignment="1"/>
    <xf numFmtId="3" fontId="2" fillId="0" borderId="13" xfId="0" applyNumberFormat="1" applyFont="1" applyBorder="1" applyAlignment="1"/>
    <xf numFmtId="166" fontId="2" fillId="0" borderId="13" xfId="0" applyNumberFormat="1" applyFont="1" applyBorder="1" applyAlignment="1"/>
    <xf numFmtId="0" fontId="2" fillId="0" borderId="13" xfId="0" applyFont="1" applyBorder="1" applyAlignment="1"/>
    <xf numFmtId="0" fontId="3" fillId="0" borderId="13" xfId="0" applyFont="1" applyBorder="1" applyAlignment="1"/>
    <xf numFmtId="3" fontId="3" fillId="0" borderId="13" xfId="0" applyNumberFormat="1" applyFont="1" applyBorder="1" applyAlignment="1"/>
    <xf numFmtId="166" fontId="3" fillId="0" borderId="13" xfId="0" applyNumberFormat="1" applyFont="1" applyBorder="1" applyAlignment="1"/>
    <xf numFmtId="3" fontId="2" fillId="0" borderId="5" xfId="0" applyNumberFormat="1" applyFont="1" applyBorder="1" applyAlignment="1"/>
    <xf numFmtId="166" fontId="2" fillId="0" borderId="5" xfId="0" applyNumberFormat="1" applyFont="1" applyBorder="1" applyAlignment="1"/>
    <xf numFmtId="0" fontId="7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distributed" wrapText="1"/>
    </xf>
    <xf numFmtId="0" fontId="4" fillId="0" borderId="13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7" fontId="9" fillId="0" borderId="0" xfId="3" applyNumberFormat="1" applyFont="1" applyFill="1" applyBorder="1" applyAlignment="1">
      <alignment horizontal="right" vertical="center"/>
    </xf>
    <xf numFmtId="0" fontId="3" fillId="0" borderId="0" xfId="0" applyFont="1" applyFill="1"/>
    <xf numFmtId="166" fontId="3" fillId="0" borderId="0" xfId="0" applyNumberFormat="1" applyFont="1" applyFill="1"/>
    <xf numFmtId="0" fontId="2" fillId="0" borderId="0" xfId="0" applyFont="1" applyAlignment="1">
      <alignment horizontal="left" wrapText="1"/>
    </xf>
    <xf numFmtId="0" fontId="2" fillId="0" borderId="0" xfId="0" applyFont="1" applyFill="1"/>
    <xf numFmtId="164" fontId="4" fillId="0" borderId="13" xfId="1" applyNumberFormat="1" applyFont="1" applyFill="1" applyBorder="1" applyAlignment="1">
      <alignment horizontal="center" vertical="center"/>
    </xf>
    <xf numFmtId="165" fontId="4" fillId="0" borderId="13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indent="1"/>
    </xf>
    <xf numFmtId="0" fontId="4" fillId="0" borderId="1" xfId="0" applyFont="1" applyFill="1" applyBorder="1"/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7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6" xfId="0" applyFont="1" applyFill="1" applyBorder="1"/>
    <xf numFmtId="166" fontId="3" fillId="0" borderId="7" xfId="0" applyNumberFormat="1" applyFont="1" applyFill="1" applyBorder="1"/>
    <xf numFmtId="0" fontId="3" fillId="0" borderId="11" xfId="0" applyFont="1" applyFill="1" applyBorder="1"/>
    <xf numFmtId="166" fontId="3" fillId="0" borderId="8" xfId="0" applyNumberFormat="1" applyFont="1" applyFill="1" applyBorder="1"/>
    <xf numFmtId="0" fontId="3" fillId="0" borderId="12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10" fillId="0" borderId="0" xfId="4"/>
  </cellXfs>
  <cellStyles count="5">
    <cellStyle name="Lien hypertexte" xfId="4" builtinId="8"/>
    <cellStyle name="Milliers" xfId="1" builtinId="3"/>
    <cellStyle name="Milliers 2 5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Graf1!$A$23</c:f>
              <c:strCache>
                <c:ptCount val="1"/>
                <c:pt idx="0">
                  <c:v>Secteur privé sans but lucratif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Graf1!$B$16:$H$16</c:f>
              <c:strCache>
                <c:ptCount val="7"/>
                <c:pt idx="0">
                  <c:v>Recherche fondamentale</c:v>
                </c:pt>
                <c:pt idx="1">
                  <c:v>Recherche appliquée</c:v>
                </c:pt>
                <c:pt idx="2">
                  <c:v>Développement expérimental</c:v>
                </c:pt>
                <c:pt idx="3">
                  <c:v>Dépense en personnel</c:v>
                </c:pt>
                <c:pt idx="4">
                  <c:v>Dépense de fonctionnement</c:v>
                </c:pt>
                <c:pt idx="5">
                  <c:v>Dépense en équipements</c:v>
                </c:pt>
                <c:pt idx="6">
                  <c:v>Dépense en immobilier</c:v>
                </c:pt>
              </c:strCache>
            </c:strRef>
          </c:cat>
          <c:val>
            <c:numRef>
              <c:f>Graf1!$B$23:$H$23</c:f>
              <c:numCache>
                <c:formatCode>0.0</c:formatCode>
                <c:ptCount val="7"/>
                <c:pt idx="0">
                  <c:v>37.711851393612783</c:v>
                </c:pt>
                <c:pt idx="1">
                  <c:v>48.424708966117564</c:v>
                </c:pt>
                <c:pt idx="2">
                  <c:v>13.86343964026965</c:v>
                </c:pt>
                <c:pt idx="3">
                  <c:v>56.512288097258256</c:v>
                </c:pt>
                <c:pt idx="4">
                  <c:v>34.817579644622015</c:v>
                </c:pt>
                <c:pt idx="5">
                  <c:v>7.6424360532357873</c:v>
                </c:pt>
                <c:pt idx="6">
                  <c:v>1.0276962048839411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6-493F-889D-57FB49C67310}"/>
            </c:ext>
          </c:extLst>
        </c:ser>
        <c:ser>
          <c:idx val="1"/>
          <c:order val="1"/>
          <c:tx>
            <c:strRef>
              <c:f>Graf1!$A$24</c:f>
              <c:strCache>
                <c:ptCount val="1"/>
                <c:pt idx="0">
                  <c:v>Ensemble des administrations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Graf1!$B$16:$H$16</c:f>
              <c:strCache>
                <c:ptCount val="7"/>
                <c:pt idx="0">
                  <c:v>Recherche fondamentale</c:v>
                </c:pt>
                <c:pt idx="1">
                  <c:v>Recherche appliquée</c:v>
                </c:pt>
                <c:pt idx="2">
                  <c:v>Développement expérimental</c:v>
                </c:pt>
                <c:pt idx="3">
                  <c:v>Dépense en personnel</c:v>
                </c:pt>
                <c:pt idx="4">
                  <c:v>Dépense de fonctionnement</c:v>
                </c:pt>
                <c:pt idx="5">
                  <c:v>Dépense en équipements</c:v>
                </c:pt>
                <c:pt idx="6">
                  <c:v>Dépense en immobilier</c:v>
                </c:pt>
              </c:strCache>
            </c:strRef>
          </c:cat>
          <c:val>
            <c:numRef>
              <c:f>Graf1!$B$24:$H$24</c:f>
              <c:numCache>
                <c:formatCode>0.0</c:formatCode>
                <c:ptCount val="7"/>
                <c:pt idx="0">
                  <c:v>52.364724174924646</c:v>
                </c:pt>
                <c:pt idx="1">
                  <c:v>39.651340365042152</c:v>
                </c:pt>
                <c:pt idx="2">
                  <c:v>7.9839354600331927</c:v>
                </c:pt>
                <c:pt idx="3">
                  <c:v>68.714998988582522</c:v>
                </c:pt>
                <c:pt idx="4">
                  <c:v>22.803118240040806</c:v>
                </c:pt>
                <c:pt idx="5">
                  <c:v>6.5110188609935653</c:v>
                </c:pt>
                <c:pt idx="6">
                  <c:v>1.9708639103831016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6-493F-889D-57FB49C6731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0546768"/>
        <c:axId val="560544472"/>
      </c:barChart>
      <c:catAx>
        <c:axId val="56054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544472"/>
        <c:crosses val="autoZero"/>
        <c:auto val="1"/>
        <c:lblAlgn val="ctr"/>
        <c:lblOffset val="100"/>
        <c:noMultiLvlLbl val="0"/>
      </c:catAx>
      <c:valAx>
        <c:axId val="56054447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54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Graf2!$B$4</c:f>
              <c:strCache>
                <c:ptCount val="1"/>
                <c:pt idx="0">
                  <c:v>En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Graf2!$A$5:$A$13</c:f>
              <c:strCache>
                <c:ptCount val="9"/>
                <c:pt idx="0">
                  <c:v>Gestion de la R&amp;D</c:v>
                </c:pt>
                <c:pt idx="1">
                  <c:v>Sciences des milieux naturels ou de l’univers</c:v>
                </c:pt>
                <c:pt idx="2">
                  <c:v>Sciences physiques, chimie</c:v>
                </c:pt>
                <c:pt idx="3">
                  <c:v>Sciences de l’agriculture et alimentation </c:v>
                </c:pt>
                <c:pt idx="4">
                  <c:v>Mathématiques et informatique</c:v>
                </c:pt>
                <c:pt idx="5">
                  <c:v>Sciences de l'ingénieur 1 </c:v>
                </c:pt>
                <c:pt idx="6">
                  <c:v>Sciences de l'ingénieur 2 </c:v>
                </c:pt>
                <c:pt idx="7">
                  <c:v>Sciences humaines et sociales</c:v>
                </c:pt>
                <c:pt idx="8">
                  <c:v>Sciences de la santé</c:v>
                </c:pt>
              </c:strCache>
            </c:strRef>
          </c:cat>
          <c:val>
            <c:numRef>
              <c:f>Graf2!$B$5:$B$13</c:f>
              <c:numCache>
                <c:formatCode>0.0</c:formatCode>
                <c:ptCount val="9"/>
                <c:pt idx="0">
                  <c:v>1.7270572299356599</c:v>
                </c:pt>
                <c:pt idx="1">
                  <c:v>2.6075177785303083</c:v>
                </c:pt>
                <c:pt idx="2">
                  <c:v>4.7578733491364709</c:v>
                </c:pt>
                <c:pt idx="3">
                  <c:v>5.3843548933288181</c:v>
                </c:pt>
                <c:pt idx="4">
                  <c:v>5.9600406366407048</c:v>
                </c:pt>
                <c:pt idx="5">
                  <c:v>7.2807314595326789</c:v>
                </c:pt>
                <c:pt idx="6">
                  <c:v>8.4659668134100912</c:v>
                </c:pt>
                <c:pt idx="7">
                  <c:v>10.599390450389434</c:v>
                </c:pt>
                <c:pt idx="8">
                  <c:v>53.217067389095838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AEE-BEBA-9691F8DD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27994368"/>
        <c:axId val="427988136"/>
      </c:barChart>
      <c:catAx>
        <c:axId val="427994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988136"/>
        <c:crosses val="autoZero"/>
        <c:auto val="1"/>
        <c:lblAlgn val="ctr"/>
        <c:lblOffset val="100"/>
        <c:noMultiLvlLbl val="0"/>
      </c:catAx>
      <c:valAx>
        <c:axId val="42798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799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161924</xdr:rowOff>
    </xdr:from>
    <xdr:to>
      <xdr:col>4</xdr:col>
      <xdr:colOff>19049</xdr:colOff>
      <xdr:row>43</xdr:row>
      <xdr:rowOff>161924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</xdr:row>
      <xdr:rowOff>19049</xdr:rowOff>
    </xdr:from>
    <xdr:to>
      <xdr:col>10</xdr:col>
      <xdr:colOff>47625</xdr:colOff>
      <xdr:row>20</xdr:row>
      <xdr:rowOff>9524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/>
  </sheetViews>
  <sheetFormatPr baseColWidth="10" defaultRowHeight="12.75" x14ac:dyDescent="0.2"/>
  <cols>
    <col min="1" max="1" width="14.7109375" style="3" customWidth="1"/>
    <col min="2" max="16384" width="11.42578125" style="3"/>
  </cols>
  <sheetData>
    <row r="2" spans="1:2" ht="15" x14ac:dyDescent="0.25">
      <c r="A2" s="3" t="s">
        <v>95</v>
      </c>
      <c r="B2" s="103" t="s">
        <v>101</v>
      </c>
    </row>
    <row r="3" spans="1:2" ht="15" x14ac:dyDescent="0.25">
      <c r="A3" s="3" t="s">
        <v>96</v>
      </c>
      <c r="B3" s="103" t="s">
        <v>102</v>
      </c>
    </row>
    <row r="4" spans="1:2" ht="15" x14ac:dyDescent="0.25">
      <c r="A4" s="3" t="s">
        <v>97</v>
      </c>
      <c r="B4" s="103" t="s">
        <v>103</v>
      </c>
    </row>
    <row r="5" spans="1:2" ht="15" x14ac:dyDescent="0.25">
      <c r="A5" s="3" t="s">
        <v>98</v>
      </c>
      <c r="B5" s="103" t="s">
        <v>104</v>
      </c>
    </row>
    <row r="6" spans="1:2" ht="15" x14ac:dyDescent="0.25">
      <c r="A6" s="3" t="s">
        <v>99</v>
      </c>
      <c r="B6" s="103" t="s">
        <v>105</v>
      </c>
    </row>
    <row r="7" spans="1:2" ht="15" x14ac:dyDescent="0.25">
      <c r="A7" s="3" t="s">
        <v>100</v>
      </c>
      <c r="B7" s="103" t="s">
        <v>106</v>
      </c>
    </row>
  </sheetData>
  <hyperlinks>
    <hyperlink ref="B2" location="'Tab1'!A1" display="Dépenses intérieures de R&amp;D (DIRD) et effectifs de recherche en 2018"/>
    <hyperlink ref="B3" location="'Tab2'!A1" display="Dépenses de R&amp;D du secteur privé sans but lucratif en 2018"/>
    <hyperlink ref="B4" location="Graf1!A1" display="Répartition de la DIRD par nature de charge et catégorie de recherche en 2018 (en %)"/>
    <hyperlink ref="B5" location="'Tab3'!A1" display="Répartition par secteur d'exécution de la DERD du secteur privé sans but lucratif en 2018"/>
    <hyperlink ref="B6" location="'Tab4'!A1" display="Origine des ressources financières consacrées à la R&amp;D du secteur privé sans but lucratif en 2018"/>
    <hyperlink ref="B7" location="Graf2!A1" display="Répartition par discipline d'activité des effectifs de chercheurs en 2018 (en %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"/>
    </sheetView>
  </sheetViews>
  <sheetFormatPr baseColWidth="10" defaultRowHeight="12.75" x14ac:dyDescent="0.2"/>
  <cols>
    <col min="1" max="1" width="46.7109375" style="3" customWidth="1"/>
    <col min="2" max="7" width="8.85546875" style="3" customWidth="1"/>
    <col min="8" max="9" width="11.42578125" style="77"/>
    <col min="10" max="16384" width="11.42578125" style="3"/>
  </cols>
  <sheetData>
    <row r="1" spans="1:9" ht="15" x14ac:dyDescent="0.25">
      <c r="A1" s="103" t="s">
        <v>94</v>
      </c>
    </row>
    <row r="3" spans="1:9" x14ac:dyDescent="0.2">
      <c r="A3" s="75" t="s">
        <v>85</v>
      </c>
      <c r="B3" s="75"/>
      <c r="C3" s="75"/>
      <c r="D3" s="75"/>
      <c r="E3" s="75"/>
      <c r="F3" s="75"/>
    </row>
    <row r="4" spans="1:9" x14ac:dyDescent="0.2">
      <c r="A4" s="79"/>
      <c r="B4" s="79"/>
      <c r="C4" s="79"/>
      <c r="D4" s="79"/>
      <c r="E4" s="79"/>
      <c r="F4" s="79"/>
    </row>
    <row r="5" spans="1:9" ht="30" customHeight="1" x14ac:dyDescent="0.2">
      <c r="A5" s="69"/>
      <c r="B5" s="68" t="s">
        <v>73</v>
      </c>
      <c r="C5" s="68"/>
      <c r="D5" s="68" t="s">
        <v>74</v>
      </c>
      <c r="E5" s="68"/>
      <c r="F5" s="68" t="s">
        <v>86</v>
      </c>
      <c r="G5" s="68"/>
    </row>
    <row r="6" spans="1:9" ht="39.75" customHeight="1" x14ac:dyDescent="0.2">
      <c r="A6" s="69"/>
      <c r="B6" s="30" t="s">
        <v>84</v>
      </c>
      <c r="C6" s="30" t="s">
        <v>56</v>
      </c>
      <c r="D6" s="30" t="s">
        <v>83</v>
      </c>
      <c r="E6" s="30" t="s">
        <v>56</v>
      </c>
      <c r="F6" s="30" t="s">
        <v>83</v>
      </c>
      <c r="G6" s="30" t="s">
        <v>56</v>
      </c>
    </row>
    <row r="7" spans="1:9" x14ac:dyDescent="0.2">
      <c r="A7" s="31" t="s">
        <v>75</v>
      </c>
      <c r="B7" s="32">
        <v>33.946720598999995</v>
      </c>
      <c r="C7" s="33">
        <f t="shared" ref="C7:C15" si="0" xml:space="preserve"> B7/$B$15*100</f>
        <v>65.486859870861522</v>
      </c>
      <c r="D7" s="34">
        <v>276.13020960000023</v>
      </c>
      <c r="E7" s="34">
        <f xml:space="preserve"> D7/$D$15*100</f>
        <v>60.959933294443317</v>
      </c>
      <c r="F7" s="32">
        <v>188.81655250000017</v>
      </c>
      <c r="G7" s="33">
        <f xml:space="preserve"> F7/$F$15*100</f>
        <v>61.857691280044754</v>
      </c>
      <c r="H7" s="78"/>
      <c r="I7" s="78"/>
    </row>
    <row r="8" spans="1:9" x14ac:dyDescent="0.2">
      <c r="A8" s="35" t="s">
        <v>66</v>
      </c>
      <c r="B8" s="36">
        <v>23.729789077</v>
      </c>
      <c r="C8" s="37">
        <f t="shared" si="0"/>
        <v>45.777304688935907</v>
      </c>
      <c r="D8" s="38">
        <v>176.17624290000001</v>
      </c>
      <c r="E8" s="38">
        <f t="shared" ref="E8:E15" si="1" xml:space="preserve"> D8/$D$15*100</f>
        <v>38.893578615708378</v>
      </c>
      <c r="F8" s="36">
        <v>113.52741020000002</v>
      </c>
      <c r="G8" s="37">
        <f t="shared" ref="G8:G15" si="2" xml:space="preserve"> F8/$F$15*100</f>
        <v>37.192414536721294</v>
      </c>
      <c r="H8" s="78"/>
      <c r="I8" s="78"/>
    </row>
    <row r="9" spans="1:9" x14ac:dyDescent="0.2">
      <c r="A9" s="35" t="s">
        <v>67</v>
      </c>
      <c r="B9" s="36">
        <v>1.440340723</v>
      </c>
      <c r="C9" s="37">
        <f t="shared" si="0"/>
        <v>2.7785715211670539</v>
      </c>
      <c r="D9" s="38">
        <v>9.8733021999999977</v>
      </c>
      <c r="E9" s="38">
        <f t="shared" si="1"/>
        <v>2.1796812611693315</v>
      </c>
      <c r="F9" s="36">
        <v>5.7170645000000002</v>
      </c>
      <c r="G9" s="37">
        <f t="shared" si="2"/>
        <v>1.8729523772504169</v>
      </c>
      <c r="H9" s="78"/>
      <c r="I9" s="78"/>
    </row>
    <row r="10" spans="1:9" x14ac:dyDescent="0.2">
      <c r="A10" s="39" t="s">
        <v>68</v>
      </c>
      <c r="B10" s="40">
        <v>8.7765907989999956</v>
      </c>
      <c r="C10" s="41">
        <f t="shared" si="0"/>
        <v>16.930983660758571</v>
      </c>
      <c r="D10" s="42">
        <v>90.080664500000253</v>
      </c>
      <c r="E10" s="42">
        <f t="shared" si="1"/>
        <v>19.886673417565603</v>
      </c>
      <c r="F10" s="40">
        <v>69.572077800000145</v>
      </c>
      <c r="G10" s="41">
        <f t="shared" si="2"/>
        <v>22.792324366073046</v>
      </c>
      <c r="H10" s="78"/>
      <c r="I10" s="78"/>
    </row>
    <row r="11" spans="1:9" x14ac:dyDescent="0.2">
      <c r="A11" s="43" t="s">
        <v>69</v>
      </c>
      <c r="B11" s="44">
        <v>17.890733000000001</v>
      </c>
      <c r="C11" s="45">
        <f t="shared" si="0"/>
        <v>34.513140129138463</v>
      </c>
      <c r="D11" s="46">
        <v>176.83978999999997</v>
      </c>
      <c r="E11" s="46">
        <f t="shared" si="1"/>
        <v>39.040066705556697</v>
      </c>
      <c r="F11" s="44">
        <v>116.4269</v>
      </c>
      <c r="G11" s="45">
        <f t="shared" si="2"/>
        <v>38.142308719955246</v>
      </c>
      <c r="H11" s="78"/>
      <c r="I11" s="78"/>
    </row>
    <row r="12" spans="1:9" ht="15" customHeight="1" x14ac:dyDescent="0.2">
      <c r="A12" s="35" t="s">
        <v>70</v>
      </c>
      <c r="B12" s="36">
        <v>9.6746250000000007</v>
      </c>
      <c r="C12" s="37">
        <f t="shared" si="0"/>
        <v>18.663387817696805</v>
      </c>
      <c r="D12" s="38">
        <v>80.147789999999986</v>
      </c>
      <c r="E12" s="38">
        <f t="shared" si="1"/>
        <v>17.693840667323514</v>
      </c>
      <c r="F12" s="36">
        <v>48.137709999999998</v>
      </c>
      <c r="G12" s="37">
        <f t="shared" si="2"/>
        <v>15.770267832362423</v>
      </c>
      <c r="H12" s="78"/>
      <c r="I12" s="78"/>
    </row>
    <row r="13" spans="1:9" x14ac:dyDescent="0.2">
      <c r="A13" s="35" t="s">
        <v>71</v>
      </c>
      <c r="B13" s="47">
        <v>7.3981620000000001</v>
      </c>
      <c r="C13" s="48">
        <f t="shared" si="0"/>
        <v>14.271846872012862</v>
      </c>
      <c r="D13" s="49">
        <v>89.044699999999992</v>
      </c>
      <c r="E13" s="49">
        <f t="shared" si="1"/>
        <v>19.657968536245633</v>
      </c>
      <c r="F13" s="47">
        <v>63.701690000000006</v>
      </c>
      <c r="G13" s="48">
        <f t="shared" si="2"/>
        <v>20.869142148102252</v>
      </c>
      <c r="H13" s="78"/>
      <c r="I13" s="78"/>
    </row>
    <row r="14" spans="1:9" x14ac:dyDescent="0.2">
      <c r="A14" s="35" t="s">
        <v>72</v>
      </c>
      <c r="B14" s="36">
        <v>0.81794600000000006</v>
      </c>
      <c r="C14" s="37">
        <f t="shared" si="0"/>
        <v>1.5779054394287977</v>
      </c>
      <c r="D14" s="38">
        <v>7.6473000000000004</v>
      </c>
      <c r="E14" s="38">
        <f t="shared" si="1"/>
        <v>1.688257501987555</v>
      </c>
      <c r="F14" s="36">
        <v>4.5875000000000004</v>
      </c>
      <c r="G14" s="37">
        <f t="shared" si="2"/>
        <v>1.5028987394905704</v>
      </c>
      <c r="H14" s="78"/>
      <c r="I14" s="78"/>
    </row>
    <row r="15" spans="1:9" x14ac:dyDescent="0.2">
      <c r="A15" s="50" t="s">
        <v>16</v>
      </c>
      <c r="B15" s="51">
        <v>51.837453599</v>
      </c>
      <c r="C15" s="52">
        <f t="shared" si="0"/>
        <v>100</v>
      </c>
      <c r="D15" s="53">
        <v>452.96999960000016</v>
      </c>
      <c r="E15" s="53">
        <f t="shared" si="1"/>
        <v>100</v>
      </c>
      <c r="F15" s="51">
        <v>305.24345250000016</v>
      </c>
      <c r="G15" s="52">
        <f t="shared" si="2"/>
        <v>100</v>
      </c>
      <c r="H15" s="76"/>
      <c r="I15" s="76"/>
    </row>
    <row r="16" spans="1:9" x14ac:dyDescent="0.2">
      <c r="A16" s="16" t="s">
        <v>37</v>
      </c>
    </row>
  </sheetData>
  <mergeCells count="5">
    <mergeCell ref="A3:F3"/>
    <mergeCell ref="B5:C5"/>
    <mergeCell ref="D5:E5"/>
    <mergeCell ref="F5:G5"/>
    <mergeCell ref="A5:A6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2" sqref="A2"/>
    </sheetView>
  </sheetViews>
  <sheetFormatPr baseColWidth="10" defaultRowHeight="12.75" x14ac:dyDescent="0.2"/>
  <cols>
    <col min="1" max="1" width="11.42578125" style="77"/>
    <col min="2" max="2" width="24" style="77" customWidth="1"/>
    <col min="3" max="3" width="14.85546875" style="77" customWidth="1"/>
    <col min="4" max="4" width="13.140625" style="77" customWidth="1"/>
    <col min="5" max="5" width="11.7109375" style="77" bestFit="1" customWidth="1"/>
    <col min="6" max="16384" width="11.42578125" style="77"/>
  </cols>
  <sheetData>
    <row r="1" spans="1:5" ht="15" x14ac:dyDescent="0.25">
      <c r="A1" s="103" t="s">
        <v>94</v>
      </c>
    </row>
    <row r="3" spans="1:5" x14ac:dyDescent="0.2">
      <c r="A3" s="80" t="s">
        <v>87</v>
      </c>
    </row>
    <row r="4" spans="1:5" x14ac:dyDescent="0.2">
      <c r="A4" s="80"/>
    </row>
    <row r="5" spans="1:5" ht="25.5" x14ac:dyDescent="0.2">
      <c r="A5" s="70"/>
      <c r="B5" s="70"/>
      <c r="C5" s="65" t="s">
        <v>38</v>
      </c>
      <c r="D5" s="65" t="s">
        <v>9</v>
      </c>
    </row>
    <row r="6" spans="1:5" x14ac:dyDescent="0.2">
      <c r="A6" s="71" t="s">
        <v>0</v>
      </c>
      <c r="B6" s="71"/>
      <c r="C6" s="81">
        <v>817946</v>
      </c>
      <c r="D6" s="82">
        <v>74.6583107122581</v>
      </c>
    </row>
    <row r="7" spans="1:5" x14ac:dyDescent="0.2">
      <c r="A7" s="72" t="s">
        <v>1</v>
      </c>
      <c r="B7" s="72"/>
      <c r="C7" s="13">
        <v>277640</v>
      </c>
      <c r="D7" s="28">
        <v>25.341689287741904</v>
      </c>
    </row>
    <row r="8" spans="1:5" x14ac:dyDescent="0.2">
      <c r="A8" s="73" t="s">
        <v>16</v>
      </c>
      <c r="B8" s="74"/>
      <c r="C8" s="17">
        <v>1095586</v>
      </c>
      <c r="D8" s="27">
        <v>100</v>
      </c>
      <c r="E8" s="83"/>
    </row>
    <row r="9" spans="1:5" x14ac:dyDescent="0.2">
      <c r="A9" s="84" t="s">
        <v>37</v>
      </c>
      <c r="B9" s="84"/>
      <c r="C9" s="84"/>
      <c r="D9" s="84"/>
    </row>
  </sheetData>
  <mergeCells count="4">
    <mergeCell ref="A5:B5"/>
    <mergeCell ref="A6:B6"/>
    <mergeCell ref="A7:B7"/>
    <mergeCell ref="A8:B8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>
      <selection activeCell="A26" sqref="A26"/>
    </sheetView>
  </sheetViews>
  <sheetFormatPr baseColWidth="10" defaultRowHeight="12.75" x14ac:dyDescent="0.2"/>
  <cols>
    <col min="1" max="1" width="51.85546875" style="77" bestFit="1" customWidth="1"/>
    <col min="2" max="2" width="12.85546875" style="77" bestFit="1" customWidth="1"/>
    <col min="3" max="4" width="11.85546875" style="77" bestFit="1" customWidth="1"/>
    <col min="5" max="6" width="11.7109375" style="77" bestFit="1" customWidth="1"/>
    <col min="7" max="10" width="11.85546875" style="77" bestFit="1" customWidth="1"/>
    <col min="11" max="11" width="11.42578125" style="77"/>
    <col min="12" max="12" width="12.85546875" style="77" bestFit="1" customWidth="1"/>
    <col min="13" max="16384" width="11.42578125" style="77"/>
  </cols>
  <sheetData>
    <row r="2" spans="1:12" ht="15" x14ac:dyDescent="0.25">
      <c r="A2" s="103" t="s">
        <v>94</v>
      </c>
    </row>
    <row r="4" spans="1:12" ht="63.75" x14ac:dyDescent="0.2">
      <c r="A4" s="22"/>
      <c r="B4" s="65" t="s">
        <v>3</v>
      </c>
      <c r="C4" s="65" t="s">
        <v>4</v>
      </c>
      <c r="D4" s="65" t="s">
        <v>5</v>
      </c>
      <c r="E4" s="65" t="s">
        <v>6</v>
      </c>
      <c r="F4" s="85"/>
      <c r="G4" s="65" t="s">
        <v>17</v>
      </c>
      <c r="H4" s="65" t="s">
        <v>18</v>
      </c>
      <c r="I4" s="65" t="s">
        <v>19</v>
      </c>
      <c r="J4" s="65" t="s">
        <v>20</v>
      </c>
      <c r="K4" s="85"/>
      <c r="L4" s="65" t="s">
        <v>21</v>
      </c>
    </row>
    <row r="5" spans="1:12" x14ac:dyDescent="0.2">
      <c r="A5" s="86" t="s">
        <v>22</v>
      </c>
      <c r="B5" s="2">
        <v>1639930</v>
      </c>
      <c r="C5" s="2">
        <v>521499</v>
      </c>
      <c r="D5" s="2">
        <v>89483</v>
      </c>
      <c r="E5" s="2">
        <v>27192</v>
      </c>
      <c r="F5" s="13"/>
      <c r="G5" s="2">
        <v>631818.42000000004</v>
      </c>
      <c r="H5" s="2">
        <v>549535.66</v>
      </c>
      <c r="I5" s="2">
        <v>76887.92</v>
      </c>
      <c r="J5" s="2">
        <v>1019862</v>
      </c>
      <c r="K5" s="23"/>
      <c r="L5" s="2">
        <v>2278104</v>
      </c>
    </row>
    <row r="6" spans="1:12" x14ac:dyDescent="0.2">
      <c r="A6" s="86" t="s">
        <v>23</v>
      </c>
      <c r="B6" s="2">
        <v>1796983</v>
      </c>
      <c r="C6" s="2">
        <v>1563287</v>
      </c>
      <c r="D6" s="2">
        <v>556717</v>
      </c>
      <c r="E6" s="2">
        <v>7783</v>
      </c>
      <c r="F6" s="13"/>
      <c r="G6" s="2">
        <v>672686.59000000008</v>
      </c>
      <c r="H6" s="2">
        <v>2749819.4399999995</v>
      </c>
      <c r="I6" s="2">
        <v>502263.97</v>
      </c>
      <c r="J6" s="2"/>
      <c r="K6" s="23"/>
      <c r="L6" s="2">
        <v>3924770</v>
      </c>
    </row>
    <row r="7" spans="1:12" x14ac:dyDescent="0.2">
      <c r="A7" s="86" t="s">
        <v>89</v>
      </c>
      <c r="B7" s="2">
        <v>171385</v>
      </c>
      <c r="C7" s="2">
        <v>62635</v>
      </c>
      <c r="D7" s="2">
        <v>10672</v>
      </c>
      <c r="E7" s="2">
        <v>9324</v>
      </c>
      <c r="F7" s="13"/>
      <c r="G7" s="2">
        <v>93772.580000000016</v>
      </c>
      <c r="H7" s="2">
        <v>111047.29</v>
      </c>
      <c r="I7" s="2">
        <v>44943.130000000005</v>
      </c>
      <c r="J7" s="2">
        <v>4253</v>
      </c>
      <c r="K7" s="23"/>
      <c r="L7" s="2">
        <v>254016</v>
      </c>
    </row>
    <row r="8" spans="1:12" x14ac:dyDescent="0.2">
      <c r="A8" s="86" t="s">
        <v>24</v>
      </c>
      <c r="B8" s="2">
        <v>2456963</v>
      </c>
      <c r="C8" s="2">
        <v>527729</v>
      </c>
      <c r="D8" s="2">
        <v>175750</v>
      </c>
      <c r="E8" s="2">
        <v>57293</v>
      </c>
      <c r="F8" s="13"/>
      <c r="G8" s="2">
        <v>2284591.85</v>
      </c>
      <c r="H8" s="2">
        <v>547014.94999999995</v>
      </c>
      <c r="I8" s="2">
        <v>386128.2</v>
      </c>
      <c r="J8" s="2"/>
      <c r="K8" s="23"/>
      <c r="L8" s="2">
        <v>3217735</v>
      </c>
    </row>
    <row r="9" spans="1:12" x14ac:dyDescent="0.2">
      <c r="A9" s="86" t="s">
        <v>25</v>
      </c>
      <c r="B9" s="2">
        <v>4168777</v>
      </c>
      <c r="C9" s="2">
        <v>610406</v>
      </c>
      <c r="D9" s="2">
        <v>222516</v>
      </c>
      <c r="E9" s="2">
        <v>199969</v>
      </c>
      <c r="F9" s="13"/>
      <c r="G9" s="2">
        <v>4681501.2</v>
      </c>
      <c r="H9" s="2">
        <v>520166.8</v>
      </c>
      <c r="I9" s="2"/>
      <c r="J9" s="2"/>
      <c r="K9" s="23"/>
      <c r="L9" s="2">
        <v>5201668</v>
      </c>
    </row>
    <row r="10" spans="1:12" x14ac:dyDescent="0.2">
      <c r="A10" s="86" t="s">
        <v>26</v>
      </c>
      <c r="B10" s="2">
        <v>1147778</v>
      </c>
      <c r="C10" s="2">
        <v>399796</v>
      </c>
      <c r="D10" s="2">
        <v>14170</v>
      </c>
      <c r="E10" s="2">
        <v>5523</v>
      </c>
      <c r="F10" s="13"/>
      <c r="G10" s="2">
        <v>13645.05</v>
      </c>
      <c r="H10" s="2">
        <v>1380674.29</v>
      </c>
      <c r="I10" s="2">
        <v>172947.66</v>
      </c>
      <c r="J10" s="2"/>
      <c r="K10" s="23"/>
      <c r="L10" s="2">
        <v>1567267</v>
      </c>
    </row>
    <row r="11" spans="1:12" x14ac:dyDescent="0.2">
      <c r="A11" s="86" t="s">
        <v>27</v>
      </c>
      <c r="B11" s="2">
        <v>449561</v>
      </c>
      <c r="C11" s="2">
        <v>109504</v>
      </c>
      <c r="D11" s="2">
        <v>33050</v>
      </c>
      <c r="E11" s="2">
        <v>37112</v>
      </c>
      <c r="F11" s="13"/>
      <c r="G11" s="2">
        <v>128714.6</v>
      </c>
      <c r="H11" s="2">
        <v>420647.46999999991</v>
      </c>
      <c r="I11" s="2">
        <v>47466.929999999993</v>
      </c>
      <c r="J11" s="2">
        <v>32398</v>
      </c>
      <c r="K11" s="23"/>
      <c r="L11" s="2">
        <v>629227</v>
      </c>
    </row>
    <row r="12" spans="1:12" x14ac:dyDescent="0.2">
      <c r="A12" s="86" t="s">
        <v>28</v>
      </c>
      <c r="B12" s="2">
        <v>462240</v>
      </c>
      <c r="C12" s="2">
        <v>284789</v>
      </c>
      <c r="D12" s="2">
        <v>62511</v>
      </c>
      <c r="E12" s="2">
        <v>8406</v>
      </c>
      <c r="F12" s="13"/>
      <c r="G12" s="2">
        <v>308462.58</v>
      </c>
      <c r="H12" s="2">
        <v>396087.97</v>
      </c>
      <c r="I12" s="2">
        <v>113395.45</v>
      </c>
      <c r="J12" s="2"/>
      <c r="K12" s="23"/>
      <c r="L12" s="2">
        <v>817946</v>
      </c>
    </row>
    <row r="13" spans="1:12" x14ac:dyDescent="0.2">
      <c r="A13" s="29"/>
      <c r="B13" s="24"/>
      <c r="C13" s="24"/>
      <c r="D13" s="24"/>
      <c r="E13" s="24"/>
      <c r="F13" s="1"/>
      <c r="G13" s="24"/>
      <c r="H13" s="24"/>
      <c r="I13" s="24"/>
      <c r="J13" s="24"/>
      <c r="K13" s="1"/>
      <c r="L13" s="24"/>
    </row>
    <row r="14" spans="1:12" x14ac:dyDescent="0.2">
      <c r="A14" s="87" t="s">
        <v>16</v>
      </c>
      <c r="B14" s="2">
        <v>12293617</v>
      </c>
      <c r="C14" s="2">
        <v>4079645</v>
      </c>
      <c r="D14" s="2">
        <v>1164869</v>
      </c>
      <c r="E14" s="2">
        <v>352602</v>
      </c>
      <c r="F14" s="13"/>
      <c r="G14" s="2">
        <v>8815192.870000001</v>
      </c>
      <c r="H14" s="2">
        <v>6674993.8699999992</v>
      </c>
      <c r="I14" s="2">
        <v>1344033.2599999998</v>
      </c>
      <c r="J14" s="2">
        <v>1056513</v>
      </c>
      <c r="K14" s="13"/>
      <c r="L14" s="2">
        <v>17890733</v>
      </c>
    </row>
    <row r="15" spans="1:12" x14ac:dyDescent="0.2">
      <c r="B15" s="77">
        <f xml:space="preserve"> B14/$L14*100</f>
        <v>68.714998988582522</v>
      </c>
      <c r="C15" s="77">
        <f t="shared" ref="C15:E15" si="0" xml:space="preserve"> C14/$L14*100</f>
        <v>22.803118240040806</v>
      </c>
      <c r="D15" s="77">
        <f t="shared" si="0"/>
        <v>6.5110188609935653</v>
      </c>
      <c r="E15" s="77">
        <f t="shared" si="0"/>
        <v>1.9708639103831016</v>
      </c>
      <c r="G15" s="77">
        <f xml:space="preserve"> G14/SUM($G$14:$I$14)*100</f>
        <v>52.364724174924646</v>
      </c>
      <c r="H15" s="77">
        <f t="shared" ref="H15:I15" si="1" xml:space="preserve"> H14/SUM($G$14:$I$14)*100</f>
        <v>39.651340365042152</v>
      </c>
      <c r="I15" s="77">
        <f t="shared" si="1"/>
        <v>7.9839354600331927</v>
      </c>
    </row>
    <row r="16" spans="1:12" ht="38.25" x14ac:dyDescent="0.2">
      <c r="B16" s="77" t="s">
        <v>39</v>
      </c>
      <c r="C16" s="77" t="s">
        <v>40</v>
      </c>
      <c r="D16" s="88" t="s">
        <v>41</v>
      </c>
      <c r="E16" s="77" t="s">
        <v>76</v>
      </c>
      <c r="F16" s="29" t="s">
        <v>78</v>
      </c>
      <c r="G16" s="77" t="s">
        <v>35</v>
      </c>
      <c r="H16" s="77" t="s">
        <v>43</v>
      </c>
    </row>
    <row r="17" spans="1:8" x14ac:dyDescent="0.2">
      <c r="A17" s="77" t="s">
        <v>30</v>
      </c>
      <c r="B17" s="78">
        <f xml:space="preserve"> (G5+G8)/SUM($G$5:I5,$G$8:I8)*100</f>
        <v>65.15695388962007</v>
      </c>
      <c r="C17" s="78">
        <f xml:space="preserve"> (H5+H8)/SUM($G$5:J5,$G$8:J8)*100</f>
        <v>19.952378699594362</v>
      </c>
      <c r="D17" s="78">
        <f xml:space="preserve"> (I5+I8)/SUM($G$5:K5,$G$8:K8)*100</f>
        <v>8.4248486900726167</v>
      </c>
      <c r="E17" s="78">
        <f xml:space="preserve"> (B5+B8)/SUM($B$5:$E$5,$B$8:$E$8)*100</f>
        <v>74.545360590075504</v>
      </c>
      <c r="F17" s="78">
        <f t="shared" ref="F17:H17" si="2" xml:space="preserve"> (C5+C8)/SUM($B$5:$E$5,$B$8:$E$8)*100</f>
        <v>19.09131617574678</v>
      </c>
      <c r="G17" s="78">
        <f t="shared" si="2"/>
        <v>4.8260693226275366</v>
      </c>
      <c r="H17" s="78">
        <f t="shared" si="2"/>
        <v>1.5372539115501747</v>
      </c>
    </row>
    <row r="18" spans="1:8" x14ac:dyDescent="0.2">
      <c r="A18" s="77" t="s">
        <v>31</v>
      </c>
      <c r="B18" s="78">
        <f xml:space="preserve"> G6/$L$6*100</f>
        <v>17.139516200949355</v>
      </c>
      <c r="C18" s="78">
        <f t="shared" ref="C18:D18" si="3" xml:space="preserve"> H6/$L$6*100</f>
        <v>70.063199626984499</v>
      </c>
      <c r="D18" s="78">
        <f t="shared" si="3"/>
        <v>12.797284172066133</v>
      </c>
      <c r="E18" s="78">
        <f xml:space="preserve"> B6/$L6*100</f>
        <v>45.785689352497087</v>
      </c>
      <c r="F18" s="78">
        <f t="shared" ref="F18:H18" si="4" xml:space="preserve"> C6/$L6*100</f>
        <v>39.83130221643561</v>
      </c>
      <c r="G18" s="78">
        <f t="shared" si="4"/>
        <v>14.18470381703896</v>
      </c>
      <c r="H18" s="78">
        <f t="shared" si="4"/>
        <v>0.19830461402833796</v>
      </c>
    </row>
    <row r="19" spans="1:8" x14ac:dyDescent="0.2">
      <c r="A19" s="77" t="s">
        <v>32</v>
      </c>
      <c r="B19" s="78">
        <f xml:space="preserve"> G7/SUM($G$7:$I$7)*100</f>
        <v>37.544624303840045</v>
      </c>
      <c r="C19" s="78">
        <f t="shared" ref="C19:D19" si="5" xml:space="preserve"> H7/SUM($G$7:$I$7)*100</f>
        <v>44.461065089705038</v>
      </c>
      <c r="D19" s="78">
        <f t="shared" si="5"/>
        <v>17.994310606454921</v>
      </c>
      <c r="E19" s="78">
        <f xml:space="preserve"> B7/$L7*100</f>
        <v>67.470159360040313</v>
      </c>
      <c r="F19" s="78">
        <f t="shared" ref="F19" si="6" xml:space="preserve"> C7/$L7*100</f>
        <v>24.657895565633662</v>
      </c>
      <c r="G19" s="78">
        <f t="shared" ref="G19" si="7" xml:space="preserve"> D7/$L7*100</f>
        <v>4.2013101536911064</v>
      </c>
      <c r="H19" s="78">
        <f t="shared" ref="H19" si="8" xml:space="preserve"> E7/$L7*100</f>
        <v>3.6706349206349209</v>
      </c>
    </row>
    <row r="20" spans="1:8" x14ac:dyDescent="0.2">
      <c r="A20" s="77" t="s">
        <v>42</v>
      </c>
      <c r="B20" s="78">
        <f xml:space="preserve"> G9/$L9*100</f>
        <v>90</v>
      </c>
      <c r="C20" s="78">
        <f t="shared" ref="C20:D20" si="9" xml:space="preserve"> H9/$L9*100</f>
        <v>10</v>
      </c>
      <c r="D20" s="78">
        <f t="shared" si="9"/>
        <v>0</v>
      </c>
      <c r="E20" s="78">
        <f xml:space="preserve"> B9/$L9*100</f>
        <v>80.143081027085927</v>
      </c>
      <c r="F20" s="78">
        <f t="shared" ref="F20:H20" si="10" xml:space="preserve"> C9/$L9*100</f>
        <v>11.734812756215891</v>
      </c>
      <c r="G20" s="78">
        <f t="shared" si="10"/>
        <v>4.2777816654196306</v>
      </c>
      <c r="H20" s="78">
        <f t="shared" si="10"/>
        <v>3.8443245512785515</v>
      </c>
    </row>
    <row r="21" spans="1:8" x14ac:dyDescent="0.2">
      <c r="A21" s="77" t="s">
        <v>33</v>
      </c>
      <c r="B21" s="78">
        <f t="shared" ref="B21:B23" si="11" xml:space="preserve"> G10/$L10*100</f>
        <v>0.87062702143285087</v>
      </c>
      <c r="C21" s="78">
        <f t="shared" ref="C21:C23" si="12" xml:space="preserve"> H10/$L10*100</f>
        <v>88.094389150029969</v>
      </c>
      <c r="D21" s="78">
        <f t="shared" ref="D21:D23" si="13" xml:space="preserve"> I10/$L10*100</f>
        <v>11.034983828537193</v>
      </c>
      <c r="E21" s="78">
        <f t="shared" ref="E21:E23" si="14" xml:space="preserve"> B10/$L10*100</f>
        <v>73.234362747381269</v>
      </c>
      <c r="F21" s="78">
        <f t="shared" ref="F21:F23" si="15" xml:space="preserve"> C10/$L10*100</f>
        <v>25.509118739819058</v>
      </c>
      <c r="G21" s="78">
        <f t="shared" ref="G21:G23" si="16" xml:space="preserve"> D10/$L10*100</f>
        <v>0.90412163339111973</v>
      </c>
      <c r="H21" s="78">
        <f t="shared" ref="H21:H23" si="17" xml:space="preserve"> E10/$L10*100</f>
        <v>0.35239687940855008</v>
      </c>
    </row>
    <row r="22" spans="1:8" x14ac:dyDescent="0.2">
      <c r="A22" s="77" t="s">
        <v>34</v>
      </c>
      <c r="B22" s="78">
        <f t="shared" si="11"/>
        <v>20.455988061542179</v>
      </c>
      <c r="C22" s="78">
        <f t="shared" si="12"/>
        <v>66.85146536941356</v>
      </c>
      <c r="D22" s="78">
        <f t="shared" si="13"/>
        <v>7.5436893203883484</v>
      </c>
      <c r="E22" s="78">
        <f t="shared" si="14"/>
        <v>71.446552674948776</v>
      </c>
      <c r="F22" s="78">
        <f t="shared" si="15"/>
        <v>17.402940433261762</v>
      </c>
      <c r="G22" s="78">
        <f t="shared" si="16"/>
        <v>5.2524764512648057</v>
      </c>
      <c r="H22" s="78">
        <f t="shared" si="17"/>
        <v>5.8980304405246438</v>
      </c>
    </row>
    <row r="23" spans="1:8" x14ac:dyDescent="0.2">
      <c r="A23" s="80" t="s">
        <v>36</v>
      </c>
      <c r="B23" s="78">
        <f t="shared" si="11"/>
        <v>37.711851393612783</v>
      </c>
      <c r="C23" s="78">
        <f t="shared" si="12"/>
        <v>48.424708966117564</v>
      </c>
      <c r="D23" s="78">
        <f t="shared" si="13"/>
        <v>13.86343964026965</v>
      </c>
      <c r="E23" s="78">
        <f t="shared" si="14"/>
        <v>56.512288097258256</v>
      </c>
      <c r="F23" s="78">
        <f t="shared" si="15"/>
        <v>34.817579644622015</v>
      </c>
      <c r="G23" s="78">
        <f t="shared" si="16"/>
        <v>7.6424360532357873</v>
      </c>
      <c r="H23" s="78">
        <f t="shared" si="17"/>
        <v>1.0276962048839411</v>
      </c>
    </row>
    <row r="24" spans="1:8" x14ac:dyDescent="0.2">
      <c r="A24" s="77" t="s">
        <v>29</v>
      </c>
      <c r="B24" s="78">
        <f xml:space="preserve"> G15</f>
        <v>52.364724174924646</v>
      </c>
      <c r="C24" s="78">
        <f t="shared" ref="C24:D24" si="18" xml:space="preserve"> H15</f>
        <v>39.651340365042152</v>
      </c>
      <c r="D24" s="78">
        <f t="shared" si="18"/>
        <v>7.9839354600331927</v>
      </c>
      <c r="E24" s="78">
        <f xml:space="preserve"> B15</f>
        <v>68.714998988582522</v>
      </c>
      <c r="F24" s="78">
        <f t="shared" ref="F24:H24" si="19" xml:space="preserve"> C15</f>
        <v>22.803118240040806</v>
      </c>
      <c r="G24" s="78">
        <f t="shared" si="19"/>
        <v>6.5110188609935653</v>
      </c>
      <c r="H24" s="78">
        <f t="shared" si="19"/>
        <v>1.9708639103831016</v>
      </c>
    </row>
    <row r="27" spans="1:8" x14ac:dyDescent="0.2">
      <c r="A27" s="80" t="s">
        <v>88</v>
      </c>
      <c r="E27" s="89"/>
    </row>
    <row r="28" spans="1:8" x14ac:dyDescent="0.2">
      <c r="A28" s="80"/>
      <c r="E28" s="89"/>
    </row>
    <row r="45" spans="1:4" x14ac:dyDescent="0.2">
      <c r="A45" s="90" t="s">
        <v>37</v>
      </c>
      <c r="B45" s="90"/>
      <c r="C45" s="90"/>
      <c r="D45" s="90"/>
    </row>
  </sheetData>
  <mergeCells count="1">
    <mergeCell ref="A45:D45"/>
  </mergeCells>
  <hyperlinks>
    <hyperlink ref="A2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B2" sqref="B2"/>
    </sheetView>
  </sheetViews>
  <sheetFormatPr baseColWidth="10" defaultRowHeight="12.75" x14ac:dyDescent="0.2"/>
  <cols>
    <col min="1" max="1" width="4.85546875" style="3" customWidth="1"/>
    <col min="2" max="2" width="51.140625" style="3" customWidth="1"/>
    <col min="3" max="5" width="18.85546875" style="3" customWidth="1"/>
    <col min="6" max="16384" width="11.42578125" style="3"/>
  </cols>
  <sheetData>
    <row r="1" spans="2:5" ht="15" x14ac:dyDescent="0.25">
      <c r="B1" s="103" t="s">
        <v>94</v>
      </c>
    </row>
    <row r="3" spans="2:5" x14ac:dyDescent="0.2">
      <c r="B3" s="4" t="s">
        <v>90</v>
      </c>
    </row>
    <row r="4" spans="2:5" x14ac:dyDescent="0.2">
      <c r="B4" s="4"/>
    </row>
    <row r="5" spans="2:5" ht="25.5" x14ac:dyDescent="0.2">
      <c r="B5" s="20"/>
      <c r="C5" s="21" t="s">
        <v>38</v>
      </c>
      <c r="D5" s="21" t="s">
        <v>53</v>
      </c>
      <c r="E5" s="21" t="s">
        <v>54</v>
      </c>
    </row>
    <row r="6" spans="2:5" x14ac:dyDescent="0.2">
      <c r="B6" s="5" t="s">
        <v>44</v>
      </c>
      <c r="C6" s="12"/>
      <c r="D6" s="6"/>
      <c r="E6" s="12"/>
    </row>
    <row r="7" spans="2:5" x14ac:dyDescent="0.2">
      <c r="B7" s="7" t="s">
        <v>45</v>
      </c>
      <c r="C7" s="13">
        <v>86724</v>
      </c>
      <c r="D7" s="8">
        <v>31.236133122028527</v>
      </c>
      <c r="E7" s="14">
        <v>7.915763801289903</v>
      </c>
    </row>
    <row r="8" spans="2:5" x14ac:dyDescent="0.2">
      <c r="B8" s="7" t="s">
        <v>46</v>
      </c>
      <c r="C8" s="13">
        <v>31679</v>
      </c>
      <c r="D8" s="8">
        <v>11.410099409307016</v>
      </c>
      <c r="E8" s="14">
        <v>2.8915119397290581</v>
      </c>
    </row>
    <row r="9" spans="2:5" x14ac:dyDescent="0.2">
      <c r="B9" s="7" t="s">
        <v>47</v>
      </c>
      <c r="C9" s="13">
        <v>105849</v>
      </c>
      <c r="D9" s="8">
        <v>38.124549776689236</v>
      </c>
      <c r="E9" s="14">
        <v>9.6614049467590863</v>
      </c>
    </row>
    <row r="10" spans="2:5" x14ac:dyDescent="0.2">
      <c r="B10" s="7" t="s">
        <v>48</v>
      </c>
      <c r="C10" s="13">
        <v>25420</v>
      </c>
      <c r="D10" s="8">
        <v>9.1557412476588382</v>
      </c>
      <c r="E10" s="14">
        <v>2.3202194989713267</v>
      </c>
    </row>
    <row r="11" spans="2:5" x14ac:dyDescent="0.2">
      <c r="B11" s="7" t="s">
        <v>49</v>
      </c>
      <c r="C11" s="13">
        <v>10282</v>
      </c>
      <c r="D11" s="8">
        <v>3.7033568650050426</v>
      </c>
      <c r="E11" s="14">
        <v>0.93849318994583719</v>
      </c>
    </row>
    <row r="12" spans="2:5" x14ac:dyDescent="0.2">
      <c r="B12" s="7" t="s">
        <v>50</v>
      </c>
      <c r="C12" s="13">
        <v>912</v>
      </c>
      <c r="D12" s="8">
        <v>0.32848292753205588</v>
      </c>
      <c r="E12" s="14">
        <v>8.3243122858452007E-2</v>
      </c>
    </row>
    <row r="13" spans="2:5" x14ac:dyDescent="0.2">
      <c r="B13" s="7" t="s">
        <v>51</v>
      </c>
      <c r="C13" s="13">
        <v>16774</v>
      </c>
      <c r="D13" s="8">
        <v>6.0416366517792826</v>
      </c>
      <c r="E13" s="14">
        <v>1.531052788188239</v>
      </c>
    </row>
    <row r="14" spans="2:5" x14ac:dyDescent="0.2">
      <c r="B14" s="9" t="s">
        <v>52</v>
      </c>
      <c r="C14" s="15"/>
      <c r="D14" s="10"/>
      <c r="E14" s="15"/>
    </row>
    <row r="15" spans="2:5" x14ac:dyDescent="0.2">
      <c r="B15" s="7" t="s">
        <v>50</v>
      </c>
      <c r="C15" s="13">
        <v>912</v>
      </c>
      <c r="D15" s="8">
        <v>0.32848292753205588</v>
      </c>
      <c r="E15" s="14">
        <v>8.3243122858452007E-2</v>
      </c>
    </row>
    <row r="16" spans="2:5" x14ac:dyDescent="0.2">
      <c r="B16" s="7" t="s">
        <v>51</v>
      </c>
      <c r="C16" s="13">
        <v>16774</v>
      </c>
      <c r="D16" s="8">
        <v>6.0416366517792826</v>
      </c>
      <c r="E16" s="14">
        <v>1.531052788188239</v>
      </c>
    </row>
    <row r="17" spans="2:5" x14ac:dyDescent="0.2">
      <c r="B17" s="11" t="s">
        <v>1</v>
      </c>
      <c r="C17" s="17">
        <v>277640</v>
      </c>
      <c r="D17" s="19">
        <v>100</v>
      </c>
      <c r="E17" s="18">
        <v>25.341689287741904</v>
      </c>
    </row>
    <row r="18" spans="2:5" x14ac:dyDescent="0.2">
      <c r="B18" s="16" t="s">
        <v>37</v>
      </c>
    </row>
  </sheetData>
  <hyperlinks>
    <hyperlink ref="B1" location="Sommaire!A1" display="Retour au sommair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B2" sqref="B2"/>
    </sheetView>
  </sheetViews>
  <sheetFormatPr baseColWidth="10" defaultRowHeight="12.75" x14ac:dyDescent="0.2"/>
  <cols>
    <col min="1" max="1" width="6" style="3" customWidth="1"/>
    <col min="2" max="2" width="44.7109375" style="3" customWidth="1"/>
    <col min="3" max="3" width="11.85546875" style="3" bestFit="1" customWidth="1"/>
    <col min="4" max="4" width="11.5703125" style="3" bestFit="1" customWidth="1"/>
    <col min="5" max="5" width="11.85546875" style="3" bestFit="1" customWidth="1"/>
    <col min="6" max="16384" width="11.42578125" style="3"/>
  </cols>
  <sheetData>
    <row r="1" spans="2:5" ht="15" x14ac:dyDescent="0.25">
      <c r="B1" s="103" t="s">
        <v>94</v>
      </c>
    </row>
    <row r="3" spans="2:5" ht="25.5" customHeight="1" x14ac:dyDescent="0.2">
      <c r="B3" s="92" t="s">
        <v>91</v>
      </c>
      <c r="C3" s="92"/>
      <c r="D3" s="92"/>
    </row>
    <row r="4" spans="2:5" ht="12.75" customHeight="1" x14ac:dyDescent="0.2">
      <c r="B4" s="66"/>
      <c r="C4" s="66"/>
      <c r="D4" s="66"/>
    </row>
    <row r="5" spans="2:5" ht="25.5" x14ac:dyDescent="0.2">
      <c r="B5" s="54"/>
      <c r="C5" s="67" t="s">
        <v>38</v>
      </c>
      <c r="D5" s="67" t="s">
        <v>9</v>
      </c>
    </row>
    <row r="6" spans="2:5" x14ac:dyDescent="0.2">
      <c r="B6" s="55" t="s">
        <v>77</v>
      </c>
      <c r="C6" s="56">
        <v>87470</v>
      </c>
      <c r="D6" s="57">
        <v>7.9838552153824534</v>
      </c>
    </row>
    <row r="7" spans="2:5" x14ac:dyDescent="0.2">
      <c r="B7" s="58" t="s">
        <v>8</v>
      </c>
      <c r="C7" s="56">
        <v>506050</v>
      </c>
      <c r="D7" s="57">
        <v>46.189892897499604</v>
      </c>
    </row>
    <row r="8" spans="2:5" x14ac:dyDescent="0.2">
      <c r="B8" s="58" t="s">
        <v>7</v>
      </c>
      <c r="C8" s="56">
        <v>502066</v>
      </c>
      <c r="D8" s="57">
        <v>45.826251887117948</v>
      </c>
      <c r="E8" s="25"/>
    </row>
    <row r="9" spans="2:5" x14ac:dyDescent="0.2">
      <c r="B9" s="59" t="s">
        <v>57</v>
      </c>
      <c r="C9" s="60"/>
      <c r="D9" s="61"/>
    </row>
    <row r="10" spans="2:5" x14ac:dyDescent="0.2">
      <c r="B10" s="59" t="s">
        <v>58</v>
      </c>
      <c r="C10" s="60">
        <v>216168</v>
      </c>
      <c r="D10" s="61">
        <v>19.7308107259494</v>
      </c>
      <c r="E10" s="26"/>
    </row>
    <row r="11" spans="2:5" x14ac:dyDescent="0.2">
      <c r="B11" s="59" t="s">
        <v>59</v>
      </c>
      <c r="C11" s="60">
        <v>7434</v>
      </c>
      <c r="D11" s="61">
        <v>0.67854098172119759</v>
      </c>
    </row>
    <row r="12" spans="2:5" x14ac:dyDescent="0.2">
      <c r="B12" s="59" t="s">
        <v>60</v>
      </c>
      <c r="C12" s="60">
        <v>7602</v>
      </c>
      <c r="D12" s="61">
        <v>0.693875241195123</v>
      </c>
    </row>
    <row r="13" spans="2:5" x14ac:dyDescent="0.2">
      <c r="B13" s="59" t="s">
        <v>61</v>
      </c>
      <c r="C13" s="60">
        <v>49331</v>
      </c>
      <c r="D13" s="61">
        <v>4.5027044887393597</v>
      </c>
    </row>
    <row r="14" spans="2:5" x14ac:dyDescent="0.2">
      <c r="B14" s="59" t="s">
        <v>62</v>
      </c>
      <c r="C14" s="60">
        <v>131365</v>
      </c>
      <c r="D14" s="61">
        <v>11.990386879715514</v>
      </c>
    </row>
    <row r="15" spans="2:5" x14ac:dyDescent="0.2">
      <c r="B15" s="59" t="s">
        <v>63</v>
      </c>
      <c r="C15" s="60"/>
      <c r="D15" s="61"/>
    </row>
    <row r="16" spans="2:5" x14ac:dyDescent="0.2">
      <c r="B16" s="59" t="s">
        <v>64</v>
      </c>
      <c r="C16" s="60">
        <v>60998</v>
      </c>
      <c r="D16" s="61">
        <v>5.5676140439910693</v>
      </c>
    </row>
    <row r="17" spans="2:5" x14ac:dyDescent="0.2">
      <c r="B17" s="59" t="s">
        <v>65</v>
      </c>
      <c r="C17" s="60">
        <v>29168</v>
      </c>
      <c r="D17" s="61">
        <v>2.6623195258062808</v>
      </c>
    </row>
    <row r="18" spans="2:5" ht="25.5" x14ac:dyDescent="0.2">
      <c r="B18" s="91" t="s">
        <v>92</v>
      </c>
      <c r="C18" s="62">
        <v>1095586</v>
      </c>
      <c r="D18" s="63">
        <v>100</v>
      </c>
    </row>
    <row r="19" spans="2:5" x14ac:dyDescent="0.2">
      <c r="B19" s="64" t="s">
        <v>37</v>
      </c>
      <c r="C19" s="64"/>
      <c r="D19" s="64"/>
      <c r="E19" s="16"/>
    </row>
  </sheetData>
  <mergeCells count="1">
    <mergeCell ref="B3:D3"/>
  </mergeCells>
  <hyperlinks>
    <hyperlink ref="B1" location="Sommaire!A1" display="Retour au sommair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2" sqref="D2"/>
    </sheetView>
  </sheetViews>
  <sheetFormatPr baseColWidth="10" defaultRowHeight="12.75" x14ac:dyDescent="0.2"/>
  <cols>
    <col min="1" max="1" width="63.5703125" style="77" customWidth="1"/>
    <col min="2" max="2" width="11" style="77" customWidth="1"/>
    <col min="3" max="16384" width="11.42578125" style="77"/>
  </cols>
  <sheetData>
    <row r="1" spans="1:5" ht="15" x14ac:dyDescent="0.25">
      <c r="A1" s="103" t="s">
        <v>94</v>
      </c>
    </row>
    <row r="3" spans="1:5" ht="13.5" thickBot="1" x14ac:dyDescent="0.25">
      <c r="D3" s="93" t="s">
        <v>93</v>
      </c>
      <c r="E3" s="93"/>
    </row>
    <row r="4" spans="1:5" x14ac:dyDescent="0.2">
      <c r="A4" s="94" t="s">
        <v>15</v>
      </c>
      <c r="B4" s="95" t="s">
        <v>9</v>
      </c>
    </row>
    <row r="5" spans="1:5" x14ac:dyDescent="0.2">
      <c r="A5" s="96" t="s">
        <v>14</v>
      </c>
      <c r="B5" s="97">
        <v>1.7270572299356599</v>
      </c>
    </row>
    <row r="6" spans="1:5" x14ac:dyDescent="0.2">
      <c r="A6" s="96" t="s">
        <v>13</v>
      </c>
      <c r="B6" s="97">
        <v>2.6075177785303083</v>
      </c>
    </row>
    <row r="7" spans="1:5" x14ac:dyDescent="0.2">
      <c r="A7" s="96" t="s">
        <v>55</v>
      </c>
      <c r="B7" s="97">
        <v>4.7578733491364709</v>
      </c>
    </row>
    <row r="8" spans="1:5" x14ac:dyDescent="0.2">
      <c r="A8" s="96" t="s">
        <v>10</v>
      </c>
      <c r="B8" s="97">
        <v>5.3843548933288181</v>
      </c>
    </row>
    <row r="9" spans="1:5" x14ac:dyDescent="0.2">
      <c r="A9" s="96" t="s">
        <v>82</v>
      </c>
      <c r="B9" s="97">
        <v>5.9600406366407048</v>
      </c>
    </row>
    <row r="10" spans="1:5" x14ac:dyDescent="0.2">
      <c r="A10" s="96" t="s">
        <v>79</v>
      </c>
      <c r="B10" s="97">
        <v>7.2807314595326789</v>
      </c>
    </row>
    <row r="11" spans="1:5" x14ac:dyDescent="0.2">
      <c r="A11" s="96" t="s">
        <v>80</v>
      </c>
      <c r="B11" s="97">
        <v>8.4659668134100912</v>
      </c>
    </row>
    <row r="12" spans="1:5" x14ac:dyDescent="0.2">
      <c r="A12" s="96" t="s">
        <v>11</v>
      </c>
      <c r="B12" s="97">
        <v>10.599390450389434</v>
      </c>
    </row>
    <row r="13" spans="1:5" x14ac:dyDescent="0.2">
      <c r="A13" s="96" t="s">
        <v>12</v>
      </c>
      <c r="B13" s="97">
        <v>53.217067389095838</v>
      </c>
    </row>
    <row r="14" spans="1:5" ht="13.5" thickBot="1" x14ac:dyDescent="0.25">
      <c r="A14" s="98" t="s">
        <v>16</v>
      </c>
      <c r="B14" s="99">
        <f>SUM(B5:B13)</f>
        <v>100</v>
      </c>
    </row>
    <row r="15" spans="1:5" x14ac:dyDescent="0.2">
      <c r="A15" s="100" t="s">
        <v>2</v>
      </c>
      <c r="B15" s="100"/>
    </row>
    <row r="18" spans="1:10" x14ac:dyDescent="0.2">
      <c r="A18" s="80"/>
    </row>
    <row r="21" spans="1:10" x14ac:dyDescent="0.2">
      <c r="D21" s="101" t="s">
        <v>37</v>
      </c>
      <c r="E21" s="101"/>
      <c r="F21" s="101"/>
      <c r="G21" s="101"/>
      <c r="H21" s="101"/>
      <c r="I21" s="101"/>
      <c r="J21" s="101"/>
    </row>
    <row r="22" spans="1:10" ht="24.75" customHeight="1" x14ac:dyDescent="0.2">
      <c r="D22" s="102" t="s">
        <v>81</v>
      </c>
      <c r="E22" s="102"/>
      <c r="F22" s="102"/>
      <c r="G22" s="102"/>
      <c r="H22" s="102"/>
      <c r="I22" s="102"/>
      <c r="J22" s="102"/>
    </row>
  </sheetData>
  <sortState ref="A3:B11">
    <sortCondition ref="B3:B11"/>
  </sortState>
  <mergeCells count="3">
    <mergeCell ref="A15:B15"/>
    <mergeCell ref="D21:J21"/>
    <mergeCell ref="D22:J22"/>
  </mergeCells>
  <hyperlinks>
    <hyperlink ref="A1" location="Sommaire!A1" display="Retour au sommai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Tab1</vt:lpstr>
      <vt:lpstr>Tab2</vt:lpstr>
      <vt:lpstr>Graf1</vt:lpstr>
      <vt:lpstr>Tab3</vt:lpstr>
      <vt:lpstr>Tab4</vt:lpstr>
      <vt:lpstr>Graf2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Séverine Mayo-Simbsler</cp:lastModifiedBy>
  <dcterms:created xsi:type="dcterms:W3CDTF">2021-06-21T13:32:01Z</dcterms:created>
  <dcterms:modified xsi:type="dcterms:W3CDTF">2021-10-29T09:42:38Z</dcterms:modified>
</cp:coreProperties>
</file>