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audry\Documents\Publications\A3-Note d'Information\Avril 2022\Fichiers de travail\"/>
    </mc:Choice>
  </mc:AlternateContent>
  <bookViews>
    <workbookView xWindow="0" yWindow="0" windowWidth="18405" windowHeight="7605"/>
  </bookViews>
  <sheets>
    <sheet name="Sommaire" sheetId="6" r:id="rId1"/>
    <sheet name="Tab.1" sheetId="1" r:id="rId2"/>
    <sheet name="Tab.2" sheetId="3" r:id="rId3"/>
    <sheet name="Tab.3" sheetId="2" r:id="rId4"/>
    <sheet name="Tab.4" sheetId="4" r:id="rId5"/>
    <sheet name="Graph.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2" l="1"/>
  <c r="I52" i="2" s="1"/>
  <c r="I45" i="2" s="1"/>
  <c r="J49" i="2"/>
  <c r="J52" i="2" s="1"/>
  <c r="J45" i="2" s="1"/>
  <c r="K49" i="2"/>
  <c r="L49" i="2"/>
  <c r="M49" i="2"/>
  <c r="M52" i="2" s="1"/>
  <c r="M45" i="2" s="1"/>
  <c r="N49" i="2"/>
  <c r="K52" i="2"/>
  <c r="K45" i="2" s="1"/>
  <c r="L52" i="2"/>
  <c r="L45" i="2" s="1"/>
  <c r="N52" i="2"/>
  <c r="N45" i="2" s="1"/>
  <c r="I42" i="2"/>
  <c r="I35" i="2" s="1"/>
  <c r="J42" i="2"/>
  <c r="L42" i="2"/>
  <c r="M42" i="2"/>
  <c r="M35" i="2" s="1"/>
  <c r="N42" i="2"/>
  <c r="I39" i="2"/>
  <c r="J39" i="2"/>
  <c r="K39" i="2"/>
  <c r="L39" i="2"/>
  <c r="M39" i="2"/>
  <c r="N39" i="2"/>
  <c r="I32" i="2"/>
  <c r="I25" i="2" s="1"/>
  <c r="J32" i="2"/>
  <c r="K32" i="2"/>
  <c r="K25" i="2" s="1"/>
  <c r="L32" i="2"/>
  <c r="N32" i="2"/>
  <c r="I29" i="2"/>
  <c r="J29" i="2"/>
  <c r="K29" i="2"/>
  <c r="L29" i="2"/>
  <c r="M29" i="2"/>
  <c r="M32" i="2" s="1"/>
  <c r="M25" i="2" s="1"/>
  <c r="N29" i="2"/>
  <c r="O29" i="2"/>
  <c r="I19" i="2"/>
  <c r="I22" i="2" s="1"/>
  <c r="I15" i="2" s="1"/>
  <c r="J19" i="2"/>
  <c r="J22" i="2" s="1"/>
  <c r="J15" i="2" s="1"/>
  <c r="K19" i="2"/>
  <c r="K22" i="2" s="1"/>
  <c r="K15" i="2" s="1"/>
  <c r="L19" i="2"/>
  <c r="L22" i="2" s="1"/>
  <c r="L15" i="2" s="1"/>
  <c r="M19" i="2"/>
  <c r="N19" i="2"/>
  <c r="M22" i="2"/>
  <c r="M15" i="2" s="1"/>
  <c r="N22" i="2"/>
  <c r="N15" i="2" s="1"/>
  <c r="O22" i="2"/>
  <c r="O15" i="2" s="1"/>
  <c r="I9" i="2"/>
  <c r="I12" i="2" s="1"/>
  <c r="I5" i="2" s="1"/>
  <c r="J9" i="2"/>
  <c r="J12" i="2" s="1"/>
  <c r="J5" i="2" s="1"/>
  <c r="K9" i="2"/>
  <c r="K12" i="2" s="1"/>
  <c r="K5" i="2" s="1"/>
  <c r="L9" i="2"/>
  <c r="M9" i="2"/>
  <c r="N9" i="2"/>
  <c r="O9" i="2"/>
  <c r="L12" i="2"/>
  <c r="L5" i="2" s="1"/>
  <c r="M12" i="2"/>
  <c r="M5" i="2" s="1"/>
  <c r="N12" i="2"/>
  <c r="N5" i="2"/>
  <c r="T24" i="3" l="1"/>
  <c r="T10" i="1"/>
  <c r="T14" i="3"/>
  <c r="T13" i="3"/>
  <c r="T23" i="3"/>
  <c r="T12" i="3"/>
  <c r="T6" i="3" l="1"/>
  <c r="U6" i="3"/>
  <c r="T7" i="3"/>
  <c r="U7" i="3"/>
  <c r="T8" i="3"/>
  <c r="U8" i="3"/>
  <c r="T9" i="3"/>
  <c r="U9" i="3"/>
  <c r="T10" i="3"/>
  <c r="U10" i="3"/>
  <c r="T11" i="3"/>
  <c r="U11" i="3"/>
  <c r="U12" i="3"/>
  <c r="U13" i="3"/>
  <c r="U14" i="3"/>
  <c r="T15" i="3"/>
  <c r="U15" i="3"/>
  <c r="T16" i="3"/>
  <c r="U16" i="3"/>
  <c r="T17" i="3"/>
  <c r="U17" i="3"/>
  <c r="T18" i="3"/>
  <c r="U18" i="3"/>
  <c r="T19" i="3"/>
  <c r="U19" i="3"/>
  <c r="T20" i="3"/>
  <c r="U20" i="3"/>
  <c r="T21" i="3"/>
  <c r="U21" i="3"/>
  <c r="T22" i="3"/>
  <c r="U22" i="3"/>
  <c r="U23" i="3"/>
  <c r="U24" i="3"/>
  <c r="T25" i="3"/>
  <c r="U25" i="3"/>
  <c r="T26" i="3"/>
  <c r="U26" i="3"/>
  <c r="J6" i="3"/>
  <c r="K6" i="3"/>
  <c r="J7" i="3"/>
  <c r="K7" i="3"/>
  <c r="J8" i="3"/>
  <c r="K8" i="3"/>
  <c r="J9" i="3"/>
  <c r="K9" i="3"/>
  <c r="J10" i="3"/>
  <c r="K10" i="3"/>
  <c r="J11" i="3"/>
  <c r="K11" i="3"/>
  <c r="J12" i="3"/>
  <c r="K12" i="3"/>
  <c r="J13" i="3"/>
  <c r="K13" i="3"/>
  <c r="J14" i="3"/>
  <c r="K14" i="3"/>
  <c r="J15" i="3"/>
  <c r="K15" i="3"/>
  <c r="J16" i="3"/>
  <c r="K16" i="3"/>
  <c r="J17" i="3"/>
  <c r="K17" i="3"/>
  <c r="J18" i="3"/>
  <c r="K18" i="3"/>
  <c r="J19" i="3"/>
  <c r="K19" i="3"/>
  <c r="J20" i="3"/>
  <c r="K20" i="3"/>
  <c r="J21" i="3"/>
  <c r="K21" i="3"/>
  <c r="J22" i="3"/>
  <c r="K22" i="3"/>
  <c r="J23" i="3"/>
  <c r="K23" i="3"/>
  <c r="J24" i="3"/>
  <c r="K24" i="3"/>
  <c r="J25" i="3"/>
  <c r="K25" i="3"/>
  <c r="J26" i="3"/>
  <c r="K26"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D6" i="3"/>
  <c r="E6" i="3"/>
  <c r="D7" i="3"/>
  <c r="E7" i="3"/>
  <c r="D8" i="3"/>
  <c r="E8" i="3"/>
  <c r="D9" i="3"/>
  <c r="E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U5" i="3"/>
  <c r="K5" i="3"/>
  <c r="T6" i="1"/>
  <c r="U6" i="1"/>
  <c r="T7" i="1"/>
  <c r="U7" i="1"/>
  <c r="T8" i="1"/>
  <c r="U8" i="1"/>
  <c r="T9" i="1"/>
  <c r="U9" i="1"/>
  <c r="U10" i="1"/>
  <c r="T11" i="1"/>
  <c r="U11" i="1"/>
  <c r="T12" i="1"/>
  <c r="U12" i="1"/>
  <c r="T13" i="1"/>
  <c r="U13" i="1"/>
  <c r="T14" i="1"/>
  <c r="U14" i="1"/>
  <c r="T15" i="1"/>
  <c r="U15" i="1"/>
  <c r="T16" i="1"/>
  <c r="U16" i="1"/>
  <c r="T17" i="1"/>
  <c r="U17" i="1"/>
  <c r="T18" i="1"/>
  <c r="U18" i="1"/>
  <c r="T19" i="1"/>
  <c r="U19" i="1"/>
  <c r="T20" i="1"/>
  <c r="U20" i="1"/>
  <c r="T21" i="1"/>
  <c r="U21" i="1"/>
  <c r="T22" i="1"/>
  <c r="U22"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U5" i="1"/>
  <c r="K5" i="1"/>
  <c r="O45" i="2" l="1"/>
  <c r="H45" i="2"/>
  <c r="G45" i="2"/>
  <c r="F45" i="2"/>
  <c r="E45" i="2"/>
  <c r="D45" i="2"/>
  <c r="C45" i="2"/>
  <c r="B45" i="2"/>
  <c r="O35" i="2"/>
  <c r="H35" i="2"/>
  <c r="G35" i="2"/>
  <c r="F35" i="2"/>
  <c r="E35" i="2"/>
  <c r="D35" i="2"/>
  <c r="C35" i="2"/>
  <c r="B35" i="2"/>
  <c r="H25" i="2"/>
  <c r="G25" i="2"/>
  <c r="F25" i="2"/>
  <c r="E25" i="2"/>
  <c r="D25" i="2"/>
  <c r="C25" i="2"/>
  <c r="B25" i="2"/>
  <c r="H15" i="2"/>
  <c r="G15" i="2"/>
  <c r="F15" i="2"/>
  <c r="E15" i="2"/>
  <c r="D15" i="2"/>
  <c r="C15" i="2"/>
  <c r="B15" i="2"/>
  <c r="C5" i="2"/>
  <c r="D5" i="2"/>
  <c r="E5" i="2"/>
  <c r="F5" i="2"/>
  <c r="G5" i="2"/>
  <c r="H5" i="2"/>
  <c r="B5" i="2"/>
  <c r="O52" i="2"/>
  <c r="H52" i="2"/>
  <c r="G52" i="2"/>
  <c r="F52" i="2"/>
  <c r="E52" i="2"/>
  <c r="D52" i="2"/>
  <c r="C52" i="2"/>
  <c r="B52" i="2"/>
  <c r="O42" i="2"/>
  <c r="N35" i="2"/>
  <c r="L35" i="2"/>
  <c r="J35" i="2"/>
  <c r="H42" i="2"/>
  <c r="G42" i="2"/>
  <c r="F42" i="2"/>
  <c r="E42" i="2"/>
  <c r="D42" i="2"/>
  <c r="C42" i="2"/>
  <c r="B42" i="2"/>
  <c r="O32" i="2"/>
  <c r="O25" i="2" s="1"/>
  <c r="N25" i="2"/>
  <c r="L25" i="2"/>
  <c r="J25" i="2"/>
  <c r="H32" i="2"/>
  <c r="G32" i="2"/>
  <c r="F32" i="2"/>
  <c r="E32" i="2"/>
  <c r="D32" i="2"/>
  <c r="C32" i="2"/>
  <c r="B32" i="2"/>
  <c r="H22" i="2"/>
  <c r="G22" i="2"/>
  <c r="F22" i="2"/>
  <c r="E22" i="2"/>
  <c r="D22" i="2"/>
  <c r="C22" i="2"/>
  <c r="B22" i="2"/>
  <c r="C12" i="2"/>
  <c r="D12" i="2"/>
  <c r="E12" i="2"/>
  <c r="F12" i="2"/>
  <c r="G12" i="2"/>
  <c r="H12" i="2"/>
  <c r="O12" i="2"/>
  <c r="O5" i="2" s="1"/>
  <c r="B12" i="2"/>
  <c r="O49" i="2"/>
  <c r="H49" i="2"/>
  <c r="G49" i="2"/>
  <c r="F49" i="2"/>
  <c r="E49" i="2"/>
  <c r="D49" i="2"/>
  <c r="C49" i="2"/>
  <c r="B49" i="2"/>
  <c r="O39" i="2"/>
  <c r="H39" i="2"/>
  <c r="G39" i="2"/>
  <c r="F39" i="2"/>
  <c r="E39" i="2"/>
  <c r="D39" i="2"/>
  <c r="C39" i="2"/>
  <c r="B39" i="2"/>
  <c r="H29" i="2"/>
  <c r="G29" i="2"/>
  <c r="F29" i="2"/>
  <c r="E29" i="2"/>
  <c r="D29" i="2"/>
  <c r="C29" i="2"/>
  <c r="B29" i="2"/>
  <c r="O19" i="2"/>
  <c r="H19" i="2"/>
  <c r="G19" i="2"/>
  <c r="F19" i="2"/>
  <c r="E19" i="2"/>
  <c r="D19" i="2"/>
  <c r="C19" i="2"/>
  <c r="B19" i="2"/>
  <c r="D9" i="2"/>
  <c r="E9" i="2"/>
  <c r="F9" i="2"/>
  <c r="G9" i="2"/>
  <c r="H9" i="2"/>
  <c r="C9" i="2"/>
  <c r="B9" i="2"/>
  <c r="S15" i="3" l="1"/>
  <c r="S18" i="3" s="1"/>
  <c r="S19" i="3" s="1"/>
  <c r="R15" i="3"/>
  <c r="R18" i="3" s="1"/>
  <c r="R19" i="3" s="1"/>
  <c r="P15" i="3"/>
  <c r="P18" i="3" s="1"/>
  <c r="P19" i="3" s="1"/>
  <c r="N15" i="3"/>
  <c r="N18" i="3" s="1"/>
  <c r="N19" i="3" s="1"/>
  <c r="L15" i="3"/>
  <c r="L18" i="3" s="1"/>
  <c r="L19" i="3" s="1"/>
  <c r="I15" i="3"/>
  <c r="I18" i="3" s="1"/>
  <c r="I19" i="3" s="1"/>
  <c r="I25" i="3" s="1"/>
  <c r="F15" i="3"/>
  <c r="F18" i="3" s="1"/>
  <c r="F19" i="3" s="1"/>
  <c r="F25" i="3" s="1"/>
  <c r="C15" i="3"/>
  <c r="C18" i="3" s="1"/>
  <c r="C19" i="3" s="1"/>
  <c r="C25" i="3" s="1"/>
  <c r="B15" i="3"/>
  <c r="B18" i="3" s="1"/>
  <c r="B19" i="3" s="1"/>
  <c r="B25" i="3" s="1"/>
  <c r="P21" i="1"/>
  <c r="L21" i="1"/>
  <c r="I21" i="1"/>
  <c r="S15" i="1"/>
  <c r="S21" i="1" s="1"/>
  <c r="R15" i="1"/>
  <c r="R21" i="1" s="1"/>
  <c r="P15" i="1"/>
  <c r="N15" i="1"/>
  <c r="N21" i="1" s="1"/>
  <c r="L15" i="1"/>
  <c r="I15" i="1"/>
  <c r="F15" i="1"/>
  <c r="F21" i="1" s="1"/>
  <c r="C15" i="1"/>
  <c r="C21" i="1" s="1"/>
  <c r="B15" i="1"/>
  <c r="B21" i="1" s="1"/>
  <c r="H5" i="3" l="1"/>
  <c r="E5" i="1" l="1"/>
  <c r="D5" i="1"/>
  <c r="H5" i="1" l="1"/>
  <c r="T5" i="1" l="1"/>
  <c r="J5" i="1"/>
  <c r="G5" i="1"/>
  <c r="T5" i="3"/>
  <c r="G5" i="3"/>
  <c r="M39" i="4" l="1"/>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J5" i="3" l="1"/>
  <c r="E5" i="3"/>
  <c r="D5" i="3"/>
  <c r="K42" i="2"/>
  <c r="K35" i="2" s="1"/>
</calcChain>
</file>

<file path=xl/sharedStrings.xml><?xml version="1.0" encoding="utf-8"?>
<sst xmlns="http://schemas.openxmlformats.org/spreadsheetml/2006/main" count="205" uniqueCount="90">
  <si>
    <t>Constat</t>
  </si>
  <si>
    <t>Universités hors IUT</t>
  </si>
  <si>
    <t>IUT</t>
  </si>
  <si>
    <t xml:space="preserve">Ensemble de l'enseignement supérieur </t>
  </si>
  <si>
    <r>
      <t xml:space="preserve">CPGE </t>
    </r>
    <r>
      <rPr>
        <sz val="10"/>
        <rFont val="Calibri"/>
        <family val="2"/>
        <scheme val="minor"/>
      </rPr>
      <t>(hors CPES)</t>
    </r>
  </si>
  <si>
    <t>Evolution 2020/2019</t>
  </si>
  <si>
    <t>Evolution 2021/2020</t>
  </si>
  <si>
    <t>Eff.</t>
  </si>
  <si>
    <t>%</t>
  </si>
  <si>
    <t>Proj.</t>
  </si>
  <si>
    <t>Projections</t>
  </si>
  <si>
    <t>Tableau 1 : Effectifs de l'enseignement supérieur</t>
  </si>
  <si>
    <t>Bacheliers généraux</t>
  </si>
  <si>
    <t>Universités (hors IUT)</t>
  </si>
  <si>
    <t xml:space="preserve">CPGE      </t>
  </si>
  <si>
    <t>Bacheliers technologiques</t>
  </si>
  <si>
    <t>Bacheliers Géné. + Techno.</t>
  </si>
  <si>
    <t>Bacheliers professionnels</t>
  </si>
  <si>
    <t>Ensemble bacheliers</t>
  </si>
  <si>
    <t>Ecoles d'ingénieurs</t>
  </si>
  <si>
    <t>Constats</t>
  </si>
  <si>
    <t>Tableau 4 : Effectifs des universités hors IUT</t>
  </si>
  <si>
    <t>Cursus L</t>
  </si>
  <si>
    <t>Droit</t>
  </si>
  <si>
    <t>Sc.économiques, AES</t>
  </si>
  <si>
    <t>Lettres, Sc. humaines</t>
  </si>
  <si>
    <t>Sciences</t>
  </si>
  <si>
    <t>STAPS</t>
  </si>
  <si>
    <t>Santé autres</t>
  </si>
  <si>
    <t>Santé médecine</t>
  </si>
  <si>
    <t>Santé pharmacie</t>
  </si>
  <si>
    <t>Santé odontologie, maieutique</t>
  </si>
  <si>
    <t>Ingénieurs universitaires</t>
  </si>
  <si>
    <t>Cursus D</t>
  </si>
  <si>
    <t>TOTAL</t>
  </si>
  <si>
    <t>Santé (médecine, pharma, odonto)</t>
  </si>
  <si>
    <t>Sommaire des figures</t>
  </si>
  <si>
    <t>Tableau 1</t>
  </si>
  <si>
    <t>Tableau 2</t>
  </si>
  <si>
    <t>Tableau 3</t>
  </si>
  <si>
    <t>Tableau 4</t>
  </si>
  <si>
    <t>Graphique 1</t>
  </si>
  <si>
    <t>Effectifs de l'enseignement supérieur</t>
  </si>
  <si>
    <t>Effectifs des universités hors IUT</t>
  </si>
  <si>
    <t>Ensemble des néo-bacheliers</t>
  </si>
  <si>
    <t>Ensemble des filières principales</t>
  </si>
  <si>
    <t>Note : à cause des arrondis, la somme des lignes peut différer des sous-totaux affichés</t>
  </si>
  <si>
    <t>Santé PACES/PASS</t>
  </si>
  <si>
    <t>Cursus M</t>
  </si>
  <si>
    <t>Pour l'ensemble des figures, le champ est France métropolitaine + DROM</t>
  </si>
  <si>
    <t>Champ : France métropolitaine + DROM</t>
  </si>
  <si>
    <t>Source : MESRI-SIES</t>
  </si>
  <si>
    <t>Evolution 2022/2021</t>
  </si>
  <si>
    <t>Evolution 2030/2020</t>
  </si>
  <si>
    <t>Evolution 2030/2020 en %</t>
  </si>
  <si>
    <t>Graphique 1 : Effectifs de bacheliers 1994-2021 et prévisions 2022-2030</t>
  </si>
  <si>
    <t xml:space="preserve">Source : MESRI-SIES pour 2022-2030, MENJS pour la période 1994-2021 </t>
  </si>
  <si>
    <t>Ecoles de commerce (1)</t>
  </si>
  <si>
    <t>STS</t>
  </si>
  <si>
    <t>Sous statut scolaire</t>
  </si>
  <si>
    <t>Par apprentissage</t>
  </si>
  <si>
    <t>cursus Licence (L)</t>
  </si>
  <si>
    <t>cursus Master (M)</t>
  </si>
  <si>
    <t>cursus Doctorat (D)</t>
  </si>
  <si>
    <t>Grands établissements</t>
  </si>
  <si>
    <t xml:space="preserve">Établissements d’enseignement universitaire privés </t>
  </si>
  <si>
    <t>Formations d'ingénieurs (y.c. prépas intégrées)</t>
  </si>
  <si>
    <t>Formations culturelles et artistiques</t>
  </si>
  <si>
    <t>Sc. économiques, AES</t>
  </si>
  <si>
    <t>Santé</t>
  </si>
  <si>
    <t>Etablissements d’enseignement universitaire privés</t>
  </si>
  <si>
    <t>En apprentissage</t>
  </si>
  <si>
    <t xml:space="preserve">IUT  </t>
  </si>
  <si>
    <t>Écoles de commerce, gestion, vente (champ partiel)</t>
  </si>
  <si>
    <t>Ecoles de commerce, gestion, vente (champ partiel)</t>
  </si>
  <si>
    <t>Formations d'ingénieurs - prépa intégrées</t>
  </si>
  <si>
    <r>
      <t xml:space="preserve">CPGE </t>
    </r>
    <r>
      <rPr>
        <sz val="10"/>
        <color theme="1"/>
        <rFont val="Calibri"/>
        <family val="2"/>
        <scheme val="minor"/>
      </rPr>
      <t>(hors CPES)</t>
    </r>
  </si>
  <si>
    <t>Tableau 2 : Néo-bacheliers entrant en première année dans l'enseignement supérieur</t>
  </si>
  <si>
    <t>n.d.</t>
  </si>
  <si>
    <t>Néo-bacheliers entrant en première année dans l'enseignement supérieur</t>
  </si>
  <si>
    <t>Effectifs de bacheliers 1994-2021 et prévisions 2022-2030</t>
  </si>
  <si>
    <t>Pour le graphique, la source est MENJS-DEPP, Systèmes d’information Ocean, Cyclades ; MAA pour la période 1994-2021, puis traitements MESRI-SIES sur la période 2022-2030</t>
  </si>
  <si>
    <t>Autres formations (1)</t>
  </si>
  <si>
    <t>(1) : CPES, classes passerelles, formations paramédicales et sociales, …</t>
  </si>
  <si>
    <t>Autres filières :</t>
  </si>
  <si>
    <t xml:space="preserve">Note : les taux de poursuite sont qualifiés d'apparent car ils ne respectent pas strictement la définition des taux de poursuite utilisée dans les autres publications du SIES : les taux ci-dessus inclus, dans le numérateur, les bacheliers poursuivants ayant obtenu leur baccalauréat à l'étranger ou dans les COM, population que l'on exclut en temps normal car absente du nombre de bacheliers au dénominateur. </t>
  </si>
  <si>
    <t>(1) : Champ partiel, seules les écoles envoyant des données individuelles sont prises en compte ici</t>
  </si>
  <si>
    <t>Pour les quatre tableaux, les sources utilisées sont celles produites par le SIES (système d’information SISE et enquêtes sur les établissements d’enseignement supérieur) mais aussi celles produites par le ministère de l’Éducation Nationale, de la Jeunesse et des Sports (système d’information Scolarité), par le ministère de l’Agriculture et de l’Alimentation, le ministère des Solidarités et de la Santé et le ministère de la Culture. Ces enquêtes sont réalisées sous la forme de remontées agrégées ou individuelles.</t>
  </si>
  <si>
    <t>Taux de poursuite apparent des bacheliers dans les grandes filières de l'enseignement supérieur</t>
  </si>
  <si>
    <t>Tableau 3 : Taux de poursuite apparents des bacheliers dans les grandes filières de l'enseignement supérieur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</si>
</sst>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 \ "/>
    <numFmt numFmtId="165" formatCode="#,##0.0"/>
    <numFmt numFmtId="166" formatCode="0.0_)"/>
    <numFmt numFmtId="167" formatCode="0.0"/>
  </numFmts>
  <fonts count="13" x14ac:knownFonts="1">
    <font>
      <sz val="11"/>
      <color theme="1"/>
      <name val="Calibri"/>
      <family val="2"/>
      <scheme val="minor"/>
    </font>
    <font>
      <sz val="10"/>
      <name val="Calibri"/>
      <family val="2"/>
      <scheme val="minor"/>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0"/>
      <name val="MS Sans Serif"/>
      <family val="2"/>
    </font>
    <font>
      <b/>
      <sz val="10"/>
      <color indexed="8"/>
      <name val="Calibri"/>
      <family val="2"/>
      <scheme val="minor"/>
    </font>
    <font>
      <i/>
      <sz val="10"/>
      <color theme="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0" fontId="6" fillId="0" borderId="0"/>
    <xf numFmtId="0" fontId="9" fillId="0" borderId="0" applyNumberFormat="0" applyFill="0" applyBorder="0" applyAlignment="0" applyProtection="0"/>
  </cellStyleXfs>
  <cellXfs count="227">
    <xf numFmtId="0" fontId="0" fillId="0" borderId="0" xfId="0"/>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3" fontId="3" fillId="0" borderId="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3" fontId="2" fillId="0" borderId="17"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3" fontId="3" fillId="0" borderId="23" xfId="0" applyNumberFormat="1" applyFont="1" applyFill="1" applyBorder="1" applyAlignment="1">
      <alignment horizontal="right" vertical="center"/>
    </xf>
    <xf numFmtId="3" fontId="2" fillId="0" borderId="21"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2" fillId="0" borderId="24" xfId="0" applyNumberFormat="1" applyFont="1" applyFill="1" applyBorder="1" applyAlignment="1">
      <alignment horizontal="right" vertical="center"/>
    </xf>
    <xf numFmtId="3" fontId="2" fillId="0" borderId="2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3" fontId="2" fillId="0" borderId="23" xfId="0" applyNumberFormat="1" applyFont="1" applyFill="1" applyBorder="1" applyAlignment="1">
      <alignment horizontal="right" vertical="center"/>
    </xf>
    <xf numFmtId="0" fontId="4" fillId="0" borderId="0" xfId="0" applyFont="1" applyFill="1"/>
    <xf numFmtId="0" fontId="2" fillId="0" borderId="28"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23" xfId="0" applyFont="1" applyFill="1" applyBorder="1"/>
    <xf numFmtId="3" fontId="2" fillId="0" borderId="12"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0" fontId="4" fillId="0" borderId="13" xfId="0" applyFont="1" applyFill="1" applyBorder="1" applyAlignment="1">
      <alignment horizontal="center"/>
    </xf>
    <xf numFmtId="165" fontId="2" fillId="0" borderId="13" xfId="0" applyNumberFormat="1" applyFont="1" applyFill="1" applyBorder="1" applyAlignment="1">
      <alignment horizontal="right" vertical="center"/>
    </xf>
    <xf numFmtId="165" fontId="3" fillId="0" borderId="9" xfId="0" applyNumberFormat="1" applyFont="1" applyFill="1" applyBorder="1" applyAlignment="1">
      <alignment horizontal="right" vertical="center"/>
    </xf>
    <xf numFmtId="165" fontId="3" fillId="0" borderId="11" xfId="0" applyNumberFormat="1" applyFont="1" applyFill="1" applyBorder="1" applyAlignment="1">
      <alignment horizontal="right" vertical="center"/>
    </xf>
    <xf numFmtId="165" fontId="3" fillId="0" borderId="13" xfId="0" applyNumberFormat="1" applyFont="1" applyFill="1" applyBorder="1" applyAlignment="1">
      <alignment horizontal="right" vertical="center"/>
    </xf>
    <xf numFmtId="165" fontId="2" fillId="0" borderId="4" xfId="0" applyNumberFormat="1" applyFont="1" applyFill="1" applyBorder="1" applyAlignment="1">
      <alignment horizontal="right" vertical="center"/>
    </xf>
    <xf numFmtId="165" fontId="2" fillId="0" borderId="17" xfId="0" applyNumberFormat="1" applyFont="1" applyFill="1" applyBorder="1" applyAlignment="1">
      <alignment horizontal="right" vertical="center"/>
    </xf>
    <xf numFmtId="165" fontId="2" fillId="0" borderId="7" xfId="0" applyNumberFormat="1" applyFont="1" applyFill="1" applyBorder="1" applyAlignment="1">
      <alignment horizontal="right" vertical="center"/>
    </xf>
    <xf numFmtId="165" fontId="2" fillId="0" borderId="20"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165" fontId="3" fillId="0" borderId="22"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3" fillId="0" borderId="23" xfId="0" applyNumberFormat="1" applyFont="1" applyFill="1" applyBorder="1" applyAlignment="1">
      <alignment horizontal="right" vertical="center"/>
    </xf>
    <xf numFmtId="165" fontId="2" fillId="0" borderId="21"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5" fontId="2" fillId="0" borderId="25" xfId="0" applyNumberFormat="1" applyFont="1" applyFill="1" applyBorder="1" applyAlignment="1">
      <alignment horizontal="right"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0" xfId="0" applyFont="1"/>
    <xf numFmtId="166" fontId="1" fillId="0" borderId="0" xfId="1" applyNumberFormat="1" applyFont="1" applyFill="1" applyBorder="1"/>
    <xf numFmtId="166" fontId="1" fillId="0" borderId="11" xfId="1" applyNumberFormat="1" applyFont="1" applyFill="1" applyBorder="1"/>
    <xf numFmtId="166" fontId="1" fillId="0" borderId="23" xfId="1" applyNumberFormat="1" applyFont="1" applyFill="1" applyBorder="1"/>
    <xf numFmtId="166" fontId="1" fillId="0" borderId="13" xfId="1" applyNumberFormat="1" applyFont="1" applyFill="1" applyBorder="1"/>
    <xf numFmtId="0" fontId="4" fillId="0" borderId="0" xfId="0" applyFont="1" applyBorder="1"/>
    <xf numFmtId="0" fontId="4" fillId="0" borderId="23" xfId="0" applyFont="1" applyBorder="1"/>
    <xf numFmtId="0" fontId="1" fillId="0" borderId="9" xfId="1" applyFont="1" applyFill="1" applyBorder="1"/>
    <xf numFmtId="0" fontId="1" fillId="0" borderId="11" xfId="1" applyNumberFormat="1" applyFont="1" applyFill="1" applyBorder="1" applyAlignment="1">
      <alignment horizontal="left" indent="1"/>
    </xf>
    <xf numFmtId="3" fontId="4" fillId="0" borderId="0" xfId="0" applyNumberFormat="1" applyFont="1" applyFill="1" applyBorder="1"/>
    <xf numFmtId="3" fontId="4" fillId="0" borderId="11" xfId="0" applyNumberFormat="1" applyFont="1" applyFill="1" applyBorder="1"/>
    <xf numFmtId="3" fontId="4" fillId="0" borderId="23" xfId="0" applyNumberFormat="1" applyFont="1" applyFill="1" applyBorder="1"/>
    <xf numFmtId="3" fontId="4" fillId="0" borderId="13" xfId="0" applyNumberFormat="1" applyFont="1" applyFill="1" applyBorder="1"/>
    <xf numFmtId="3" fontId="5" fillId="0" borderId="23" xfId="0" applyNumberFormat="1" applyFont="1" applyFill="1" applyBorder="1"/>
    <xf numFmtId="3" fontId="5" fillId="0" borderId="13" xfId="0" applyNumberFormat="1" applyFont="1" applyFill="1" applyBorder="1"/>
    <xf numFmtId="0" fontId="1" fillId="0" borderId="28" xfId="0" applyFont="1" applyFill="1" applyBorder="1" applyAlignment="1">
      <alignment horizontal="center" vertical="center"/>
    </xf>
    <xf numFmtId="3" fontId="4" fillId="0" borderId="27" xfId="0" applyNumberFormat="1" applyFont="1" applyFill="1" applyBorder="1"/>
    <xf numFmtId="3" fontId="4" fillId="0" borderId="28" xfId="0" applyNumberFormat="1" applyFont="1" applyFill="1" applyBorder="1"/>
    <xf numFmtId="3" fontId="5" fillId="0" borderId="28" xfId="0" applyNumberFormat="1" applyFont="1" applyFill="1" applyBorder="1"/>
    <xf numFmtId="165" fontId="4" fillId="0" borderId="11" xfId="0" applyNumberFormat="1" applyFont="1" applyFill="1" applyBorder="1"/>
    <xf numFmtId="165" fontId="4" fillId="0" borderId="13" xfId="0" applyNumberFormat="1" applyFont="1" applyFill="1" applyBorder="1"/>
    <xf numFmtId="165" fontId="5" fillId="0" borderId="13" xfId="0" applyNumberFormat="1" applyFont="1" applyFill="1" applyBorder="1"/>
    <xf numFmtId="165" fontId="4" fillId="0" borderId="0" xfId="0" applyNumberFormat="1" applyFont="1" applyFill="1" applyBorder="1"/>
    <xf numFmtId="165" fontId="4" fillId="0" borderId="23" xfId="0" applyNumberFormat="1" applyFont="1" applyFill="1" applyBorder="1"/>
    <xf numFmtId="3" fontId="4" fillId="0" borderId="10" xfId="0" applyNumberFormat="1" applyFont="1" applyFill="1" applyBorder="1"/>
    <xf numFmtId="3" fontId="4" fillId="0" borderId="12" xfId="0" applyNumberFormat="1" applyFont="1" applyFill="1" applyBorder="1"/>
    <xf numFmtId="3" fontId="5" fillId="0" borderId="12" xfId="0" applyNumberFormat="1" applyFont="1" applyFill="1" applyBorder="1"/>
    <xf numFmtId="0" fontId="1" fillId="0" borderId="14" xfId="0" applyNumberFormat="1" applyFont="1" applyFill="1" applyBorder="1"/>
    <xf numFmtId="3" fontId="2" fillId="0" borderId="22" xfId="0" applyNumberFormat="1" applyFont="1" applyFill="1" applyBorder="1" applyAlignment="1">
      <alignment horizontal="right"/>
    </xf>
    <xf numFmtId="3" fontId="2" fillId="0" borderId="9"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11" xfId="0" applyNumberFormat="1" applyFont="1" applyFill="1" applyBorder="1" applyAlignment="1">
      <alignment horizontal="right"/>
    </xf>
    <xf numFmtId="3" fontId="1" fillId="0" borderId="23" xfId="0" applyNumberFormat="1" applyFont="1" applyFill="1" applyBorder="1" applyAlignment="1">
      <alignment horizontal="right"/>
    </xf>
    <xf numFmtId="3" fontId="1" fillId="0" borderId="13" xfId="0" applyNumberFormat="1" applyFont="1" applyFill="1" applyBorder="1" applyAlignment="1">
      <alignment horizontal="right"/>
    </xf>
    <xf numFmtId="0" fontId="2" fillId="0" borderId="8" xfId="0" applyNumberFormat="1" applyFont="1" applyFill="1" applyBorder="1"/>
    <xf numFmtId="3" fontId="2" fillId="0" borderId="0" xfId="0" applyNumberFormat="1" applyFont="1" applyFill="1" applyBorder="1" applyAlignment="1">
      <alignment horizontal="right"/>
    </xf>
    <xf numFmtId="3" fontId="2" fillId="0" borderId="11" xfId="0" applyNumberFormat="1" applyFont="1" applyFill="1" applyBorder="1" applyAlignment="1">
      <alignment horizontal="right"/>
    </xf>
    <xf numFmtId="0" fontId="1" fillId="0" borderId="10" xfId="0" quotePrefix="1" applyNumberFormat="1" applyFont="1" applyFill="1" applyBorder="1" applyAlignment="1">
      <alignment horizontal="left" indent="1"/>
    </xf>
    <xf numFmtId="0" fontId="1" fillId="0" borderId="10" xfId="0" quotePrefix="1" applyNumberFormat="1" applyFont="1" applyFill="1" applyBorder="1" applyAlignment="1">
      <alignment horizontal="left" wrapText="1" indent="1"/>
    </xf>
    <xf numFmtId="0" fontId="2" fillId="0" borderId="4" xfId="0" applyFont="1" applyFill="1" applyBorder="1" applyAlignment="1">
      <alignment horizontal="center"/>
    </xf>
    <xf numFmtId="0" fontId="1" fillId="0" borderId="30" xfId="0" applyNumberFormat="1" applyFont="1" applyFill="1" applyBorder="1"/>
    <xf numFmtId="0" fontId="1" fillId="0" borderId="12" xfId="0" quotePrefix="1" applyNumberFormat="1" applyFont="1" applyFill="1" applyBorder="1" applyAlignment="1">
      <alignment horizontal="left" indent="1"/>
    </xf>
    <xf numFmtId="0" fontId="2" fillId="0" borderId="2" xfId="0" applyNumberFormat="1" applyFont="1" applyFill="1" applyBorder="1"/>
    <xf numFmtId="0" fontId="1" fillId="0" borderId="2" xfId="0" quotePrefix="1" applyNumberFormat="1" applyFont="1" applyFill="1" applyBorder="1" applyAlignment="1">
      <alignment horizontal="left" indent="1"/>
    </xf>
    <xf numFmtId="0" fontId="1" fillId="0" borderId="11"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3" xfId="0" applyFont="1" applyFill="1" applyBorder="1" applyAlignment="1" applyProtection="1">
      <alignment horizontal="center"/>
    </xf>
    <xf numFmtId="0" fontId="1" fillId="0" borderId="13" xfId="0" applyFont="1" applyFill="1" applyBorder="1" applyAlignment="1" applyProtection="1">
      <alignment horizontal="center"/>
    </xf>
    <xf numFmtId="167" fontId="5" fillId="0" borderId="0" xfId="0" applyNumberFormat="1" applyFont="1" applyAlignment="1">
      <alignment horizontal="center"/>
    </xf>
    <xf numFmtId="167" fontId="4" fillId="0" borderId="0" xfId="0" applyNumberFormat="1" applyFont="1" applyAlignment="1">
      <alignment horizontal="center"/>
    </xf>
    <xf numFmtId="167" fontId="4" fillId="0" borderId="28" xfId="0" applyNumberFormat="1" applyFont="1" applyBorder="1" applyAlignment="1">
      <alignment horizontal="center"/>
    </xf>
    <xf numFmtId="3" fontId="0" fillId="0" borderId="0" xfId="0" applyNumberFormat="1"/>
    <xf numFmtId="0" fontId="10" fillId="0" borderId="0" xfId="0" applyFont="1"/>
    <xf numFmtId="3" fontId="4" fillId="0" borderId="0" xfId="0" applyNumberFormat="1" applyFont="1"/>
    <xf numFmtId="3" fontId="4" fillId="0" borderId="0" xfId="0" applyNumberFormat="1" applyFont="1" applyFill="1"/>
    <xf numFmtId="0" fontId="0" fillId="0" borderId="0" xfId="0" applyFont="1"/>
    <xf numFmtId="0" fontId="9" fillId="0" borderId="0" xfId="2" applyFont="1" applyAlignment="1">
      <alignment horizontal="right" indent="1"/>
    </xf>
    <xf numFmtId="0" fontId="12" fillId="0" borderId="0" xfId="0" applyFont="1"/>
    <xf numFmtId="0" fontId="8" fillId="0" borderId="0" xfId="0" applyFont="1" applyFill="1"/>
    <xf numFmtId="0" fontId="5" fillId="0" borderId="0" xfId="0" applyFont="1"/>
    <xf numFmtId="0" fontId="5" fillId="0" borderId="0" xfId="0" applyFont="1" applyBorder="1"/>
    <xf numFmtId="0" fontId="8" fillId="0" borderId="0" xfId="0" applyFont="1" applyBorder="1"/>
    <xf numFmtId="0" fontId="5" fillId="0" borderId="0" xfId="0" applyFont="1" applyFill="1"/>
    <xf numFmtId="164" fontId="2" fillId="2" borderId="11" xfId="1" applyNumberFormat="1" applyFont="1" applyFill="1" applyBorder="1" applyAlignment="1">
      <alignment wrapText="1"/>
    </xf>
    <xf numFmtId="166" fontId="2" fillId="2" borderId="0" xfId="1" applyNumberFormat="1" applyFont="1" applyFill="1" applyBorder="1"/>
    <xf numFmtId="166" fontId="2" fillId="2" borderId="11" xfId="1" applyNumberFormat="1" applyFont="1" applyFill="1" applyBorder="1"/>
    <xf numFmtId="164" fontId="2" fillId="2" borderId="11" xfId="1" applyNumberFormat="1" applyFont="1" applyFill="1" applyBorder="1" applyAlignment="1"/>
    <xf numFmtId="0" fontId="2" fillId="0" borderId="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3" fontId="2" fillId="0" borderId="10" xfId="0" applyNumberFormat="1" applyFont="1" applyFill="1" applyBorder="1"/>
    <xf numFmtId="3" fontId="2" fillId="0" borderId="27" xfId="0" applyNumberFormat="1" applyFont="1" applyFill="1" applyBorder="1"/>
    <xf numFmtId="165" fontId="2" fillId="0" borderId="11" xfId="0" applyNumberFormat="1" applyFont="1" applyFill="1" applyBorder="1"/>
    <xf numFmtId="3" fontId="2" fillId="0" borderId="0" xfId="0" applyNumberFormat="1" applyFont="1" applyFill="1" applyBorder="1"/>
    <xf numFmtId="0" fontId="1" fillId="0" borderId="0" xfId="0" applyFont="1" applyFill="1"/>
    <xf numFmtId="3" fontId="2" fillId="0" borderId="12" xfId="0" applyNumberFormat="1" applyFont="1" applyFill="1" applyBorder="1"/>
    <xf numFmtId="165" fontId="2" fillId="0" borderId="13" xfId="0" applyNumberFormat="1" applyFont="1" applyFill="1" applyBorder="1"/>
    <xf numFmtId="3" fontId="2" fillId="0" borderId="23" xfId="0" applyNumberFormat="1" applyFont="1" applyFill="1" applyBorder="1"/>
    <xf numFmtId="3" fontId="1" fillId="0" borderId="12" xfId="0" applyNumberFormat="1" applyFont="1" applyFill="1" applyBorder="1"/>
    <xf numFmtId="3" fontId="1" fillId="0" borderId="28" xfId="0" applyNumberFormat="1" applyFont="1" applyFill="1" applyBorder="1"/>
    <xf numFmtId="165" fontId="1" fillId="0" borderId="13" xfId="0" applyNumberFormat="1" applyFont="1" applyFill="1" applyBorder="1"/>
    <xf numFmtId="3" fontId="1" fillId="0" borderId="23" xfId="0" applyNumberFormat="1" applyFont="1" applyFill="1" applyBorder="1"/>
    <xf numFmtId="0" fontId="1" fillId="0" borderId="23" xfId="0" applyFont="1" applyFill="1" applyBorder="1"/>
    <xf numFmtId="0" fontId="1" fillId="0" borderId="13" xfId="0" applyFont="1" applyFill="1" applyBorder="1" applyAlignment="1">
      <alignment horizontal="center"/>
    </xf>
    <xf numFmtId="0" fontId="1" fillId="0" borderId="0" xfId="0" applyFont="1" applyFill="1" applyBorder="1"/>
    <xf numFmtId="3" fontId="1" fillId="0" borderId="0" xfId="0" applyNumberFormat="1" applyFont="1" applyFill="1"/>
    <xf numFmtId="3" fontId="1" fillId="0" borderId="0" xfId="0" applyNumberFormat="1" applyFont="1" applyFill="1" applyBorder="1"/>
    <xf numFmtId="3" fontId="1" fillId="0" borderId="13" xfId="0" applyNumberFormat="1" applyFont="1" applyFill="1" applyBorder="1"/>
    <xf numFmtId="165" fontId="1" fillId="0" borderId="23" xfId="0" applyNumberFormat="1" applyFont="1" applyFill="1" applyBorder="1"/>
    <xf numFmtId="165" fontId="2" fillId="0" borderId="0" xfId="0" applyNumberFormat="1" applyFont="1" applyFill="1" applyBorder="1"/>
    <xf numFmtId="165" fontId="1" fillId="0" borderId="11" xfId="0" applyNumberFormat="1" applyFont="1" applyFill="1" applyBorder="1"/>
    <xf numFmtId="3" fontId="1" fillId="0" borderId="10" xfId="0" applyNumberFormat="1" applyFont="1" applyFill="1" applyBorder="1"/>
    <xf numFmtId="3" fontId="1" fillId="0" borderId="11" xfId="0" applyNumberFormat="1" applyFont="1" applyFill="1" applyBorder="1"/>
    <xf numFmtId="165" fontId="1" fillId="0" borderId="0" xfId="0" applyNumberFormat="1" applyFont="1" applyFill="1" applyBorder="1"/>
    <xf numFmtId="3" fontId="2" fillId="0" borderId="13" xfId="0" applyNumberFormat="1" applyFont="1" applyFill="1" applyBorder="1"/>
    <xf numFmtId="165" fontId="2" fillId="0" borderId="23" xfId="0" applyNumberFormat="1" applyFont="1" applyFill="1" applyBorder="1"/>
    <xf numFmtId="49" fontId="2" fillId="0" borderId="0" xfId="0" applyNumberFormat="1" applyFont="1" applyFill="1"/>
    <xf numFmtId="49" fontId="1" fillId="0" borderId="23" xfId="0" applyNumberFormat="1" applyFont="1" applyFill="1" applyBorder="1"/>
    <xf numFmtId="49" fontId="1" fillId="0" borderId="29" xfId="0" applyNumberFormat="1" applyFont="1" applyFill="1" applyBorder="1" applyAlignment="1">
      <alignment vertical="center"/>
    </xf>
    <xf numFmtId="49" fontId="1" fillId="0" borderId="29" xfId="0" applyNumberFormat="1" applyFont="1" applyFill="1" applyBorder="1" applyAlignment="1">
      <alignment horizontal="center" vertical="center"/>
    </xf>
    <xf numFmtId="49" fontId="2" fillId="0" borderId="29" xfId="0" applyNumberFormat="1" applyFont="1" applyFill="1" applyBorder="1" applyAlignment="1">
      <alignment vertical="center" wrapText="1"/>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18" xfId="0" applyNumberFormat="1" applyFont="1" applyFill="1" applyBorder="1" applyAlignment="1">
      <alignment vertical="center" wrapText="1"/>
    </xf>
    <xf numFmtId="49" fontId="1" fillId="0" borderId="0" xfId="0" applyNumberFormat="1" applyFont="1" applyFill="1"/>
    <xf numFmtId="49" fontId="3" fillId="0" borderId="0" xfId="0" applyNumberFormat="1" applyFont="1" applyFill="1"/>
    <xf numFmtId="49" fontId="1" fillId="0" borderId="0" xfId="0" applyNumberFormat="1" applyFont="1" applyFill="1" applyBorder="1"/>
    <xf numFmtId="49" fontId="3" fillId="0" borderId="2" xfId="0" quotePrefix="1" applyNumberFormat="1" applyFont="1" applyFill="1" applyBorder="1" applyAlignment="1">
      <alignment horizontal="left" indent="1"/>
    </xf>
    <xf numFmtId="49" fontId="5" fillId="0" borderId="0" xfId="0" applyNumberFormat="1" applyFont="1" applyFill="1"/>
    <xf numFmtId="49" fontId="4" fillId="0" borderId="23" xfId="0" applyNumberFormat="1" applyFont="1" applyFill="1" applyBorder="1"/>
    <xf numFmtId="49" fontId="4" fillId="0" borderId="11" xfId="0" applyNumberFormat="1" applyFont="1" applyFill="1" applyBorder="1"/>
    <xf numFmtId="49" fontId="4" fillId="0" borderId="13" xfId="0" applyNumberFormat="1" applyFont="1" applyFill="1" applyBorder="1" applyAlignment="1">
      <alignment vertical="center"/>
    </xf>
    <xf numFmtId="49" fontId="5" fillId="0" borderId="13" xfId="0" applyNumberFormat="1" applyFont="1" applyFill="1" applyBorder="1" applyAlignment="1">
      <alignment vertical="center"/>
    </xf>
    <xf numFmtId="49" fontId="2" fillId="0" borderId="11" xfId="0" applyNumberFormat="1" applyFont="1" applyFill="1" applyBorder="1" applyAlignment="1">
      <alignment vertical="center"/>
    </xf>
    <xf numFmtId="49" fontId="8" fillId="0" borderId="0" xfId="0" applyNumberFormat="1" applyFont="1" applyFill="1"/>
    <xf numFmtId="49" fontId="4" fillId="0" borderId="0" xfId="0" applyNumberFormat="1" applyFont="1" applyFill="1"/>
    <xf numFmtId="49" fontId="8" fillId="0" borderId="11" xfId="0" applyNumberFormat="1" applyFont="1" applyFill="1" applyBorder="1" applyAlignment="1">
      <alignment horizontal="left" vertical="center" indent="1"/>
    </xf>
    <xf numFmtId="49" fontId="8" fillId="0" borderId="13" xfId="0" applyNumberFormat="1" applyFont="1" applyFill="1" applyBorder="1" applyAlignment="1">
      <alignment horizontal="left" vertical="center" indent="1"/>
    </xf>
    <xf numFmtId="49" fontId="5" fillId="0" borderId="4" xfId="0" applyNumberFormat="1" applyFont="1" applyFill="1" applyBorder="1" applyAlignment="1">
      <alignment vertical="center"/>
    </xf>
    <xf numFmtId="3" fontId="5" fillId="0" borderId="3" xfId="0" applyNumberFormat="1" applyFont="1" applyFill="1" applyBorder="1"/>
    <xf numFmtId="3" fontId="5" fillId="0" borderId="4" xfId="0" applyNumberFormat="1" applyFont="1" applyFill="1" applyBorder="1"/>
    <xf numFmtId="3" fontId="5" fillId="0" borderId="26" xfId="0" applyNumberFormat="1" applyFont="1" applyFill="1" applyBorder="1"/>
    <xf numFmtId="165" fontId="5" fillId="0" borderId="4" xfId="0" applyNumberFormat="1" applyFont="1" applyFill="1" applyBorder="1"/>
    <xf numFmtId="3" fontId="5" fillId="0" borderId="21" xfId="0" applyNumberFormat="1" applyFont="1" applyFill="1" applyBorder="1"/>
    <xf numFmtId="165" fontId="5" fillId="0" borderId="21" xfId="0" applyNumberFormat="1" applyFont="1" applyFill="1" applyBorder="1"/>
    <xf numFmtId="49" fontId="5" fillId="0" borderId="4" xfId="0" applyNumberFormat="1" applyFont="1" applyFill="1" applyBorder="1" applyAlignment="1">
      <alignment vertical="center" wrapText="1"/>
    </xf>
    <xf numFmtId="165" fontId="2" fillId="0" borderId="4" xfId="0" applyNumberFormat="1" applyFont="1" applyFill="1" applyBorder="1"/>
    <xf numFmtId="3" fontId="2" fillId="0" borderId="21" xfId="0" applyNumberFormat="1" applyFont="1" applyFill="1" applyBorder="1"/>
    <xf numFmtId="165" fontId="2" fillId="0" borderId="21" xfId="0" applyNumberFormat="1" applyFont="1" applyFill="1" applyBorder="1"/>
    <xf numFmtId="49" fontId="3" fillId="0" borderId="13" xfId="0" applyNumberFormat="1" applyFont="1" applyFill="1" applyBorder="1" applyAlignment="1">
      <alignment horizontal="left" vertical="center" indent="1"/>
    </xf>
    <xf numFmtId="0" fontId="3" fillId="0" borderId="11" xfId="1" applyNumberFormat="1" applyFont="1" applyFill="1" applyBorder="1" applyAlignment="1">
      <alignment horizontal="left" indent="2"/>
    </xf>
    <xf numFmtId="0" fontId="1" fillId="0" borderId="32" xfId="1" applyNumberFormat="1" applyFont="1" applyFill="1" applyBorder="1" applyAlignment="1">
      <alignment horizontal="left" indent="1"/>
    </xf>
    <xf numFmtId="166" fontId="1" fillId="0" borderId="31" xfId="1" applyNumberFormat="1" applyFont="1" applyFill="1" applyBorder="1"/>
    <xf numFmtId="166" fontId="1" fillId="0" borderId="32" xfId="1" applyNumberFormat="1" applyFont="1" applyFill="1" applyBorder="1"/>
    <xf numFmtId="164" fontId="1" fillId="0" borderId="32" xfId="1" applyNumberFormat="1" applyFont="1" applyFill="1" applyBorder="1" applyAlignment="1">
      <alignment vertical="center"/>
    </xf>
    <xf numFmtId="0" fontId="2" fillId="0" borderId="31"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32" xfId="1" applyFont="1" applyFill="1" applyBorder="1" applyAlignment="1">
      <alignment horizontal="center" vertical="center"/>
    </xf>
    <xf numFmtId="0" fontId="2" fillId="0" borderId="13" xfId="1" applyNumberFormat="1" applyFont="1" applyFill="1" applyBorder="1" applyAlignment="1">
      <alignment horizontal="left" indent="1"/>
    </xf>
    <xf numFmtId="166" fontId="2" fillId="0" borderId="23" xfId="1" applyNumberFormat="1" applyFont="1" applyFill="1" applyBorder="1" applyAlignment="1">
      <alignment horizontal="right"/>
    </xf>
    <xf numFmtId="166" fontId="2" fillId="0" borderId="23" xfId="1" applyNumberFormat="1" applyFont="1" applyFill="1" applyBorder="1"/>
    <xf numFmtId="166" fontId="2" fillId="0" borderId="13" xfId="1" applyNumberFormat="1" applyFont="1" applyFill="1" applyBorder="1"/>
    <xf numFmtId="0" fontId="3" fillId="0" borderId="13" xfId="1" applyNumberFormat="1" applyFont="1" applyFill="1" applyBorder="1" applyAlignment="1">
      <alignment horizontal="left" indent="2"/>
    </xf>
    <xf numFmtId="166" fontId="1" fillId="0" borderId="23" xfId="1" applyNumberFormat="1" applyFont="1" applyFill="1" applyBorder="1" applyAlignment="1">
      <alignment horizontal="right"/>
    </xf>
    <xf numFmtId="0" fontId="2" fillId="0" borderId="4" xfId="0" applyFont="1" applyFill="1" applyBorder="1" applyAlignment="1">
      <alignment horizontal="center" vertical="center"/>
    </xf>
    <xf numFmtId="167" fontId="4" fillId="0" borderId="0" xfId="0" applyNumberFormat="1" applyFont="1" applyBorder="1"/>
    <xf numFmtId="2" fontId="4" fillId="0" borderId="0" xfId="0" applyNumberFormat="1" applyFont="1" applyBorder="1"/>
    <xf numFmtId="0" fontId="11" fillId="0" borderId="0" xfId="0" applyFont="1" applyAlignment="1">
      <alignment horizontal="left" vertical="top" wrapText="1"/>
    </xf>
    <xf numFmtId="0" fontId="2" fillId="0" borderId="2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26" xfId="0" applyFont="1" applyFill="1" applyBorder="1" applyAlignment="1">
      <alignment horizontal="center"/>
    </xf>
    <xf numFmtId="0" fontId="1" fillId="0" borderId="4" xfId="0" applyFont="1" applyFill="1" applyBorder="1" applyAlignment="1">
      <alignment horizontal="center"/>
    </xf>
    <xf numFmtId="0" fontId="1" fillId="0" borderId="26"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23" xfId="0" applyFont="1" applyFill="1" applyBorder="1" applyAlignment="1">
      <alignment horizontal="center" vertical="center"/>
    </xf>
    <xf numFmtId="0" fontId="4" fillId="0" borderId="28" xfId="0" applyFont="1" applyFill="1" applyBorder="1" applyAlignment="1">
      <alignment horizontal="center"/>
    </xf>
    <xf numFmtId="0" fontId="4" fillId="0" borderId="13" xfId="0" applyFont="1" applyFill="1" applyBorder="1" applyAlignment="1">
      <alignment horizont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8" fillId="0" borderId="0" xfId="0" applyFont="1" applyBorder="1" applyAlignment="1">
      <alignment horizontal="left" wrapText="1"/>
    </xf>
    <xf numFmtId="0" fontId="2" fillId="0" borderId="26" xfId="0" applyFont="1" applyFill="1" applyBorder="1" applyAlignment="1">
      <alignment horizontal="center"/>
    </xf>
    <xf numFmtId="0" fontId="2" fillId="0" borderId="21" xfId="0" applyFont="1" applyFill="1" applyBorder="1" applyAlignment="1">
      <alignment horizontal="center"/>
    </xf>
    <xf numFmtId="0" fontId="2" fillId="0" borderId="4" xfId="0" applyFont="1" applyFill="1" applyBorder="1" applyAlignment="1">
      <alignment horizontal="center"/>
    </xf>
    <xf numFmtId="0" fontId="4" fillId="0" borderId="22" xfId="0" applyFont="1" applyBorder="1" applyAlignment="1">
      <alignment horizontal="center" wrapText="1"/>
    </xf>
    <xf numFmtId="0" fontId="4" fillId="0" borderId="23" xfId="0" applyFont="1" applyBorder="1" applyAlignment="1">
      <alignment horizontal="center" wrapText="1"/>
    </xf>
    <xf numFmtId="0" fontId="2" fillId="3" borderId="4" xfId="0" applyFont="1" applyFill="1" applyBorder="1" applyAlignment="1">
      <alignment horizontal="center" vertical="center"/>
    </xf>
    <xf numFmtId="0" fontId="1" fillId="3" borderId="23" xfId="0" applyFont="1" applyFill="1" applyBorder="1" applyAlignment="1" applyProtection="1">
      <alignment horizontal="center"/>
    </xf>
    <xf numFmtId="0" fontId="7" fillId="3" borderId="31" xfId="1" applyFont="1" applyFill="1" applyBorder="1" applyAlignment="1">
      <alignment horizontal="center" vertical="center"/>
    </xf>
  </cellXfs>
  <cellStyles count="3">
    <cellStyle name="Lien hypertexte" xfId="2" builtinId="8"/>
    <cellStyle name="Normal" xfId="0" builtinId="0"/>
    <cellStyle name="Normal_Tab III Taux de poursuit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6464789885984E-2"/>
          <c:y val="7.5870903332259862E-2"/>
          <c:w val="0.91963024927073378"/>
          <c:h val="0.81471925819969837"/>
        </c:manualLayout>
      </c:layout>
      <c:lineChart>
        <c:grouping val="standard"/>
        <c:varyColors val="0"/>
        <c:ser>
          <c:idx val="0"/>
          <c:order val="0"/>
          <c:tx>
            <c:strRef>
              <c:f>Graph.1!$A$4</c:f>
              <c:strCache>
                <c:ptCount val="1"/>
                <c:pt idx="0">
                  <c:v>Bacheliers généraux</c:v>
                </c:pt>
              </c:strCache>
            </c:strRef>
          </c:tx>
          <c:spPr>
            <a:ln w="28575" cap="rnd">
              <a:solidFill>
                <a:schemeClr val="accent1"/>
              </a:solidFill>
              <a:round/>
            </a:ln>
            <a:effectLst/>
          </c:spPr>
          <c:marker>
            <c:symbol val="none"/>
          </c:marker>
          <c:cat>
            <c:numRef>
              <c:f>Graph.1!$B$3:$AL$3</c:f>
              <c:numCache>
                <c:formatCode>General</c:formatCode>
                <c:ptCount val="3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numCache>
            </c:numRef>
          </c:cat>
          <c:val>
            <c:numRef>
              <c:f>Graph.1!$B$4:$AL$4</c:f>
              <c:numCache>
                <c:formatCode>#,##0</c:formatCode>
                <c:ptCount val="37"/>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279798</c:v>
                </c:pt>
                <c:pt idx="17">
                  <c:v>283821</c:v>
                </c:pt>
                <c:pt idx="18">
                  <c:v>293837</c:v>
                </c:pt>
                <c:pt idx="19">
                  <c:v>305316</c:v>
                </c:pt>
                <c:pt idx="20">
                  <c:v>305667</c:v>
                </c:pt>
                <c:pt idx="21">
                  <c:v>317054</c:v>
                </c:pt>
                <c:pt idx="22">
                  <c:v>327078</c:v>
                </c:pt>
                <c:pt idx="23">
                  <c:v>337714</c:v>
                </c:pt>
                <c:pt idx="24">
                  <c:v>359455</c:v>
                </c:pt>
                <c:pt idx="25">
                  <c:v>356384</c:v>
                </c:pt>
                <c:pt idx="26">
                  <c:v>384158</c:v>
                </c:pt>
                <c:pt idx="27">
                  <c:v>371705.05129999999</c:v>
                </c:pt>
                <c:pt idx="28">
                  <c:v>368925.67</c:v>
                </c:pt>
                <c:pt idx="29">
                  <c:v>375010.69500000001</c:v>
                </c:pt>
                <c:pt idx="30">
                  <c:v>378504.44540000003</c:v>
                </c:pt>
                <c:pt idx="31">
                  <c:v>378543.57689999999</c:v>
                </c:pt>
                <c:pt idx="32">
                  <c:v>382516.52370000002</c:v>
                </c:pt>
                <c:pt idx="33">
                  <c:v>378542.37219999998</c:v>
                </c:pt>
                <c:pt idx="34">
                  <c:v>381543.38540000003</c:v>
                </c:pt>
                <c:pt idx="35">
                  <c:v>377573.11259999999</c:v>
                </c:pt>
                <c:pt idx="36">
                  <c:v>377130.01799999998</c:v>
                </c:pt>
              </c:numCache>
            </c:numRef>
          </c:val>
          <c:smooth val="0"/>
          <c:extLst>
            <c:ext xmlns:c16="http://schemas.microsoft.com/office/drawing/2014/chart" uri="{C3380CC4-5D6E-409C-BE32-E72D297353CC}">
              <c16:uniqueId val="{00000000-EF73-45D1-9041-9B5FF6F86510}"/>
            </c:ext>
          </c:extLst>
        </c:ser>
        <c:ser>
          <c:idx val="1"/>
          <c:order val="1"/>
          <c:tx>
            <c:strRef>
              <c:f>Graph.1!$A$5</c:f>
              <c:strCache>
                <c:ptCount val="1"/>
                <c:pt idx="0">
                  <c:v>Bacheliers technologiques</c:v>
                </c:pt>
              </c:strCache>
            </c:strRef>
          </c:tx>
          <c:spPr>
            <a:ln w="28575" cap="rnd">
              <a:solidFill>
                <a:schemeClr val="accent2"/>
              </a:solidFill>
              <a:round/>
            </a:ln>
            <a:effectLst/>
          </c:spPr>
          <c:marker>
            <c:symbol val="none"/>
          </c:marker>
          <c:cat>
            <c:numRef>
              <c:f>Graph.1!$B$3:$AL$3</c:f>
              <c:numCache>
                <c:formatCode>General</c:formatCode>
                <c:ptCount val="3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numCache>
            </c:numRef>
          </c:cat>
          <c:val>
            <c:numRef>
              <c:f>Graph.1!$B$5:$AL$5</c:f>
              <c:numCache>
                <c:formatCode>#,##0</c:formatCode>
                <c:ptCount val="37"/>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129472</c:v>
                </c:pt>
                <c:pt idx="18">
                  <c:v>125121</c:v>
                </c:pt>
                <c:pt idx="19">
                  <c:v>124853</c:v>
                </c:pt>
                <c:pt idx="20">
                  <c:v>129210</c:v>
                </c:pt>
                <c:pt idx="21">
                  <c:v>125144</c:v>
                </c:pt>
                <c:pt idx="22">
                  <c:v>126578</c:v>
                </c:pt>
                <c:pt idx="23">
                  <c:v>128488</c:v>
                </c:pt>
                <c:pt idx="24">
                  <c:v>138570</c:v>
                </c:pt>
                <c:pt idx="25">
                  <c:v>138284</c:v>
                </c:pt>
                <c:pt idx="26">
                  <c:v>149972</c:v>
                </c:pt>
                <c:pt idx="27">
                  <c:v>136295.93150000001</c:v>
                </c:pt>
                <c:pt idx="28">
                  <c:v>136835.23800000001</c:v>
                </c:pt>
                <c:pt idx="29">
                  <c:v>138567.09299999999</c:v>
                </c:pt>
                <c:pt idx="30">
                  <c:v>139601.6243</c:v>
                </c:pt>
                <c:pt idx="31">
                  <c:v>139229.8904</c:v>
                </c:pt>
                <c:pt idx="32">
                  <c:v>140775.103</c:v>
                </c:pt>
                <c:pt idx="33">
                  <c:v>139314.6912</c:v>
                </c:pt>
                <c:pt idx="34">
                  <c:v>140281.28090000001</c:v>
                </c:pt>
                <c:pt idx="35">
                  <c:v>138716.28880000001</c:v>
                </c:pt>
                <c:pt idx="36">
                  <c:v>138518.66529999999</c:v>
                </c:pt>
              </c:numCache>
            </c:numRef>
          </c:val>
          <c:smooth val="0"/>
          <c:extLst>
            <c:ext xmlns:c16="http://schemas.microsoft.com/office/drawing/2014/chart" uri="{C3380CC4-5D6E-409C-BE32-E72D297353CC}">
              <c16:uniqueId val="{00000001-EF73-45D1-9041-9B5FF6F86510}"/>
            </c:ext>
          </c:extLst>
        </c:ser>
        <c:ser>
          <c:idx val="2"/>
          <c:order val="2"/>
          <c:tx>
            <c:strRef>
              <c:f>Graph.1!$A$6</c:f>
              <c:strCache>
                <c:ptCount val="1"/>
                <c:pt idx="0">
                  <c:v>Bacheliers professionnels</c:v>
                </c:pt>
              </c:strCache>
            </c:strRef>
          </c:tx>
          <c:spPr>
            <a:ln w="28575" cap="rnd">
              <a:solidFill>
                <a:schemeClr val="accent3"/>
              </a:solidFill>
              <a:round/>
            </a:ln>
            <a:effectLst/>
          </c:spPr>
          <c:marker>
            <c:symbol val="none"/>
          </c:marker>
          <c:cat>
            <c:numRef>
              <c:f>Graph.1!$B$3:$AL$3</c:f>
              <c:numCache>
                <c:formatCode>General</c:formatCode>
                <c:ptCount val="3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numCache>
            </c:numRef>
          </c:cat>
          <c:val>
            <c:numRef>
              <c:f>Graph.1!$B$6:$AL$6</c:f>
              <c:numCache>
                <c:formatCode>#,##0</c:formatCode>
                <c:ptCount val="37"/>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118593</c:v>
                </c:pt>
                <c:pt idx="17">
                  <c:v>156063</c:v>
                </c:pt>
                <c:pt idx="18">
                  <c:v>190899</c:v>
                </c:pt>
                <c:pt idx="19">
                  <c:v>159241</c:v>
                </c:pt>
                <c:pt idx="20">
                  <c:v>190773</c:v>
                </c:pt>
                <c:pt idx="21">
                  <c:v>176646</c:v>
                </c:pt>
                <c:pt idx="22">
                  <c:v>179841</c:v>
                </c:pt>
                <c:pt idx="23">
                  <c:v>177570</c:v>
                </c:pt>
                <c:pt idx="24">
                  <c:v>179262</c:v>
                </c:pt>
                <c:pt idx="25">
                  <c:v>173675</c:v>
                </c:pt>
                <c:pt idx="26">
                  <c:v>188841</c:v>
                </c:pt>
                <c:pt idx="27">
                  <c:v>181020</c:v>
                </c:pt>
                <c:pt idx="28">
                  <c:v>182415.2</c:v>
                </c:pt>
                <c:pt idx="29">
                  <c:v>177925</c:v>
                </c:pt>
                <c:pt idx="30">
                  <c:v>178507.82</c:v>
                </c:pt>
                <c:pt idx="31">
                  <c:v>178252.125</c:v>
                </c:pt>
                <c:pt idx="32">
                  <c:v>179672.745</c:v>
                </c:pt>
                <c:pt idx="33">
                  <c:v>177773.42499999999</c:v>
                </c:pt>
                <c:pt idx="34">
                  <c:v>178197.375</c:v>
                </c:pt>
                <c:pt idx="35">
                  <c:v>175970.20499999999</c:v>
                </c:pt>
                <c:pt idx="36">
                  <c:v>175385.43</c:v>
                </c:pt>
              </c:numCache>
            </c:numRef>
          </c:val>
          <c:smooth val="0"/>
          <c:extLst>
            <c:ext xmlns:c16="http://schemas.microsoft.com/office/drawing/2014/chart" uri="{C3380CC4-5D6E-409C-BE32-E72D297353CC}">
              <c16:uniqueId val="{00000002-EF73-45D1-9041-9B5FF6F86510}"/>
            </c:ext>
          </c:extLst>
        </c:ser>
        <c:dLbls>
          <c:showLegendKey val="0"/>
          <c:showVal val="0"/>
          <c:showCatName val="0"/>
          <c:showSerName val="0"/>
          <c:showPercent val="0"/>
          <c:showBubbleSize val="0"/>
        </c:dLbls>
        <c:smooth val="0"/>
        <c:axId val="442641800"/>
        <c:axId val="526271168"/>
      </c:lineChart>
      <c:catAx>
        <c:axId val="442641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71168"/>
        <c:crosses val="autoZero"/>
        <c:auto val="1"/>
        <c:lblAlgn val="ctr"/>
        <c:lblOffset val="100"/>
        <c:noMultiLvlLbl val="0"/>
      </c:catAx>
      <c:valAx>
        <c:axId val="526271168"/>
        <c:scaling>
          <c:orientation val="minMax"/>
          <c:max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2641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52385</xdr:colOff>
      <xdr:row>9</xdr:row>
      <xdr:rowOff>52385</xdr:rowOff>
    </xdr:from>
    <xdr:to>
      <xdr:col>18</xdr:col>
      <xdr:colOff>361950</xdr:colOff>
      <xdr:row>34</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0.75559</cdr:x>
      <cdr:y>0.05774</cdr:y>
    </cdr:from>
    <cdr:to>
      <cdr:x>0.75559</cdr:x>
      <cdr:y>0.91082</cdr:y>
    </cdr:to>
    <cdr:cxnSp macro="">
      <cdr:nvCxnSpPr>
        <cdr:cNvPr id="3" name="Connecteur droit 2"/>
        <cdr:cNvCxnSpPr/>
      </cdr:nvCxnSpPr>
      <cdr:spPr>
        <a:xfrm xmlns:a="http://schemas.openxmlformats.org/drawingml/2006/main" flipV="1">
          <a:off x="6596028" y="281312"/>
          <a:ext cx="0" cy="4156239"/>
        </a:xfrm>
        <a:prstGeom xmlns:a="http://schemas.openxmlformats.org/drawingml/2006/main" prst="line">
          <a:avLst/>
        </a:prstGeom>
        <a:ln xmlns:a="http://schemas.openxmlformats.org/drawingml/2006/main" w="25400">
          <a:solidFill>
            <a:srgbClr val="FF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0.25696</cdr:x>
      <cdr:y>0.01662</cdr:y>
    </cdr:from>
    <cdr:to>
      <cdr:x>0.46536</cdr:x>
      <cdr:y>0.07161</cdr:y>
    </cdr:to>
    <cdr:sp macro="" textlink="">
      <cdr:nvSpPr>
        <cdr:cNvPr id="4" name="ZoneTexte 3"/>
        <cdr:cNvSpPr txBox="1"/>
      </cdr:nvSpPr>
      <cdr:spPr>
        <a:xfrm xmlns:a="http://schemas.openxmlformats.org/drawingml/2006/main">
          <a:off x="2243140" y="80965"/>
          <a:ext cx="1819275" cy="267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Constats</a:t>
          </a:r>
        </a:p>
      </cdr:txBody>
    </cdr:sp>
  </cdr:relSizeAnchor>
  <cdr:relSizeAnchor xmlns:cdr="http://schemas.openxmlformats.org/drawingml/2006/chartDrawing">
    <cdr:from>
      <cdr:x>0.80142</cdr:x>
      <cdr:y>0.0147</cdr:y>
    </cdr:from>
    <cdr:to>
      <cdr:x>0.9389</cdr:x>
      <cdr:y>0.06769</cdr:y>
    </cdr:to>
    <cdr:sp macro="" textlink="">
      <cdr:nvSpPr>
        <cdr:cNvPr id="5" name="ZoneTexte 4"/>
        <cdr:cNvSpPr txBox="1"/>
      </cdr:nvSpPr>
      <cdr:spPr>
        <a:xfrm xmlns:a="http://schemas.openxmlformats.org/drawingml/2006/main">
          <a:off x="6996115" y="71607"/>
          <a:ext cx="1200150" cy="258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Prévisions</a:t>
          </a:r>
        </a:p>
      </cdr:txBody>
    </cdr:sp>
  </cdr:relSizeAnchor>
  <cdr:relSizeAnchor xmlns:cdr="http://schemas.openxmlformats.org/drawingml/2006/chartDrawing">
    <cdr:from>
      <cdr:x>0.20895</cdr:x>
      <cdr:y>0.24731</cdr:y>
    </cdr:from>
    <cdr:to>
      <cdr:x>0.37916</cdr:x>
      <cdr:y>0.3001</cdr:y>
    </cdr:to>
    <cdr:sp macro="" textlink="">
      <cdr:nvSpPr>
        <cdr:cNvPr id="6" name="ZoneTexte 5"/>
        <cdr:cNvSpPr txBox="1"/>
      </cdr:nvSpPr>
      <cdr:spPr>
        <a:xfrm xmlns:a="http://schemas.openxmlformats.org/drawingml/2006/main">
          <a:off x="1824040" y="1204915"/>
          <a:ext cx="14859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a:solidFill>
                <a:schemeClr val="accent1">
                  <a:lumMod val="75000"/>
                </a:schemeClr>
              </a:solidFill>
            </a:rPr>
            <a:t>Bacheliers généraux</a:t>
          </a:r>
        </a:p>
      </cdr:txBody>
    </cdr:sp>
  </cdr:relSizeAnchor>
  <cdr:relSizeAnchor xmlns:cdr="http://schemas.openxmlformats.org/drawingml/2006/chartDrawing">
    <cdr:from>
      <cdr:x>0.16512</cdr:x>
      <cdr:y>0.50701</cdr:y>
    </cdr:from>
    <cdr:to>
      <cdr:x>0.37916</cdr:x>
      <cdr:y>0.55979</cdr:y>
    </cdr:to>
    <cdr:sp macro="" textlink="">
      <cdr:nvSpPr>
        <cdr:cNvPr id="7" name="ZoneTexte 1"/>
        <cdr:cNvSpPr txBox="1"/>
      </cdr:nvSpPr>
      <cdr:spPr>
        <a:xfrm xmlns:a="http://schemas.openxmlformats.org/drawingml/2006/main">
          <a:off x="1441450" y="2470150"/>
          <a:ext cx="186849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2"/>
              </a:solidFill>
            </a:rPr>
            <a:t>Bacheliers technologiques</a:t>
          </a:r>
        </a:p>
      </cdr:txBody>
    </cdr:sp>
  </cdr:relSizeAnchor>
  <cdr:relSizeAnchor xmlns:cdr="http://schemas.openxmlformats.org/drawingml/2006/chartDrawing">
    <cdr:from>
      <cdr:x>0.22295</cdr:x>
      <cdr:y>0.73183</cdr:y>
    </cdr:from>
    <cdr:to>
      <cdr:x>0.43372</cdr:x>
      <cdr:y>0.78462</cdr:y>
    </cdr:to>
    <cdr:sp macro="" textlink="">
      <cdr:nvSpPr>
        <cdr:cNvPr id="8" name="ZoneTexte 1"/>
        <cdr:cNvSpPr txBox="1"/>
      </cdr:nvSpPr>
      <cdr:spPr>
        <a:xfrm xmlns:a="http://schemas.openxmlformats.org/drawingml/2006/main">
          <a:off x="1946274" y="3565525"/>
          <a:ext cx="1839915"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bg1">
                  <a:lumMod val="50000"/>
                </a:schemeClr>
              </a:solidFill>
            </a:rPr>
            <a:t>Bacheliers professionnels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tabSelected="1" workbookViewId="0">
      <selection activeCell="B1" sqref="B1"/>
    </sheetView>
  </sheetViews>
  <sheetFormatPr baseColWidth="10" defaultRowHeight="15" x14ac:dyDescent="0.25"/>
  <cols>
    <col min="1" max="1" width="2.85546875" style="108" customWidth="1"/>
    <col min="2" max="2" width="15.28515625" style="108" customWidth="1"/>
    <col min="3" max="16384" width="11.42578125" style="108"/>
  </cols>
  <sheetData>
    <row r="2" spans="2:10" x14ac:dyDescent="0.25">
      <c r="B2" s="105" t="s">
        <v>36</v>
      </c>
    </row>
    <row r="4" spans="2:10" x14ac:dyDescent="0.25">
      <c r="B4" s="109" t="s">
        <v>37</v>
      </c>
      <c r="C4" s="108" t="s">
        <v>42</v>
      </c>
    </row>
    <row r="5" spans="2:10" x14ac:dyDescent="0.25">
      <c r="B5" s="109" t="s">
        <v>38</v>
      </c>
      <c r="C5" s="108" t="s">
        <v>79</v>
      </c>
    </row>
    <row r="6" spans="2:10" x14ac:dyDescent="0.25">
      <c r="B6" s="109" t="s">
        <v>39</v>
      </c>
      <c r="C6" s="108" t="s">
        <v>88</v>
      </c>
    </row>
    <row r="7" spans="2:10" x14ac:dyDescent="0.25">
      <c r="B7" s="109" t="s">
        <v>40</v>
      </c>
      <c r="C7" s="108" t="s">
        <v>43</v>
      </c>
    </row>
    <row r="8" spans="2:10" x14ac:dyDescent="0.25">
      <c r="B8" s="109" t="s">
        <v>41</v>
      </c>
      <c r="C8" s="108" t="s">
        <v>80</v>
      </c>
    </row>
    <row r="10" spans="2:10" x14ac:dyDescent="0.25">
      <c r="B10" s="201" t="s">
        <v>49</v>
      </c>
      <c r="C10" s="201"/>
      <c r="D10" s="201"/>
      <c r="E10" s="201"/>
      <c r="F10" s="201"/>
      <c r="G10" s="201"/>
      <c r="H10" s="201"/>
      <c r="I10" s="201"/>
      <c r="J10" s="201"/>
    </row>
    <row r="11" spans="2:10" ht="15" customHeight="1" x14ac:dyDescent="0.25">
      <c r="B11" s="201" t="s">
        <v>87</v>
      </c>
      <c r="C11" s="201"/>
      <c r="D11" s="201"/>
      <c r="E11" s="201"/>
      <c r="F11" s="201"/>
      <c r="G11" s="201"/>
      <c r="H11" s="201"/>
      <c r="I11" s="201"/>
      <c r="J11" s="201"/>
    </row>
    <row r="12" spans="2:10" x14ac:dyDescent="0.25">
      <c r="B12" s="201"/>
      <c r="C12" s="201"/>
      <c r="D12" s="201"/>
      <c r="E12" s="201"/>
      <c r="F12" s="201"/>
      <c r="G12" s="201"/>
      <c r="H12" s="201"/>
      <c r="I12" s="201"/>
      <c r="J12" s="201"/>
    </row>
    <row r="13" spans="2:10" x14ac:dyDescent="0.25">
      <c r="B13" s="201"/>
      <c r="C13" s="201"/>
      <c r="D13" s="201"/>
      <c r="E13" s="201"/>
      <c r="F13" s="201"/>
      <c r="G13" s="201"/>
      <c r="H13" s="201"/>
      <c r="I13" s="201"/>
      <c r="J13" s="201"/>
    </row>
    <row r="14" spans="2:10" x14ac:dyDescent="0.25">
      <c r="B14" s="201"/>
      <c r="C14" s="201"/>
      <c r="D14" s="201"/>
      <c r="E14" s="201"/>
      <c r="F14" s="201"/>
      <c r="G14" s="201"/>
      <c r="H14" s="201"/>
      <c r="I14" s="201"/>
      <c r="J14" s="201"/>
    </row>
    <row r="15" spans="2:10" x14ac:dyDescent="0.25">
      <c r="B15" s="201"/>
      <c r="C15" s="201"/>
      <c r="D15" s="201"/>
      <c r="E15" s="201"/>
      <c r="F15" s="201"/>
      <c r="G15" s="201"/>
      <c r="H15" s="201"/>
      <c r="I15" s="201"/>
      <c r="J15" s="201"/>
    </row>
    <row r="16" spans="2:10" x14ac:dyDescent="0.25">
      <c r="B16" s="201" t="s">
        <v>81</v>
      </c>
      <c r="C16" s="201"/>
      <c r="D16" s="201"/>
      <c r="E16" s="201"/>
      <c r="F16" s="201"/>
      <c r="G16" s="201"/>
      <c r="H16" s="201"/>
      <c r="I16" s="201"/>
      <c r="J16" s="201"/>
    </row>
    <row r="17" spans="2:10" x14ac:dyDescent="0.25">
      <c r="B17" s="201"/>
      <c r="C17" s="201"/>
      <c r="D17" s="201"/>
      <c r="E17" s="201"/>
      <c r="F17" s="201"/>
      <c r="G17" s="201"/>
      <c r="H17" s="201"/>
      <c r="I17" s="201"/>
      <c r="J17" s="201"/>
    </row>
  </sheetData>
  <mergeCells count="3">
    <mergeCell ref="B10:J10"/>
    <mergeCell ref="B11:J15"/>
    <mergeCell ref="B16:J17"/>
  </mergeCells>
  <hyperlinks>
    <hyperlink ref="B4" location="Tab.1!A1" display="Tableau 1"/>
    <hyperlink ref="B5" location="Tab.2!A1" display="Tableau 2"/>
    <hyperlink ref="B6" location="Tab.3!A1" display="Tableau 3"/>
    <hyperlink ref="B7" location="Tab.4!A1" display="Tableau 4"/>
    <hyperlink ref="B8" location="Graph.1!A1" display="Graphique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workbookViewId="0">
      <selection activeCell="B2" sqref="B2"/>
    </sheetView>
  </sheetViews>
  <sheetFormatPr baseColWidth="10" defaultRowHeight="12.75" x14ac:dyDescent="0.2"/>
  <cols>
    <col min="1" max="1" width="43" style="158" bestFit="1" customWidth="1"/>
    <col min="2" max="21" width="9.42578125" style="127" customWidth="1"/>
    <col min="22" max="22" width="8.85546875" style="127" customWidth="1"/>
    <col min="23" max="16384" width="11.42578125" style="127"/>
  </cols>
  <sheetData>
    <row r="1" spans="1:22" x14ac:dyDescent="0.2">
      <c r="A1" s="149" t="s">
        <v>11</v>
      </c>
    </row>
    <row r="2" spans="1:22" x14ac:dyDescent="0.2">
      <c r="A2" s="150"/>
      <c r="B2" s="135"/>
      <c r="C2" s="135"/>
      <c r="D2" s="135"/>
      <c r="E2" s="135"/>
      <c r="F2" s="135"/>
      <c r="G2" s="135"/>
      <c r="H2" s="135"/>
      <c r="I2" s="135"/>
      <c r="J2" s="135"/>
      <c r="K2" s="135"/>
      <c r="L2" s="135"/>
      <c r="M2" s="135"/>
      <c r="N2" s="135"/>
      <c r="O2" s="135"/>
      <c r="P2" s="135"/>
      <c r="Q2" s="135"/>
      <c r="R2" s="135"/>
      <c r="S2" s="135"/>
      <c r="T2" s="135"/>
      <c r="U2" s="135"/>
    </row>
    <row r="3" spans="1:22" ht="15" customHeight="1" x14ac:dyDescent="0.2">
      <c r="A3" s="151"/>
      <c r="B3" s="1">
        <v>2019</v>
      </c>
      <c r="C3" s="1">
        <v>2020</v>
      </c>
      <c r="D3" s="202" t="s">
        <v>5</v>
      </c>
      <c r="E3" s="204"/>
      <c r="F3" s="120">
        <v>2021</v>
      </c>
      <c r="G3" s="202" t="s">
        <v>6</v>
      </c>
      <c r="H3" s="204"/>
      <c r="I3" s="120">
        <v>2022</v>
      </c>
      <c r="J3" s="202" t="s">
        <v>52</v>
      </c>
      <c r="K3" s="204"/>
      <c r="L3" s="120">
        <v>2023</v>
      </c>
      <c r="M3" s="224">
        <v>2024</v>
      </c>
      <c r="N3" s="198">
        <v>2025</v>
      </c>
      <c r="O3" s="224">
        <v>2026</v>
      </c>
      <c r="P3" s="198">
        <v>2027</v>
      </c>
      <c r="Q3" s="224">
        <v>2028</v>
      </c>
      <c r="R3" s="120">
        <v>2029</v>
      </c>
      <c r="S3" s="120">
        <v>2030</v>
      </c>
      <c r="T3" s="202" t="s">
        <v>53</v>
      </c>
      <c r="U3" s="203"/>
      <c r="V3" s="25"/>
    </row>
    <row r="4" spans="1:22" x14ac:dyDescent="0.2">
      <c r="A4" s="152"/>
      <c r="B4" s="205" t="s">
        <v>20</v>
      </c>
      <c r="C4" s="206"/>
      <c r="D4" s="121" t="s">
        <v>7</v>
      </c>
      <c r="E4" s="122" t="s">
        <v>8</v>
      </c>
      <c r="F4" s="136" t="s">
        <v>9</v>
      </c>
      <c r="G4" s="121" t="s">
        <v>7</v>
      </c>
      <c r="H4" s="122" t="s">
        <v>8</v>
      </c>
      <c r="I4" s="122" t="s">
        <v>9</v>
      </c>
      <c r="J4" s="121" t="s">
        <v>7</v>
      </c>
      <c r="K4" s="122" t="s">
        <v>8</v>
      </c>
      <c r="L4" s="207" t="s">
        <v>10</v>
      </c>
      <c r="M4" s="208"/>
      <c r="N4" s="208"/>
      <c r="O4" s="208"/>
      <c r="P4" s="208"/>
      <c r="Q4" s="208"/>
      <c r="R4" s="208"/>
      <c r="S4" s="209"/>
      <c r="T4" s="121" t="s">
        <v>7</v>
      </c>
      <c r="U4" s="121" t="s">
        <v>8</v>
      </c>
      <c r="V4" s="26"/>
    </row>
    <row r="5" spans="1:22" x14ac:dyDescent="0.2">
      <c r="A5" s="153" t="s">
        <v>1</v>
      </c>
      <c r="B5" s="32">
        <v>1513616.1333999999</v>
      </c>
      <c r="C5" s="32">
        <v>1528288.3</v>
      </c>
      <c r="D5" s="27">
        <f>C5-B5</f>
        <v>14672.166600000113</v>
      </c>
      <c r="E5" s="35">
        <f>(C5-B5)/B5*100</f>
        <v>0.96934528353912131</v>
      </c>
      <c r="F5" s="33">
        <v>1522100</v>
      </c>
      <c r="G5" s="33">
        <f>ROUND(F5-C5,-2)</f>
        <v>-6200</v>
      </c>
      <c r="H5" s="35">
        <f>(F5-C5)/C5*100</f>
        <v>-0.40491705655274896</v>
      </c>
      <c r="I5" s="33">
        <v>1527100</v>
      </c>
      <c r="J5" s="33">
        <f>ROUND(I5-F5,-2)</f>
        <v>5000</v>
      </c>
      <c r="K5" s="35">
        <f>(I5-F5)/F5*100</f>
        <v>0.32849352867748505</v>
      </c>
      <c r="L5" s="33">
        <v>1508000</v>
      </c>
      <c r="M5" s="33">
        <v>1489000</v>
      </c>
      <c r="N5" s="33">
        <v>1483000</v>
      </c>
      <c r="O5" s="33">
        <v>1486000</v>
      </c>
      <c r="P5" s="33">
        <v>1485000</v>
      </c>
      <c r="Q5" s="33">
        <v>1488000</v>
      </c>
      <c r="R5" s="33">
        <v>1488000</v>
      </c>
      <c r="S5" s="33">
        <v>1489000</v>
      </c>
      <c r="T5" s="27">
        <f>ROUND(S5-C5,-3)</f>
        <v>-39000</v>
      </c>
      <c r="U5" s="43">
        <f>(S5-C5)/C5*100</f>
        <v>-2.5707387801110593</v>
      </c>
      <c r="V5" s="15"/>
    </row>
    <row r="6" spans="1:22" x14ac:dyDescent="0.2">
      <c r="A6" s="161" t="s">
        <v>61</v>
      </c>
      <c r="B6" s="5">
        <v>875733.96669999999</v>
      </c>
      <c r="C6" s="5">
        <v>892409.81669999997</v>
      </c>
      <c r="D6" s="19">
        <f t="shared" ref="D6:D22" si="0">C6-B6</f>
        <v>16675.849999999977</v>
      </c>
      <c r="E6" s="36">
        <f t="shared" ref="E6:E22" si="1">(C6-B6)/B6*100</f>
        <v>1.9042141374096797</v>
      </c>
      <c r="F6" s="6">
        <v>883600</v>
      </c>
      <c r="G6" s="6">
        <f t="shared" ref="G6:G22" si="2">ROUND(F6-C6,-2)</f>
        <v>-8800</v>
      </c>
      <c r="H6" s="36">
        <f t="shared" ref="H6:H22" si="3">(F6-C6)/C6*100</f>
        <v>-0.98719405985216202</v>
      </c>
      <c r="I6" s="6">
        <v>889800</v>
      </c>
      <c r="J6" s="6">
        <f t="shared" ref="J6:J22" si="4">ROUND(I6-F6,-2)</f>
        <v>6200</v>
      </c>
      <c r="K6" s="36">
        <f t="shared" ref="K6:K22" si="5">(I6-F6)/F6*100</f>
        <v>0.70167496604798552</v>
      </c>
      <c r="L6" s="6">
        <v>871000</v>
      </c>
      <c r="M6" s="6">
        <v>853000</v>
      </c>
      <c r="N6" s="6">
        <v>846000</v>
      </c>
      <c r="O6" s="6">
        <v>849000</v>
      </c>
      <c r="P6" s="6">
        <v>849000</v>
      </c>
      <c r="Q6" s="6">
        <v>852000</v>
      </c>
      <c r="R6" s="6">
        <v>852000</v>
      </c>
      <c r="S6" s="6">
        <v>852000</v>
      </c>
      <c r="T6" s="19">
        <f t="shared" ref="T6:T22" si="6">ROUND(S6-C6,-3)</f>
        <v>-40000</v>
      </c>
      <c r="U6" s="44">
        <f t="shared" ref="U6:U22" si="7">(S6-C6)/C6*100</f>
        <v>-4.5281681066025827</v>
      </c>
      <c r="V6" s="22"/>
    </row>
    <row r="7" spans="1:22" x14ac:dyDescent="0.2">
      <c r="A7" s="161" t="s">
        <v>62</v>
      </c>
      <c r="B7" s="7">
        <v>582697.5</v>
      </c>
      <c r="C7" s="8">
        <v>581950.15</v>
      </c>
      <c r="D7" s="22">
        <f t="shared" si="0"/>
        <v>-747.34999999997672</v>
      </c>
      <c r="E7" s="37">
        <f t="shared" si="1"/>
        <v>-0.12825694292492704</v>
      </c>
      <c r="F7" s="8">
        <v>585400</v>
      </c>
      <c r="G7" s="8">
        <f t="shared" si="2"/>
        <v>3400</v>
      </c>
      <c r="H7" s="37">
        <f t="shared" si="3"/>
        <v>0.59280850773901794</v>
      </c>
      <c r="I7" s="8">
        <v>584800</v>
      </c>
      <c r="J7" s="8">
        <f t="shared" si="4"/>
        <v>-600</v>
      </c>
      <c r="K7" s="37">
        <f t="shared" si="5"/>
        <v>-0.10249402118209772</v>
      </c>
      <c r="L7" s="8">
        <v>585000</v>
      </c>
      <c r="M7" s="8">
        <v>584000</v>
      </c>
      <c r="N7" s="8">
        <v>585000</v>
      </c>
      <c r="O7" s="8">
        <v>585000</v>
      </c>
      <c r="P7" s="8">
        <v>584000</v>
      </c>
      <c r="Q7" s="8">
        <v>584000</v>
      </c>
      <c r="R7" s="8">
        <v>584000</v>
      </c>
      <c r="S7" s="8">
        <v>585000</v>
      </c>
      <c r="T7" s="22">
        <f t="shared" si="6"/>
        <v>3000</v>
      </c>
      <c r="U7" s="45">
        <f t="shared" si="7"/>
        <v>0.52407409809929195</v>
      </c>
      <c r="V7" s="22"/>
    </row>
    <row r="8" spans="1:22" x14ac:dyDescent="0.2">
      <c r="A8" s="161" t="s">
        <v>63</v>
      </c>
      <c r="B8" s="9">
        <v>55184.666700000002</v>
      </c>
      <c r="C8" s="10">
        <v>53928.333299999998</v>
      </c>
      <c r="D8" s="20">
        <f t="shared" si="0"/>
        <v>-1256.3334000000032</v>
      </c>
      <c r="E8" s="38">
        <f t="shared" si="1"/>
        <v>-2.2765986914984904</v>
      </c>
      <c r="F8" s="10">
        <v>53100</v>
      </c>
      <c r="G8" s="10">
        <f t="shared" si="2"/>
        <v>-800</v>
      </c>
      <c r="H8" s="38">
        <f t="shared" si="3"/>
        <v>-1.5359890605037454</v>
      </c>
      <c r="I8" s="10">
        <v>52500</v>
      </c>
      <c r="J8" s="10">
        <f t="shared" si="4"/>
        <v>-600</v>
      </c>
      <c r="K8" s="38">
        <f t="shared" si="5"/>
        <v>-1.1299435028248588</v>
      </c>
      <c r="L8" s="10">
        <v>52000</v>
      </c>
      <c r="M8" s="10">
        <v>52000</v>
      </c>
      <c r="N8" s="10">
        <v>52000</v>
      </c>
      <c r="O8" s="10">
        <v>52000</v>
      </c>
      <c r="P8" s="10">
        <v>52000</v>
      </c>
      <c r="Q8" s="10">
        <v>52000</v>
      </c>
      <c r="R8" s="10">
        <v>52000</v>
      </c>
      <c r="S8" s="10">
        <v>52000</v>
      </c>
      <c r="T8" s="20">
        <f t="shared" si="6"/>
        <v>-2000</v>
      </c>
      <c r="U8" s="46">
        <f t="shared" si="7"/>
        <v>-3.575733166595005</v>
      </c>
      <c r="V8" s="22"/>
    </row>
    <row r="9" spans="1:22" x14ac:dyDescent="0.2">
      <c r="A9" s="154" t="s">
        <v>2</v>
      </c>
      <c r="B9" s="11">
        <v>121734</v>
      </c>
      <c r="C9" s="12">
        <v>121690</v>
      </c>
      <c r="D9" s="21">
        <f t="shared" si="0"/>
        <v>-44</v>
      </c>
      <c r="E9" s="39">
        <f t="shared" si="1"/>
        <v>-3.6144380370315608E-2</v>
      </c>
      <c r="F9" s="12">
        <v>118300</v>
      </c>
      <c r="G9" s="12">
        <f t="shared" si="2"/>
        <v>-3400</v>
      </c>
      <c r="H9" s="39">
        <f t="shared" si="3"/>
        <v>-2.785767113156381</v>
      </c>
      <c r="I9" s="12">
        <v>118800</v>
      </c>
      <c r="J9" s="12">
        <f t="shared" si="4"/>
        <v>500</v>
      </c>
      <c r="K9" s="39">
        <f t="shared" si="5"/>
        <v>0.42265426880811502</v>
      </c>
      <c r="L9" s="12">
        <v>144000</v>
      </c>
      <c r="M9" s="12">
        <v>159000</v>
      </c>
      <c r="N9" s="12">
        <v>165000</v>
      </c>
      <c r="O9" s="12">
        <v>167000</v>
      </c>
      <c r="P9" s="12">
        <v>168000</v>
      </c>
      <c r="Q9" s="12">
        <v>168000</v>
      </c>
      <c r="R9" s="12">
        <v>168000</v>
      </c>
      <c r="S9" s="12">
        <v>168000</v>
      </c>
      <c r="T9" s="21">
        <f t="shared" si="6"/>
        <v>46000</v>
      </c>
      <c r="U9" s="47">
        <f t="shared" si="7"/>
        <v>38.055715342263127</v>
      </c>
      <c r="V9" s="15"/>
    </row>
    <row r="10" spans="1:22" x14ac:dyDescent="0.2">
      <c r="A10" s="154" t="s">
        <v>4</v>
      </c>
      <c r="B10" s="11">
        <v>85070.333299999998</v>
      </c>
      <c r="C10" s="12">
        <v>84901.666700000002</v>
      </c>
      <c r="D10" s="21">
        <f t="shared" si="0"/>
        <v>-168.66659999999683</v>
      </c>
      <c r="E10" s="39">
        <f t="shared" si="1"/>
        <v>-0.19826723777511854</v>
      </c>
      <c r="F10" s="12">
        <v>83600</v>
      </c>
      <c r="G10" s="12">
        <f t="shared" si="2"/>
        <v>-1300</v>
      </c>
      <c r="H10" s="39">
        <f t="shared" si="3"/>
        <v>-1.5331462273873142</v>
      </c>
      <c r="I10" s="12">
        <v>83600</v>
      </c>
      <c r="J10" s="12">
        <f t="shared" si="4"/>
        <v>0</v>
      </c>
      <c r="K10" s="39">
        <f t="shared" si="5"/>
        <v>0</v>
      </c>
      <c r="L10" s="12">
        <v>84000</v>
      </c>
      <c r="M10" s="12">
        <v>85000</v>
      </c>
      <c r="N10" s="12">
        <v>86000</v>
      </c>
      <c r="O10" s="12">
        <v>86000</v>
      </c>
      <c r="P10" s="12">
        <v>86000</v>
      </c>
      <c r="Q10" s="12">
        <v>86000</v>
      </c>
      <c r="R10" s="12">
        <v>85000</v>
      </c>
      <c r="S10" s="12">
        <v>85000</v>
      </c>
      <c r="T10" s="21">
        <f t="shared" si="6"/>
        <v>0</v>
      </c>
      <c r="U10" s="47">
        <f t="shared" si="7"/>
        <v>0.11582022335021888</v>
      </c>
      <c r="V10" s="15"/>
    </row>
    <row r="11" spans="1:22" x14ac:dyDescent="0.2">
      <c r="A11" s="154" t="s">
        <v>58</v>
      </c>
      <c r="B11" s="11">
        <v>341642</v>
      </c>
      <c r="C11" s="12">
        <v>376711</v>
      </c>
      <c r="D11" s="21">
        <f t="shared" si="0"/>
        <v>35069</v>
      </c>
      <c r="E11" s="39">
        <f t="shared" si="1"/>
        <v>10.264838632252475</v>
      </c>
      <c r="F11" s="12">
        <v>405900</v>
      </c>
      <c r="G11" s="12">
        <f t="shared" si="2"/>
        <v>29200</v>
      </c>
      <c r="H11" s="39">
        <f t="shared" si="3"/>
        <v>7.7483800579223852</v>
      </c>
      <c r="I11" s="12">
        <v>416400</v>
      </c>
      <c r="J11" s="12">
        <f t="shared" si="4"/>
        <v>10500</v>
      </c>
      <c r="K11" s="39">
        <f t="shared" si="5"/>
        <v>2.5868440502586845</v>
      </c>
      <c r="L11" s="12">
        <v>415000</v>
      </c>
      <c r="M11" s="12">
        <v>417000</v>
      </c>
      <c r="N11" s="12">
        <v>417000</v>
      </c>
      <c r="O11" s="12">
        <v>419000</v>
      </c>
      <c r="P11" s="12">
        <v>418000</v>
      </c>
      <c r="Q11" s="12">
        <v>417000</v>
      </c>
      <c r="R11" s="12">
        <v>416000</v>
      </c>
      <c r="S11" s="12">
        <v>413000</v>
      </c>
      <c r="T11" s="21">
        <f t="shared" si="6"/>
        <v>36000</v>
      </c>
      <c r="U11" s="47">
        <f t="shared" si="7"/>
        <v>9.6331139786202158</v>
      </c>
      <c r="V11" s="15"/>
    </row>
    <row r="12" spans="1:22" x14ac:dyDescent="0.2">
      <c r="A12" s="161" t="s">
        <v>59</v>
      </c>
      <c r="B12" s="7">
        <v>262415</v>
      </c>
      <c r="C12" s="8">
        <v>267227</v>
      </c>
      <c r="D12" s="22">
        <f t="shared" si="0"/>
        <v>4812</v>
      </c>
      <c r="E12" s="37">
        <f t="shared" si="1"/>
        <v>1.8337366385305718</v>
      </c>
      <c r="F12" s="8">
        <v>258800</v>
      </c>
      <c r="G12" s="8">
        <f t="shared" si="2"/>
        <v>-8400</v>
      </c>
      <c r="H12" s="37">
        <f t="shared" si="3"/>
        <v>-3.1534987108338601</v>
      </c>
      <c r="I12" s="8">
        <v>252200</v>
      </c>
      <c r="J12" s="8">
        <f t="shared" si="4"/>
        <v>-6600</v>
      </c>
      <c r="K12" s="37">
        <f t="shared" si="5"/>
        <v>-2.5502318392581143</v>
      </c>
      <c r="L12" s="8">
        <v>248000</v>
      </c>
      <c r="M12" s="8">
        <v>248000</v>
      </c>
      <c r="N12" s="8">
        <v>248000</v>
      </c>
      <c r="O12" s="8">
        <v>249000</v>
      </c>
      <c r="P12" s="8">
        <v>248000</v>
      </c>
      <c r="Q12" s="8">
        <v>248000</v>
      </c>
      <c r="R12" s="8">
        <v>247000</v>
      </c>
      <c r="S12" s="8">
        <v>245000</v>
      </c>
      <c r="T12" s="22">
        <f t="shared" si="6"/>
        <v>-22000</v>
      </c>
      <c r="U12" s="45">
        <f t="shared" si="7"/>
        <v>-8.3176475431000618</v>
      </c>
      <c r="V12" s="22"/>
    </row>
    <row r="13" spans="1:22" x14ac:dyDescent="0.2">
      <c r="A13" s="161" t="s">
        <v>60</v>
      </c>
      <c r="B13" s="9">
        <v>79227</v>
      </c>
      <c r="C13" s="10">
        <v>109484</v>
      </c>
      <c r="D13" s="20">
        <f t="shared" si="0"/>
        <v>30257</v>
      </c>
      <c r="E13" s="38">
        <f t="shared" si="1"/>
        <v>38.190263420298635</v>
      </c>
      <c r="F13" s="10">
        <v>147100</v>
      </c>
      <c r="G13" s="8">
        <f t="shared" si="2"/>
        <v>37600</v>
      </c>
      <c r="H13" s="38">
        <f t="shared" si="3"/>
        <v>34.357531694128824</v>
      </c>
      <c r="I13" s="10">
        <v>164200</v>
      </c>
      <c r="J13" s="10">
        <f t="shared" si="4"/>
        <v>17100</v>
      </c>
      <c r="K13" s="38">
        <f t="shared" si="5"/>
        <v>11.624745071380014</v>
      </c>
      <c r="L13" s="10">
        <v>167000</v>
      </c>
      <c r="M13" s="10">
        <v>169000</v>
      </c>
      <c r="N13" s="10">
        <v>169000</v>
      </c>
      <c r="O13" s="10">
        <v>170000</v>
      </c>
      <c r="P13" s="10">
        <v>170000</v>
      </c>
      <c r="Q13" s="10">
        <v>169000</v>
      </c>
      <c r="R13" s="10">
        <v>169000</v>
      </c>
      <c r="S13" s="10">
        <v>168000</v>
      </c>
      <c r="T13" s="20">
        <f t="shared" si="6"/>
        <v>59000</v>
      </c>
      <c r="U13" s="46">
        <f t="shared" si="7"/>
        <v>53.447079025245699</v>
      </c>
      <c r="V13" s="22"/>
    </row>
    <row r="14" spans="1:22" ht="13.5" thickBot="1" x14ac:dyDescent="0.25">
      <c r="A14" s="155" t="s">
        <v>45</v>
      </c>
      <c r="B14" s="13">
        <v>2062156.5771000001</v>
      </c>
      <c r="C14" s="14">
        <v>2111590.9666999998</v>
      </c>
      <c r="D14" s="23">
        <f t="shared" si="0"/>
        <v>49434.389599999646</v>
      </c>
      <c r="E14" s="40">
        <f t="shared" si="1"/>
        <v>2.3972180458536747</v>
      </c>
      <c r="F14" s="14">
        <v>2129900</v>
      </c>
      <c r="G14" s="14">
        <f t="shared" si="2"/>
        <v>18300</v>
      </c>
      <c r="H14" s="40">
        <f t="shared" si="3"/>
        <v>0.86707291273430909</v>
      </c>
      <c r="I14" s="14">
        <v>2146000</v>
      </c>
      <c r="J14" s="14">
        <f t="shared" si="4"/>
        <v>16100</v>
      </c>
      <c r="K14" s="40">
        <f t="shared" si="5"/>
        <v>0.75590403305319498</v>
      </c>
      <c r="L14" s="14">
        <v>2151000</v>
      </c>
      <c r="M14" s="14">
        <v>2150000</v>
      </c>
      <c r="N14" s="14">
        <v>2151000</v>
      </c>
      <c r="O14" s="14">
        <v>2158000</v>
      </c>
      <c r="P14" s="14">
        <v>2157000</v>
      </c>
      <c r="Q14" s="14">
        <v>2159000</v>
      </c>
      <c r="R14" s="14">
        <v>2157000</v>
      </c>
      <c r="S14" s="14">
        <v>2155000</v>
      </c>
      <c r="T14" s="23">
        <f t="shared" si="6"/>
        <v>43000</v>
      </c>
      <c r="U14" s="48">
        <f t="shared" si="7"/>
        <v>2.0557500948131064</v>
      </c>
      <c r="V14" s="15"/>
    </row>
    <row r="15" spans="1:22" x14ac:dyDescent="0.2">
      <c r="A15" s="156" t="s">
        <v>84</v>
      </c>
      <c r="B15" s="3">
        <f>B22-B14</f>
        <v>744845.42289999989</v>
      </c>
      <c r="C15" s="3">
        <f>C22-C14</f>
        <v>782880.03330000024</v>
      </c>
      <c r="D15" s="18">
        <f t="shared" si="0"/>
        <v>38034.610400000354</v>
      </c>
      <c r="E15" s="41">
        <f t="shared" si="1"/>
        <v>5.1063763340204797</v>
      </c>
      <c r="F15" s="3">
        <f>F22-F14</f>
        <v>810200</v>
      </c>
      <c r="G15" s="4">
        <f t="shared" si="2"/>
        <v>27300</v>
      </c>
      <c r="H15" s="41">
        <f t="shared" si="3"/>
        <v>3.4896747314962786</v>
      </c>
      <c r="I15" s="3">
        <f>I22-I14</f>
        <v>827500</v>
      </c>
      <c r="J15" s="4">
        <f t="shared" si="4"/>
        <v>17300</v>
      </c>
      <c r="K15" s="41">
        <f t="shared" si="5"/>
        <v>2.1352752406813131</v>
      </c>
      <c r="L15" s="3">
        <f>L22-L14</f>
        <v>835000</v>
      </c>
      <c r="M15" s="3">
        <v>839000</v>
      </c>
      <c r="N15" s="3">
        <f>N22-N14</f>
        <v>840000</v>
      </c>
      <c r="O15" s="3">
        <v>842000</v>
      </c>
      <c r="P15" s="3">
        <f>P22-P14</f>
        <v>844000</v>
      </c>
      <c r="Q15" s="3">
        <v>846000</v>
      </c>
      <c r="R15" s="3">
        <f>R22-R14</f>
        <v>846000</v>
      </c>
      <c r="S15" s="3">
        <f>S22-S14</f>
        <v>847000</v>
      </c>
      <c r="T15" s="18">
        <f t="shared" si="6"/>
        <v>64000</v>
      </c>
      <c r="U15" s="49">
        <f t="shared" si="7"/>
        <v>8.1902672149806808</v>
      </c>
      <c r="V15" s="15"/>
    </row>
    <row r="16" spans="1:22" x14ac:dyDescent="0.2">
      <c r="A16" s="161" t="s">
        <v>73</v>
      </c>
      <c r="B16" s="7">
        <v>190182.3333</v>
      </c>
      <c r="C16" s="7">
        <v>211784.1</v>
      </c>
      <c r="D16" s="22">
        <f t="shared" si="0"/>
        <v>21601.766700000007</v>
      </c>
      <c r="E16" s="37">
        <f t="shared" si="1"/>
        <v>11.358450769412244</v>
      </c>
      <c r="F16" s="8">
        <v>226600</v>
      </c>
      <c r="G16" s="8">
        <f t="shared" si="2"/>
        <v>14800</v>
      </c>
      <c r="H16" s="37">
        <f t="shared" si="3"/>
        <v>6.99575652752024</v>
      </c>
      <c r="I16" s="8">
        <v>234700</v>
      </c>
      <c r="J16" s="8">
        <f t="shared" si="4"/>
        <v>8100</v>
      </c>
      <c r="K16" s="37">
        <f t="shared" si="5"/>
        <v>3.5745807590467784</v>
      </c>
      <c r="L16" s="8">
        <v>238000</v>
      </c>
      <c r="M16" s="8">
        <v>240000</v>
      </c>
      <c r="N16" s="8">
        <v>241000</v>
      </c>
      <c r="O16" s="8">
        <v>241000</v>
      </c>
      <c r="P16" s="8">
        <v>242000</v>
      </c>
      <c r="Q16" s="8">
        <v>243000</v>
      </c>
      <c r="R16" s="8">
        <v>242000</v>
      </c>
      <c r="S16" s="8">
        <v>243000</v>
      </c>
      <c r="T16" s="22">
        <f t="shared" si="6"/>
        <v>31000</v>
      </c>
      <c r="U16" s="45">
        <f t="shared" si="7"/>
        <v>14.73949177487828</v>
      </c>
      <c r="V16" s="22"/>
    </row>
    <row r="17" spans="1:22" x14ac:dyDescent="0.2">
      <c r="A17" s="161" t="s">
        <v>66</v>
      </c>
      <c r="B17" s="7">
        <v>147996</v>
      </c>
      <c r="C17" s="7">
        <v>154501</v>
      </c>
      <c r="D17" s="22">
        <f t="shared" si="0"/>
        <v>6505</v>
      </c>
      <c r="E17" s="37">
        <f t="shared" si="1"/>
        <v>4.3953890645693123</v>
      </c>
      <c r="F17" s="8">
        <v>159300</v>
      </c>
      <c r="G17" s="8">
        <f t="shared" si="2"/>
        <v>4800</v>
      </c>
      <c r="H17" s="37">
        <f t="shared" si="3"/>
        <v>3.1061287629206284</v>
      </c>
      <c r="I17" s="8">
        <v>163700</v>
      </c>
      <c r="J17" s="8">
        <f t="shared" si="4"/>
        <v>4400</v>
      </c>
      <c r="K17" s="37">
        <f t="shared" si="5"/>
        <v>2.7620841180163214</v>
      </c>
      <c r="L17" s="8">
        <v>166000</v>
      </c>
      <c r="M17" s="8">
        <v>167000</v>
      </c>
      <c r="N17" s="8">
        <v>167000</v>
      </c>
      <c r="O17" s="8">
        <v>169000</v>
      </c>
      <c r="P17" s="8">
        <v>169000</v>
      </c>
      <c r="Q17" s="8">
        <v>170000</v>
      </c>
      <c r="R17" s="8">
        <v>171000</v>
      </c>
      <c r="S17" s="8">
        <v>171000</v>
      </c>
      <c r="T17" s="22">
        <f t="shared" si="6"/>
        <v>16000</v>
      </c>
      <c r="U17" s="45">
        <f t="shared" si="7"/>
        <v>10.678895282231183</v>
      </c>
      <c r="V17" s="22"/>
    </row>
    <row r="18" spans="1:22" x14ac:dyDescent="0.2">
      <c r="A18" s="161" t="s">
        <v>67</v>
      </c>
      <c r="B18" s="7">
        <v>57914.166700000002</v>
      </c>
      <c r="C18" s="7">
        <v>62593.666700000002</v>
      </c>
      <c r="D18" s="22">
        <f t="shared" si="0"/>
        <v>4679.5</v>
      </c>
      <c r="E18" s="37">
        <f t="shared" si="1"/>
        <v>8.080061005177166</v>
      </c>
      <c r="F18" s="8">
        <v>65000</v>
      </c>
      <c r="G18" s="8">
        <f t="shared" si="2"/>
        <v>2400</v>
      </c>
      <c r="H18" s="37">
        <f t="shared" si="3"/>
        <v>3.8443718460097789</v>
      </c>
      <c r="I18" s="8">
        <v>66200</v>
      </c>
      <c r="J18" s="8">
        <f t="shared" si="4"/>
        <v>1200</v>
      </c>
      <c r="K18" s="37">
        <f t="shared" si="5"/>
        <v>1.8461538461538463</v>
      </c>
      <c r="L18" s="8">
        <v>67000</v>
      </c>
      <c r="M18" s="8">
        <v>67000</v>
      </c>
      <c r="N18" s="8">
        <v>67000</v>
      </c>
      <c r="O18" s="8">
        <v>67000</v>
      </c>
      <c r="P18" s="8">
        <v>67000</v>
      </c>
      <c r="Q18" s="8">
        <v>67000</v>
      </c>
      <c r="R18" s="8">
        <v>67000</v>
      </c>
      <c r="S18" s="8">
        <v>67000</v>
      </c>
      <c r="T18" s="22">
        <f t="shared" si="6"/>
        <v>4000</v>
      </c>
      <c r="U18" s="45">
        <f t="shared" si="7"/>
        <v>7.0395832874254642</v>
      </c>
      <c r="V18" s="22"/>
    </row>
    <row r="19" spans="1:22" x14ac:dyDescent="0.2">
      <c r="A19" s="161" t="s">
        <v>64</v>
      </c>
      <c r="B19" s="7">
        <v>43566.366699999999</v>
      </c>
      <c r="C19" s="7">
        <v>43977.45</v>
      </c>
      <c r="D19" s="22">
        <f t="shared" si="0"/>
        <v>411.08329999999842</v>
      </c>
      <c r="E19" s="37">
        <f t="shared" si="1"/>
        <v>0.94357948834874594</v>
      </c>
      <c r="F19" s="8">
        <v>44600</v>
      </c>
      <c r="G19" s="8">
        <f t="shared" si="2"/>
        <v>600</v>
      </c>
      <c r="H19" s="37">
        <f t="shared" si="3"/>
        <v>1.4156118647170379</v>
      </c>
      <c r="I19" s="8">
        <v>44800</v>
      </c>
      <c r="J19" s="8">
        <f t="shared" si="4"/>
        <v>200</v>
      </c>
      <c r="K19" s="37">
        <f t="shared" si="5"/>
        <v>0.44843049327354262</v>
      </c>
      <c r="L19" s="8">
        <v>45000</v>
      </c>
      <c r="M19" s="8">
        <v>45000</v>
      </c>
      <c r="N19" s="8">
        <v>45000</v>
      </c>
      <c r="O19" s="8">
        <v>45000</v>
      </c>
      <c r="P19" s="8">
        <v>45000</v>
      </c>
      <c r="Q19" s="8">
        <v>45000</v>
      </c>
      <c r="R19" s="8">
        <v>45000</v>
      </c>
      <c r="S19" s="8">
        <v>45000</v>
      </c>
      <c r="T19" s="22">
        <f t="shared" si="6"/>
        <v>1000</v>
      </c>
      <c r="U19" s="45">
        <f t="shared" si="7"/>
        <v>2.325168921799702</v>
      </c>
      <c r="V19" s="22"/>
    </row>
    <row r="20" spans="1:22" x14ac:dyDescent="0.2">
      <c r="A20" s="161" t="s">
        <v>65</v>
      </c>
      <c r="B20" s="7">
        <v>32357.333299999998</v>
      </c>
      <c r="C20" s="7">
        <v>35111.083400000003</v>
      </c>
      <c r="D20" s="22">
        <f t="shared" si="0"/>
        <v>2753.7501000000047</v>
      </c>
      <c r="E20" s="37">
        <f t="shared" si="1"/>
        <v>8.5104358708077008</v>
      </c>
      <c r="F20" s="8">
        <v>36400</v>
      </c>
      <c r="G20" s="8">
        <f t="shared" si="2"/>
        <v>1300</v>
      </c>
      <c r="H20" s="37">
        <f t="shared" si="3"/>
        <v>3.6709678972765523</v>
      </c>
      <c r="I20" s="8">
        <v>37100</v>
      </c>
      <c r="J20" s="8">
        <f t="shared" si="4"/>
        <v>700</v>
      </c>
      <c r="K20" s="37">
        <f t="shared" si="5"/>
        <v>1.9230769230769231</v>
      </c>
      <c r="L20" s="8">
        <v>37000</v>
      </c>
      <c r="M20" s="8">
        <v>37000</v>
      </c>
      <c r="N20" s="8">
        <v>38000</v>
      </c>
      <c r="O20" s="8">
        <v>38000</v>
      </c>
      <c r="P20" s="8">
        <v>38000</v>
      </c>
      <c r="Q20" s="8">
        <v>38000</v>
      </c>
      <c r="R20" s="8">
        <v>38000</v>
      </c>
      <c r="S20" s="8">
        <v>38000</v>
      </c>
      <c r="T20" s="22">
        <f t="shared" si="6"/>
        <v>3000</v>
      </c>
      <c r="U20" s="45">
        <f t="shared" si="7"/>
        <v>8.2279335191348633</v>
      </c>
      <c r="V20" s="22"/>
    </row>
    <row r="21" spans="1:22" ht="13.5" thickBot="1" x14ac:dyDescent="0.25">
      <c r="A21" s="161" t="s">
        <v>82</v>
      </c>
      <c r="B21" s="7">
        <f>B15-SUM(B16:B20)</f>
        <v>272829.22289999988</v>
      </c>
      <c r="C21" s="7">
        <f>C15-SUM(C16:C20)</f>
        <v>274912.73320000025</v>
      </c>
      <c r="D21" s="22">
        <f t="shared" si="0"/>
        <v>2083.5103000003728</v>
      </c>
      <c r="E21" s="37">
        <f t="shared" si="1"/>
        <v>0.76366830424321597</v>
      </c>
      <c r="F21" s="7">
        <f>F15-SUM(F16:F20)</f>
        <v>278300</v>
      </c>
      <c r="G21" s="8">
        <f t="shared" si="2"/>
        <v>3400</v>
      </c>
      <c r="H21" s="37">
        <f t="shared" si="3"/>
        <v>1.2321243765509757</v>
      </c>
      <c r="I21" s="7">
        <f>I15-SUM(I16:I20)</f>
        <v>281000</v>
      </c>
      <c r="J21" s="8">
        <f t="shared" si="4"/>
        <v>2700</v>
      </c>
      <c r="K21" s="37">
        <f t="shared" si="5"/>
        <v>0.97017606899029818</v>
      </c>
      <c r="L21" s="7">
        <f>L15-SUM(L16:L20)</f>
        <v>282000</v>
      </c>
      <c r="M21" s="7">
        <v>283000</v>
      </c>
      <c r="N21" s="7">
        <f>N15-SUM(N16:N20)</f>
        <v>282000</v>
      </c>
      <c r="O21" s="7">
        <v>282000</v>
      </c>
      <c r="P21" s="7">
        <f>P15-SUM(P16:P20)</f>
        <v>283000</v>
      </c>
      <c r="Q21" s="7">
        <v>283000</v>
      </c>
      <c r="R21" s="7">
        <f>R15-SUM(R16:R20)</f>
        <v>283000</v>
      </c>
      <c r="S21" s="7">
        <f>S15-SUM(S16:S20)</f>
        <v>283000</v>
      </c>
      <c r="T21" s="22">
        <f t="shared" si="6"/>
        <v>8000</v>
      </c>
      <c r="U21" s="45">
        <f t="shared" si="7"/>
        <v>2.9417578101470574</v>
      </c>
      <c r="V21" s="22"/>
    </row>
    <row r="22" spans="1:22" ht="13.5" thickBot="1" x14ac:dyDescent="0.25">
      <c r="A22" s="157" t="s">
        <v>3</v>
      </c>
      <c r="B22" s="16">
        <v>2807002</v>
      </c>
      <c r="C22" s="16">
        <v>2894471</v>
      </c>
      <c r="D22" s="24">
        <f t="shared" si="0"/>
        <v>87469</v>
      </c>
      <c r="E22" s="42">
        <f t="shared" si="1"/>
        <v>3.1161003804058565</v>
      </c>
      <c r="F22" s="17">
        <v>2940100</v>
      </c>
      <c r="G22" s="17">
        <f t="shared" si="2"/>
        <v>45600</v>
      </c>
      <c r="H22" s="42">
        <f t="shared" si="3"/>
        <v>1.5764193180722832</v>
      </c>
      <c r="I22" s="17">
        <v>2973500</v>
      </c>
      <c r="J22" s="17">
        <f t="shared" si="4"/>
        <v>33400</v>
      </c>
      <c r="K22" s="42">
        <f t="shared" si="5"/>
        <v>1.1360157817761301</v>
      </c>
      <c r="L22" s="17">
        <v>2986000</v>
      </c>
      <c r="M22" s="17">
        <v>2989000</v>
      </c>
      <c r="N22" s="17">
        <v>2991000</v>
      </c>
      <c r="O22" s="17">
        <v>3000000</v>
      </c>
      <c r="P22" s="17">
        <v>3001000</v>
      </c>
      <c r="Q22" s="17">
        <v>3005000</v>
      </c>
      <c r="R22" s="17">
        <v>3003000</v>
      </c>
      <c r="S22" s="17">
        <v>3002000</v>
      </c>
      <c r="T22" s="24">
        <f t="shared" si="6"/>
        <v>108000</v>
      </c>
      <c r="U22" s="50">
        <f t="shared" si="7"/>
        <v>3.7149793520128553</v>
      </c>
      <c r="V22" s="15"/>
    </row>
    <row r="23" spans="1:22" x14ac:dyDescent="0.2">
      <c r="C23" s="137"/>
      <c r="D23" s="137"/>
      <c r="U23" s="137"/>
    </row>
    <row r="24" spans="1:22" x14ac:dyDescent="0.2">
      <c r="A24" s="168" t="s">
        <v>83</v>
      </c>
      <c r="C24" s="137"/>
      <c r="D24" s="137"/>
      <c r="U24" s="137"/>
    </row>
    <row r="25" spans="1:22" x14ac:dyDescent="0.2">
      <c r="A25" s="159" t="s">
        <v>50</v>
      </c>
      <c r="B25" s="138"/>
      <c r="C25" s="138"/>
      <c r="D25" s="138"/>
      <c r="E25" s="138"/>
      <c r="F25" s="138"/>
      <c r="G25" s="138"/>
      <c r="H25" s="138"/>
      <c r="I25" s="138"/>
      <c r="J25" s="138"/>
      <c r="K25" s="138"/>
      <c r="L25" s="138"/>
      <c r="M25" s="138"/>
      <c r="N25" s="138"/>
      <c r="O25" s="138"/>
      <c r="P25" s="138"/>
      <c r="Q25" s="138"/>
      <c r="R25" s="138"/>
      <c r="S25" s="138"/>
      <c r="T25" s="138"/>
      <c r="U25" s="138"/>
    </row>
    <row r="26" spans="1:22" x14ac:dyDescent="0.2">
      <c r="A26" s="159" t="s">
        <v>51</v>
      </c>
      <c r="B26" s="138"/>
      <c r="C26" s="138"/>
      <c r="D26" s="138"/>
      <c r="E26" s="138"/>
      <c r="F26" s="138"/>
      <c r="G26" s="138"/>
      <c r="H26" s="138"/>
      <c r="I26" s="138"/>
      <c r="J26" s="138"/>
      <c r="K26" s="138"/>
      <c r="L26" s="138"/>
      <c r="M26" s="138"/>
      <c r="N26" s="138"/>
      <c r="O26" s="138"/>
      <c r="P26" s="138"/>
      <c r="Q26" s="138"/>
      <c r="R26" s="138"/>
      <c r="S26" s="138"/>
      <c r="T26" s="138"/>
      <c r="U26" s="138"/>
    </row>
    <row r="27" spans="1:22" x14ac:dyDescent="0.2">
      <c r="B27" s="138"/>
      <c r="C27" s="138"/>
      <c r="D27" s="138"/>
      <c r="E27" s="138"/>
      <c r="F27" s="138"/>
      <c r="G27" s="138"/>
      <c r="H27" s="138"/>
      <c r="I27" s="138"/>
      <c r="J27" s="138"/>
      <c r="K27" s="138"/>
      <c r="L27" s="138"/>
      <c r="M27" s="138"/>
      <c r="N27" s="138"/>
      <c r="O27" s="138"/>
      <c r="P27" s="138"/>
      <c r="Q27" s="138"/>
      <c r="R27" s="138"/>
      <c r="S27" s="138"/>
      <c r="T27" s="138"/>
      <c r="U27" s="138"/>
    </row>
    <row r="28" spans="1:22" x14ac:dyDescent="0.2">
      <c r="B28" s="138"/>
      <c r="C28" s="138"/>
      <c r="D28" s="138"/>
      <c r="E28" s="138"/>
      <c r="F28" s="138"/>
      <c r="G28" s="138"/>
      <c r="H28" s="138"/>
      <c r="I28" s="138"/>
      <c r="J28" s="138"/>
      <c r="K28" s="138"/>
      <c r="L28" s="138"/>
      <c r="M28" s="138"/>
      <c r="N28" s="138"/>
      <c r="O28" s="138"/>
      <c r="P28" s="138"/>
      <c r="Q28" s="138"/>
      <c r="R28" s="138"/>
      <c r="S28" s="138"/>
      <c r="T28" s="138"/>
      <c r="U28" s="138"/>
    </row>
    <row r="29" spans="1:22" x14ac:dyDescent="0.2">
      <c r="B29" s="138"/>
      <c r="C29" s="138"/>
      <c r="D29" s="138"/>
      <c r="E29" s="138"/>
      <c r="F29" s="138"/>
      <c r="G29" s="138"/>
      <c r="H29" s="138"/>
      <c r="I29" s="138"/>
      <c r="J29" s="138"/>
      <c r="K29" s="138"/>
      <c r="L29" s="138"/>
      <c r="M29" s="138"/>
      <c r="N29" s="138"/>
      <c r="O29" s="138"/>
      <c r="P29" s="138"/>
      <c r="Q29" s="138"/>
      <c r="R29" s="138"/>
      <c r="S29" s="138"/>
      <c r="T29" s="138"/>
      <c r="U29" s="138"/>
    </row>
    <row r="30" spans="1:22" x14ac:dyDescent="0.2">
      <c r="B30" s="138"/>
      <c r="C30" s="138"/>
      <c r="D30" s="138"/>
      <c r="E30" s="138"/>
      <c r="F30" s="138"/>
      <c r="G30" s="138"/>
      <c r="H30" s="138"/>
      <c r="I30" s="138"/>
      <c r="J30" s="138"/>
      <c r="K30" s="138"/>
      <c r="L30" s="138"/>
      <c r="M30" s="138"/>
      <c r="N30" s="138"/>
      <c r="O30" s="138"/>
      <c r="P30" s="138"/>
      <c r="Q30" s="138"/>
      <c r="R30" s="138"/>
      <c r="S30" s="138"/>
      <c r="T30" s="138"/>
      <c r="U30" s="138"/>
    </row>
    <row r="31" spans="1:22" x14ac:dyDescent="0.2">
      <c r="B31" s="138"/>
      <c r="C31" s="138"/>
      <c r="D31" s="138"/>
      <c r="E31" s="138"/>
      <c r="F31" s="138"/>
      <c r="G31" s="138"/>
      <c r="H31" s="138"/>
      <c r="I31" s="138"/>
      <c r="J31" s="139"/>
      <c r="K31" s="138"/>
      <c r="L31" s="138"/>
      <c r="M31" s="138"/>
      <c r="N31" s="138"/>
      <c r="O31" s="138"/>
      <c r="P31" s="138"/>
      <c r="Q31" s="138"/>
    </row>
    <row r="32" spans="1:22" x14ac:dyDescent="0.2">
      <c r="A32" s="160"/>
      <c r="B32" s="139"/>
      <c r="C32" s="139"/>
      <c r="D32" s="139"/>
      <c r="E32" s="139"/>
      <c r="F32" s="139"/>
      <c r="G32" s="139"/>
      <c r="H32" s="139"/>
      <c r="I32" s="139"/>
      <c r="J32" s="139"/>
      <c r="K32" s="139"/>
      <c r="L32" s="139"/>
      <c r="M32" s="139"/>
      <c r="N32" s="139"/>
      <c r="O32" s="139"/>
      <c r="P32" s="139"/>
      <c r="Q32" s="139"/>
    </row>
    <row r="33" spans="1:21" x14ac:dyDescent="0.2">
      <c r="A33" s="160"/>
      <c r="B33" s="139"/>
      <c r="C33" s="139"/>
      <c r="D33" s="139"/>
      <c r="E33" s="139"/>
      <c r="F33" s="139"/>
      <c r="G33" s="139"/>
      <c r="H33" s="139"/>
      <c r="I33" s="139"/>
      <c r="J33" s="139"/>
      <c r="K33" s="139"/>
      <c r="L33" s="139"/>
      <c r="M33" s="139"/>
      <c r="N33" s="139"/>
      <c r="O33" s="139"/>
      <c r="P33" s="139"/>
      <c r="Q33" s="139"/>
    </row>
    <row r="34" spans="1:21" x14ac:dyDescent="0.2">
      <c r="A34" s="160"/>
      <c r="B34" s="139"/>
      <c r="C34" s="139"/>
      <c r="D34" s="139"/>
      <c r="E34" s="139"/>
      <c r="F34" s="139"/>
      <c r="G34" s="139"/>
      <c r="H34" s="139"/>
      <c r="I34" s="139"/>
      <c r="J34" s="139"/>
      <c r="K34" s="139"/>
      <c r="L34" s="139"/>
      <c r="M34" s="139"/>
      <c r="N34" s="139"/>
      <c r="O34" s="139"/>
      <c r="P34" s="139"/>
      <c r="Q34" s="139"/>
    </row>
    <row r="35" spans="1:21" x14ac:dyDescent="0.2">
      <c r="A35" s="160"/>
      <c r="B35" s="139"/>
      <c r="C35" s="139"/>
      <c r="D35" s="139"/>
      <c r="E35" s="139"/>
      <c r="F35" s="139"/>
      <c r="G35" s="139"/>
      <c r="H35" s="139"/>
      <c r="I35" s="139"/>
      <c r="J35" s="139"/>
      <c r="K35" s="139"/>
      <c r="L35" s="139"/>
      <c r="M35" s="139"/>
      <c r="N35" s="139"/>
      <c r="O35" s="139"/>
      <c r="P35" s="139"/>
      <c r="Q35" s="139"/>
    </row>
    <row r="36" spans="1:21" x14ac:dyDescent="0.2">
      <c r="A36" s="160"/>
      <c r="B36" s="139"/>
      <c r="C36" s="139"/>
      <c r="D36" s="139"/>
      <c r="E36" s="139"/>
      <c r="F36" s="139"/>
      <c r="G36" s="139"/>
      <c r="H36" s="139"/>
      <c r="I36" s="139"/>
      <c r="J36" s="139"/>
      <c r="K36" s="139"/>
      <c r="L36" s="139"/>
      <c r="M36" s="139"/>
      <c r="N36" s="139"/>
      <c r="O36" s="139"/>
      <c r="P36" s="139"/>
      <c r="Q36" s="139"/>
    </row>
    <row r="37" spans="1:21" x14ac:dyDescent="0.2">
      <c r="A37" s="160"/>
      <c r="B37" s="139"/>
      <c r="C37" s="139"/>
      <c r="D37" s="139"/>
      <c r="E37" s="139"/>
      <c r="F37" s="139"/>
      <c r="G37" s="139"/>
      <c r="H37" s="139"/>
      <c r="I37" s="139"/>
      <c r="J37" s="139"/>
      <c r="K37" s="139"/>
      <c r="L37" s="139"/>
      <c r="M37" s="139"/>
      <c r="N37" s="139"/>
      <c r="O37" s="139"/>
      <c r="P37" s="139"/>
      <c r="Q37" s="139"/>
    </row>
    <row r="38" spans="1:21" x14ac:dyDescent="0.2">
      <c r="A38" s="160"/>
      <c r="B38" s="139"/>
      <c r="C38" s="139"/>
      <c r="D38" s="139"/>
      <c r="E38" s="139"/>
      <c r="F38" s="139"/>
      <c r="G38" s="139"/>
      <c r="H38" s="139"/>
      <c r="I38" s="139"/>
      <c r="J38" s="139"/>
      <c r="K38" s="139"/>
      <c r="L38" s="139"/>
      <c r="M38" s="139"/>
      <c r="N38" s="139"/>
      <c r="O38" s="139"/>
      <c r="P38" s="139"/>
      <c r="Q38" s="139"/>
    </row>
    <row r="39" spans="1:21" x14ac:dyDescent="0.2">
      <c r="A39" s="160"/>
      <c r="B39" s="139"/>
      <c r="C39" s="139"/>
      <c r="D39" s="139"/>
      <c r="E39" s="139"/>
      <c r="F39" s="139"/>
      <c r="G39" s="139"/>
      <c r="H39" s="139"/>
      <c r="I39" s="139"/>
      <c r="J39" s="139"/>
      <c r="K39" s="139"/>
      <c r="L39" s="139"/>
      <c r="M39" s="139"/>
      <c r="N39" s="139"/>
      <c r="O39" s="139"/>
      <c r="P39" s="139"/>
      <c r="Q39" s="139"/>
    </row>
    <row r="40" spans="1:21" x14ac:dyDescent="0.2">
      <c r="B40" s="138"/>
      <c r="C40" s="138"/>
      <c r="D40" s="139"/>
      <c r="E40" s="139"/>
      <c r="F40" s="138"/>
      <c r="G40" s="138"/>
      <c r="H40" s="138"/>
      <c r="I40" s="138"/>
      <c r="J40" s="138"/>
      <c r="K40" s="138"/>
      <c r="L40" s="138"/>
      <c r="M40" s="138"/>
      <c r="N40" s="138"/>
      <c r="O40" s="138"/>
      <c r="P40" s="138"/>
      <c r="Q40" s="138"/>
      <c r="U40" s="137"/>
    </row>
    <row r="41" spans="1:21" x14ac:dyDescent="0.2">
      <c r="C41" s="137"/>
      <c r="D41" s="137"/>
      <c r="U41" s="137"/>
    </row>
    <row r="42" spans="1:21" x14ac:dyDescent="0.2">
      <c r="C42" s="137"/>
      <c r="D42" s="137"/>
      <c r="U42" s="137"/>
    </row>
    <row r="43" spans="1:21" x14ac:dyDescent="0.2">
      <c r="C43" s="137"/>
      <c r="D43" s="137"/>
      <c r="U43" s="137"/>
    </row>
    <row r="44" spans="1:21" x14ac:dyDescent="0.2">
      <c r="C44" s="137"/>
      <c r="D44" s="137"/>
      <c r="U44" s="137"/>
    </row>
    <row r="45" spans="1:21" x14ac:dyDescent="0.2">
      <c r="U45" s="137"/>
    </row>
    <row r="46" spans="1:21" x14ac:dyDescent="0.2">
      <c r="U46" s="137"/>
    </row>
    <row r="47" spans="1:21" x14ac:dyDescent="0.2">
      <c r="U47" s="137"/>
    </row>
    <row r="48" spans="1:21" x14ac:dyDescent="0.2">
      <c r="U48" s="137"/>
    </row>
    <row r="49" spans="21:21" x14ac:dyDescent="0.2">
      <c r="U49" s="137"/>
    </row>
    <row r="50" spans="21:21" x14ac:dyDescent="0.2">
      <c r="U50" s="137"/>
    </row>
    <row r="51" spans="21:21" x14ac:dyDescent="0.2">
      <c r="U51" s="137"/>
    </row>
    <row r="52" spans="21:21" x14ac:dyDescent="0.2">
      <c r="U52" s="137"/>
    </row>
    <row r="53" spans="21:21" x14ac:dyDescent="0.2">
      <c r="U53" s="137"/>
    </row>
    <row r="54" spans="21:21" x14ac:dyDescent="0.2">
      <c r="U54" s="137"/>
    </row>
    <row r="55" spans="21:21" x14ac:dyDescent="0.2">
      <c r="U55" s="137"/>
    </row>
    <row r="56" spans="21:21" x14ac:dyDescent="0.2">
      <c r="U56" s="137"/>
    </row>
    <row r="57" spans="21:21" x14ac:dyDescent="0.2">
      <c r="U57" s="137"/>
    </row>
    <row r="58" spans="21:21" x14ac:dyDescent="0.2">
      <c r="U58" s="137"/>
    </row>
    <row r="59" spans="21:21" x14ac:dyDescent="0.2">
      <c r="U59" s="137"/>
    </row>
    <row r="60" spans="21:21" x14ac:dyDescent="0.2">
      <c r="U60" s="137"/>
    </row>
    <row r="61" spans="21:21" x14ac:dyDescent="0.2">
      <c r="U61" s="137"/>
    </row>
    <row r="62" spans="21:21" x14ac:dyDescent="0.2">
      <c r="U62" s="137"/>
    </row>
    <row r="63" spans="21:21" x14ac:dyDescent="0.2">
      <c r="U63" s="137"/>
    </row>
    <row r="64" spans="21:21" x14ac:dyDescent="0.2">
      <c r="U64" s="137"/>
    </row>
    <row r="65" spans="21:21" x14ac:dyDescent="0.2">
      <c r="U65" s="137"/>
    </row>
    <row r="66" spans="21:21" x14ac:dyDescent="0.2">
      <c r="U66" s="137"/>
    </row>
    <row r="67" spans="21:21" x14ac:dyDescent="0.2">
      <c r="U67" s="137"/>
    </row>
    <row r="68" spans="21:21" x14ac:dyDescent="0.2">
      <c r="U68" s="137"/>
    </row>
    <row r="69" spans="21:21" x14ac:dyDescent="0.2">
      <c r="U69" s="137"/>
    </row>
    <row r="70" spans="21:21" x14ac:dyDescent="0.2">
      <c r="U70" s="137"/>
    </row>
    <row r="71" spans="21:21" x14ac:dyDescent="0.2">
      <c r="U71" s="137"/>
    </row>
    <row r="72" spans="21:21" x14ac:dyDescent="0.2">
      <c r="U72" s="137"/>
    </row>
    <row r="73" spans="21:21" x14ac:dyDescent="0.2">
      <c r="U73" s="137"/>
    </row>
    <row r="74" spans="21:21" x14ac:dyDescent="0.2">
      <c r="U74" s="137"/>
    </row>
    <row r="75" spans="21:21" x14ac:dyDescent="0.2">
      <c r="U75" s="137"/>
    </row>
    <row r="76" spans="21:21" x14ac:dyDescent="0.2">
      <c r="U76" s="137"/>
    </row>
    <row r="77" spans="21:21" x14ac:dyDescent="0.2">
      <c r="U77" s="137"/>
    </row>
    <row r="78" spans="21:21" x14ac:dyDescent="0.2">
      <c r="U78" s="137"/>
    </row>
    <row r="79" spans="21:21" x14ac:dyDescent="0.2">
      <c r="U79" s="137"/>
    </row>
    <row r="80" spans="21:21" x14ac:dyDescent="0.2">
      <c r="U80" s="137"/>
    </row>
    <row r="81" spans="21:21" x14ac:dyDescent="0.2">
      <c r="U81" s="137"/>
    </row>
    <row r="82" spans="21:21" x14ac:dyDescent="0.2">
      <c r="U82" s="137"/>
    </row>
    <row r="83" spans="21:21" x14ac:dyDescent="0.2">
      <c r="U83" s="137"/>
    </row>
    <row r="84" spans="21:21" x14ac:dyDescent="0.2">
      <c r="U84" s="137"/>
    </row>
    <row r="85" spans="21:21" x14ac:dyDescent="0.2">
      <c r="U85" s="137"/>
    </row>
    <row r="86" spans="21:21" x14ac:dyDescent="0.2">
      <c r="U86" s="137"/>
    </row>
    <row r="87" spans="21:21" x14ac:dyDescent="0.2">
      <c r="U87" s="137"/>
    </row>
    <row r="88" spans="21:21" x14ac:dyDescent="0.2">
      <c r="U88" s="137"/>
    </row>
    <row r="89" spans="21:21" x14ac:dyDescent="0.2">
      <c r="U89" s="137"/>
    </row>
    <row r="90" spans="21:21" x14ac:dyDescent="0.2">
      <c r="U90" s="137"/>
    </row>
    <row r="91" spans="21:21" x14ac:dyDescent="0.2">
      <c r="U91" s="137"/>
    </row>
    <row r="92" spans="21:21" x14ac:dyDescent="0.2">
      <c r="U92" s="137"/>
    </row>
    <row r="93" spans="21:21" x14ac:dyDescent="0.2">
      <c r="U93" s="137"/>
    </row>
    <row r="94" spans="21:21" x14ac:dyDescent="0.2">
      <c r="U94" s="137"/>
    </row>
    <row r="95" spans="21:21" x14ac:dyDescent="0.2">
      <c r="U95" s="137"/>
    </row>
    <row r="96" spans="21:21" x14ac:dyDescent="0.2">
      <c r="U96" s="137"/>
    </row>
    <row r="97" spans="21:21" x14ac:dyDescent="0.2">
      <c r="U97" s="137"/>
    </row>
    <row r="98" spans="21:21" x14ac:dyDescent="0.2">
      <c r="U98" s="137"/>
    </row>
    <row r="99" spans="21:21" x14ac:dyDescent="0.2">
      <c r="U99" s="137"/>
    </row>
    <row r="100" spans="21:21" x14ac:dyDescent="0.2">
      <c r="U100" s="137"/>
    </row>
    <row r="101" spans="21:21" x14ac:dyDescent="0.2">
      <c r="U101" s="137"/>
    </row>
    <row r="102" spans="21:21" x14ac:dyDescent="0.2">
      <c r="U102" s="137"/>
    </row>
    <row r="103" spans="21:21" x14ac:dyDescent="0.2">
      <c r="U103" s="137"/>
    </row>
    <row r="104" spans="21:21" x14ac:dyDescent="0.2">
      <c r="U104" s="137"/>
    </row>
    <row r="105" spans="21:21" x14ac:dyDescent="0.2">
      <c r="U105" s="137"/>
    </row>
    <row r="106" spans="21:21" x14ac:dyDescent="0.2">
      <c r="U106" s="137"/>
    </row>
    <row r="107" spans="21:21" x14ac:dyDescent="0.2">
      <c r="U107" s="137"/>
    </row>
    <row r="108" spans="21:21" x14ac:dyDescent="0.2">
      <c r="U108" s="137"/>
    </row>
    <row r="109" spans="21:21" x14ac:dyDescent="0.2">
      <c r="U109" s="137"/>
    </row>
    <row r="110" spans="21:21" x14ac:dyDescent="0.2">
      <c r="U110" s="137"/>
    </row>
    <row r="111" spans="21:21" x14ac:dyDescent="0.2">
      <c r="U111" s="137"/>
    </row>
    <row r="112" spans="21:21" x14ac:dyDescent="0.2">
      <c r="U112" s="137"/>
    </row>
    <row r="113" spans="21:21" x14ac:dyDescent="0.2">
      <c r="U113" s="137"/>
    </row>
    <row r="114" spans="21:21" x14ac:dyDescent="0.2">
      <c r="U114" s="137"/>
    </row>
  </sheetData>
  <mergeCells count="6">
    <mergeCell ref="T3:U3"/>
    <mergeCell ref="J3:K3"/>
    <mergeCell ref="G3:H3"/>
    <mergeCell ref="D3:E3"/>
    <mergeCell ref="B4:C4"/>
    <mergeCell ref="L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B2" sqref="B2"/>
    </sheetView>
  </sheetViews>
  <sheetFormatPr baseColWidth="10" defaultRowHeight="12.75" x14ac:dyDescent="0.2"/>
  <cols>
    <col min="1" max="1" width="41.140625" style="169" customWidth="1"/>
    <col min="2" max="21" width="9.42578125" style="28" customWidth="1"/>
    <col min="22" max="16384" width="11.42578125" style="28"/>
  </cols>
  <sheetData>
    <row r="1" spans="1:21" x14ac:dyDescent="0.2">
      <c r="A1" s="162" t="s">
        <v>77</v>
      </c>
    </row>
    <row r="2" spans="1:21" x14ac:dyDescent="0.2">
      <c r="A2" s="163"/>
      <c r="B2" s="31"/>
      <c r="C2" s="31"/>
      <c r="D2" s="31"/>
      <c r="E2" s="31"/>
      <c r="F2" s="31"/>
      <c r="G2" s="31"/>
      <c r="H2" s="31"/>
      <c r="I2" s="31"/>
      <c r="J2" s="31"/>
      <c r="K2" s="31"/>
      <c r="L2" s="31"/>
      <c r="M2" s="31"/>
      <c r="N2" s="31"/>
      <c r="O2" s="31"/>
      <c r="P2" s="31"/>
      <c r="Q2" s="31"/>
      <c r="R2" s="31"/>
      <c r="S2" s="31"/>
      <c r="T2" s="31"/>
      <c r="U2" s="31"/>
    </row>
    <row r="3" spans="1:21" x14ac:dyDescent="0.2">
      <c r="A3" s="164"/>
      <c r="B3" s="29">
        <v>2019</v>
      </c>
      <c r="C3" s="30">
        <v>2020</v>
      </c>
      <c r="D3" s="202" t="s">
        <v>5</v>
      </c>
      <c r="E3" s="204"/>
      <c r="F3" s="2">
        <v>2021</v>
      </c>
      <c r="G3" s="203" t="s">
        <v>6</v>
      </c>
      <c r="H3" s="204"/>
      <c r="I3" s="2">
        <v>2022</v>
      </c>
      <c r="J3" s="203" t="s">
        <v>52</v>
      </c>
      <c r="K3" s="204"/>
      <c r="L3" s="2">
        <v>2023</v>
      </c>
      <c r="M3" s="224">
        <v>2024</v>
      </c>
      <c r="N3" s="2">
        <v>2025</v>
      </c>
      <c r="O3" s="224">
        <v>2026</v>
      </c>
      <c r="P3" s="2">
        <v>2027</v>
      </c>
      <c r="Q3" s="224">
        <v>2028</v>
      </c>
      <c r="R3" s="2">
        <v>2029</v>
      </c>
      <c r="S3" s="2">
        <v>2030</v>
      </c>
      <c r="T3" s="210" t="s">
        <v>53</v>
      </c>
      <c r="U3" s="210"/>
    </row>
    <row r="4" spans="1:21" x14ac:dyDescent="0.2">
      <c r="A4" s="165"/>
      <c r="B4" s="211" t="s">
        <v>20</v>
      </c>
      <c r="C4" s="212"/>
      <c r="D4" s="68" t="s">
        <v>7</v>
      </c>
      <c r="E4" s="52" t="s">
        <v>8</v>
      </c>
      <c r="F4" s="34" t="s">
        <v>9</v>
      </c>
      <c r="G4" s="51" t="s">
        <v>7</v>
      </c>
      <c r="H4" s="52" t="s">
        <v>8</v>
      </c>
      <c r="I4" s="52" t="s">
        <v>9</v>
      </c>
      <c r="J4" s="51" t="s">
        <v>7</v>
      </c>
      <c r="K4" s="52" t="s">
        <v>8</v>
      </c>
      <c r="L4" s="213" t="s">
        <v>10</v>
      </c>
      <c r="M4" s="213"/>
      <c r="N4" s="213"/>
      <c r="O4" s="213"/>
      <c r="P4" s="213"/>
      <c r="Q4" s="213"/>
      <c r="R4" s="213"/>
      <c r="S4" s="214"/>
      <c r="T4" s="51" t="s">
        <v>7</v>
      </c>
      <c r="U4" s="51" t="s">
        <v>8</v>
      </c>
    </row>
    <row r="5" spans="1:21" x14ac:dyDescent="0.2">
      <c r="A5" s="179" t="s">
        <v>1</v>
      </c>
      <c r="B5" s="173">
        <v>225003.5</v>
      </c>
      <c r="C5" s="174">
        <v>236912.5</v>
      </c>
      <c r="D5" s="175">
        <f>C5-B5</f>
        <v>11909</v>
      </c>
      <c r="E5" s="176">
        <f>(C5-B5)/B5*100</f>
        <v>5.2928065563424571</v>
      </c>
      <c r="F5" s="174">
        <v>227700</v>
      </c>
      <c r="G5" s="177">
        <f>ROUND(F5-C5,-2)</f>
        <v>-9200</v>
      </c>
      <c r="H5" s="176">
        <f>(F5-C5)/C5*100</f>
        <v>-3.8885664538595472</v>
      </c>
      <c r="I5" s="174">
        <v>230000</v>
      </c>
      <c r="J5" s="177">
        <f>I5-F5</f>
        <v>2300</v>
      </c>
      <c r="K5" s="176">
        <f>(I5-F5)/F5*100</f>
        <v>1.0101010101010102</v>
      </c>
      <c r="L5" s="173">
        <v>234000</v>
      </c>
      <c r="M5" s="174">
        <v>237000</v>
      </c>
      <c r="N5" s="174">
        <v>238000</v>
      </c>
      <c r="O5" s="174">
        <v>241000</v>
      </c>
      <c r="P5" s="174">
        <v>239000</v>
      </c>
      <c r="Q5" s="174">
        <v>242000</v>
      </c>
      <c r="R5" s="174">
        <v>240000</v>
      </c>
      <c r="S5" s="174">
        <v>240000</v>
      </c>
      <c r="T5" s="177">
        <f>ROUND(S5-C5,-3)</f>
        <v>3000</v>
      </c>
      <c r="U5" s="178">
        <f>(S5-C5)/C5*100</f>
        <v>1.3032237640479081</v>
      </c>
    </row>
    <row r="6" spans="1:21" x14ac:dyDescent="0.2">
      <c r="A6" s="170" t="s">
        <v>23</v>
      </c>
      <c r="B6" s="77">
        <v>35365</v>
      </c>
      <c r="C6" s="63">
        <v>38137</v>
      </c>
      <c r="D6" s="69">
        <f t="shared" ref="D6:D26" si="0">C6-B6</f>
        <v>2772</v>
      </c>
      <c r="E6" s="72">
        <f t="shared" ref="E6:E26" si="1">(C6-B6)/B6*100</f>
        <v>7.8382581648522551</v>
      </c>
      <c r="F6" s="63">
        <v>39100</v>
      </c>
      <c r="G6" s="62">
        <f t="shared" ref="G6:G26" si="2">ROUND(F6-C6,-2)</f>
        <v>1000</v>
      </c>
      <c r="H6" s="72">
        <f t="shared" ref="H6:H26" si="3">(F6-C6)/C6*100</f>
        <v>2.5251068516139181</v>
      </c>
      <c r="I6" s="63">
        <v>37300</v>
      </c>
      <c r="J6" s="62">
        <f t="shared" ref="J6:J26" si="4">I6-F6</f>
        <v>-1800</v>
      </c>
      <c r="K6" s="72">
        <f t="shared" ref="K6:K26" si="5">(I6-F6)/F6*100</f>
        <v>-4.6035805626598467</v>
      </c>
      <c r="L6" s="77">
        <v>37000</v>
      </c>
      <c r="M6" s="63">
        <v>38000</v>
      </c>
      <c r="N6" s="63">
        <v>38000</v>
      </c>
      <c r="O6" s="63">
        <v>38000</v>
      </c>
      <c r="P6" s="63">
        <v>38000</v>
      </c>
      <c r="Q6" s="63">
        <v>39000</v>
      </c>
      <c r="R6" s="63">
        <v>38000</v>
      </c>
      <c r="S6" s="63">
        <v>39000</v>
      </c>
      <c r="T6" s="62">
        <f t="shared" ref="T6:T26" si="6">ROUND(S6-C6,-3)</f>
        <v>1000</v>
      </c>
      <c r="U6" s="75">
        <f t="shared" ref="U6:U26" si="7">(S6-C6)/C6*100</f>
        <v>2.2628943021212997</v>
      </c>
    </row>
    <row r="7" spans="1:21" x14ac:dyDescent="0.2">
      <c r="A7" s="170" t="s">
        <v>68</v>
      </c>
      <c r="B7" s="77">
        <v>25350</v>
      </c>
      <c r="C7" s="63">
        <v>27426</v>
      </c>
      <c r="D7" s="69">
        <f t="shared" si="0"/>
        <v>2076</v>
      </c>
      <c r="E7" s="72">
        <f t="shared" si="1"/>
        <v>8.1893491124260347</v>
      </c>
      <c r="F7" s="63">
        <v>24500</v>
      </c>
      <c r="G7" s="62">
        <f t="shared" si="2"/>
        <v>-2900</v>
      </c>
      <c r="H7" s="72">
        <f t="shared" si="3"/>
        <v>-10.668708524757529</v>
      </c>
      <c r="I7" s="63">
        <v>26100</v>
      </c>
      <c r="J7" s="62">
        <f t="shared" si="4"/>
        <v>1600</v>
      </c>
      <c r="K7" s="72">
        <f t="shared" si="5"/>
        <v>6.5306122448979593</v>
      </c>
      <c r="L7" s="77">
        <v>27000</v>
      </c>
      <c r="M7" s="63">
        <v>28000</v>
      </c>
      <c r="N7" s="63">
        <v>28000</v>
      </c>
      <c r="O7" s="63">
        <v>28000</v>
      </c>
      <c r="P7" s="63">
        <v>28000</v>
      </c>
      <c r="Q7" s="63">
        <v>28000</v>
      </c>
      <c r="R7" s="63">
        <v>28000</v>
      </c>
      <c r="S7" s="63">
        <v>28000</v>
      </c>
      <c r="T7" s="62">
        <f t="shared" si="6"/>
        <v>1000</v>
      </c>
      <c r="U7" s="75">
        <f t="shared" si="7"/>
        <v>2.0929045431342521</v>
      </c>
    </row>
    <row r="8" spans="1:21" x14ac:dyDescent="0.2">
      <c r="A8" s="170" t="s">
        <v>25</v>
      </c>
      <c r="B8" s="77">
        <v>76626</v>
      </c>
      <c r="C8" s="63">
        <v>84637.5</v>
      </c>
      <c r="D8" s="69">
        <f t="shared" si="0"/>
        <v>8011.5</v>
      </c>
      <c r="E8" s="72">
        <f t="shared" si="1"/>
        <v>10.455328478584294</v>
      </c>
      <c r="F8" s="63">
        <v>80400</v>
      </c>
      <c r="G8" s="62">
        <f t="shared" si="2"/>
        <v>-4200</v>
      </c>
      <c r="H8" s="72">
        <f t="shared" si="3"/>
        <v>-5.0066459902525482</v>
      </c>
      <c r="I8" s="63">
        <v>80000</v>
      </c>
      <c r="J8" s="62">
        <f t="shared" si="4"/>
        <v>-400</v>
      </c>
      <c r="K8" s="72">
        <f t="shared" si="5"/>
        <v>-0.49751243781094528</v>
      </c>
      <c r="L8" s="77">
        <v>81000</v>
      </c>
      <c r="M8" s="63">
        <v>82000</v>
      </c>
      <c r="N8" s="63">
        <v>82000</v>
      </c>
      <c r="O8" s="63">
        <v>83000</v>
      </c>
      <c r="P8" s="63">
        <v>82000</v>
      </c>
      <c r="Q8" s="63">
        <v>83000</v>
      </c>
      <c r="R8" s="63">
        <v>83000</v>
      </c>
      <c r="S8" s="63">
        <v>82000</v>
      </c>
      <c r="T8" s="62">
        <f t="shared" si="6"/>
        <v>-3000</v>
      </c>
      <c r="U8" s="75">
        <f t="shared" si="7"/>
        <v>-3.116230985083444</v>
      </c>
    </row>
    <row r="9" spans="1:21" x14ac:dyDescent="0.2">
      <c r="A9" s="170" t="s">
        <v>26</v>
      </c>
      <c r="B9" s="77">
        <v>31226.5</v>
      </c>
      <c r="C9" s="63">
        <v>38429</v>
      </c>
      <c r="D9" s="69">
        <f t="shared" si="0"/>
        <v>7202.5</v>
      </c>
      <c r="E9" s="72">
        <f t="shared" si="1"/>
        <v>23.065345139544938</v>
      </c>
      <c r="F9" s="63">
        <v>38000</v>
      </c>
      <c r="G9" s="62">
        <f t="shared" si="2"/>
        <v>-400</v>
      </c>
      <c r="H9" s="72">
        <f t="shared" si="3"/>
        <v>-1.1163444273855683</v>
      </c>
      <c r="I9" s="63">
        <v>38200</v>
      </c>
      <c r="J9" s="62">
        <f t="shared" si="4"/>
        <v>200</v>
      </c>
      <c r="K9" s="72">
        <f t="shared" si="5"/>
        <v>0.52631578947368418</v>
      </c>
      <c r="L9" s="77">
        <v>39000</v>
      </c>
      <c r="M9" s="63">
        <v>39000</v>
      </c>
      <c r="N9" s="63">
        <v>39000</v>
      </c>
      <c r="O9" s="63">
        <v>40000</v>
      </c>
      <c r="P9" s="63">
        <v>40000</v>
      </c>
      <c r="Q9" s="63">
        <v>40000</v>
      </c>
      <c r="R9" s="63">
        <v>40000</v>
      </c>
      <c r="S9" s="63">
        <v>40000</v>
      </c>
      <c r="T9" s="62">
        <f t="shared" si="6"/>
        <v>2000</v>
      </c>
      <c r="U9" s="75">
        <f t="shared" si="7"/>
        <v>4.0880584974888761</v>
      </c>
    </row>
    <row r="10" spans="1:21" x14ac:dyDescent="0.2">
      <c r="A10" s="170" t="s">
        <v>27</v>
      </c>
      <c r="B10" s="77">
        <v>17958</v>
      </c>
      <c r="C10" s="63">
        <v>18818</v>
      </c>
      <c r="D10" s="69">
        <f t="shared" si="0"/>
        <v>860</v>
      </c>
      <c r="E10" s="72">
        <f t="shared" si="1"/>
        <v>4.7889519991090319</v>
      </c>
      <c r="F10" s="63">
        <v>16800</v>
      </c>
      <c r="G10" s="62">
        <f t="shared" si="2"/>
        <v>-2000</v>
      </c>
      <c r="H10" s="72">
        <f t="shared" si="3"/>
        <v>-10.72377510893825</v>
      </c>
      <c r="I10" s="63">
        <v>18400</v>
      </c>
      <c r="J10" s="62">
        <f t="shared" si="4"/>
        <v>1600</v>
      </c>
      <c r="K10" s="72">
        <f t="shared" si="5"/>
        <v>9.5238095238095237</v>
      </c>
      <c r="L10" s="77">
        <v>19000</v>
      </c>
      <c r="M10" s="63">
        <v>19000</v>
      </c>
      <c r="N10" s="63">
        <v>20000</v>
      </c>
      <c r="O10" s="63">
        <v>20000</v>
      </c>
      <c r="P10" s="63">
        <v>20000</v>
      </c>
      <c r="Q10" s="63">
        <v>20000</v>
      </c>
      <c r="R10" s="63">
        <v>20000</v>
      </c>
      <c r="S10" s="63">
        <v>20000</v>
      </c>
      <c r="T10" s="62">
        <f t="shared" si="6"/>
        <v>1000</v>
      </c>
      <c r="U10" s="75">
        <f t="shared" si="7"/>
        <v>6.2812201084068446</v>
      </c>
    </row>
    <row r="11" spans="1:21" x14ac:dyDescent="0.2">
      <c r="A11" s="170" t="s">
        <v>69</v>
      </c>
      <c r="B11" s="77">
        <v>35955</v>
      </c>
      <c r="C11" s="63">
        <v>27014</v>
      </c>
      <c r="D11" s="69">
        <f t="shared" si="0"/>
        <v>-8941</v>
      </c>
      <c r="E11" s="72">
        <f t="shared" si="1"/>
        <v>-24.867195104992351</v>
      </c>
      <c r="F11" s="63">
        <v>26000</v>
      </c>
      <c r="G11" s="62">
        <f t="shared" si="2"/>
        <v>-1000</v>
      </c>
      <c r="H11" s="72">
        <f t="shared" si="3"/>
        <v>-3.753609239653513</v>
      </c>
      <c r="I11" s="63">
        <v>27300</v>
      </c>
      <c r="J11" s="62">
        <f t="shared" si="4"/>
        <v>1300</v>
      </c>
      <c r="K11" s="72">
        <f t="shared" si="5"/>
        <v>5</v>
      </c>
      <c r="L11" s="77">
        <v>28000</v>
      </c>
      <c r="M11" s="63">
        <v>28000</v>
      </c>
      <c r="N11" s="63">
        <v>28000</v>
      </c>
      <c r="O11" s="63">
        <v>29000</v>
      </c>
      <c r="P11" s="63">
        <v>28000</v>
      </c>
      <c r="Q11" s="63">
        <v>29000</v>
      </c>
      <c r="R11" s="63">
        <v>28000</v>
      </c>
      <c r="S11" s="63">
        <v>28000</v>
      </c>
      <c r="T11" s="62">
        <f t="shared" si="6"/>
        <v>1000</v>
      </c>
      <c r="U11" s="75">
        <f t="shared" si="7"/>
        <v>3.6499592803731398</v>
      </c>
    </row>
    <row r="12" spans="1:21" x14ac:dyDescent="0.2">
      <c r="A12" s="171" t="s">
        <v>32</v>
      </c>
      <c r="B12" s="78">
        <v>2523</v>
      </c>
      <c r="C12" s="65">
        <v>2451</v>
      </c>
      <c r="D12" s="70">
        <f t="shared" si="0"/>
        <v>-72</v>
      </c>
      <c r="E12" s="73">
        <f t="shared" si="1"/>
        <v>-2.853745541022592</v>
      </c>
      <c r="F12" s="65">
        <v>2900</v>
      </c>
      <c r="G12" s="64">
        <f t="shared" si="2"/>
        <v>400</v>
      </c>
      <c r="H12" s="73">
        <f t="shared" si="3"/>
        <v>18.319053447572418</v>
      </c>
      <c r="I12" s="65">
        <v>2700</v>
      </c>
      <c r="J12" s="64">
        <f t="shared" si="4"/>
        <v>-200</v>
      </c>
      <c r="K12" s="73">
        <f t="shared" si="5"/>
        <v>-6.8965517241379306</v>
      </c>
      <c r="L12" s="78">
        <v>2800</v>
      </c>
      <c r="M12" s="65">
        <v>2900</v>
      </c>
      <c r="N12" s="65">
        <v>2900</v>
      </c>
      <c r="O12" s="65">
        <v>3000</v>
      </c>
      <c r="P12" s="65">
        <v>3000</v>
      </c>
      <c r="Q12" s="65">
        <v>3100</v>
      </c>
      <c r="R12" s="65">
        <v>3100</v>
      </c>
      <c r="S12" s="65">
        <v>3100</v>
      </c>
      <c r="T12" s="64">
        <f>ROUND(S12-C12,-2)</f>
        <v>600</v>
      </c>
      <c r="U12" s="76">
        <f t="shared" si="7"/>
        <v>26.478988168094652</v>
      </c>
    </row>
    <row r="13" spans="1:21" x14ac:dyDescent="0.2">
      <c r="A13" s="172" t="s">
        <v>72</v>
      </c>
      <c r="B13" s="173">
        <v>50338</v>
      </c>
      <c r="C13" s="174">
        <v>51418</v>
      </c>
      <c r="D13" s="175">
        <f t="shared" si="0"/>
        <v>1080</v>
      </c>
      <c r="E13" s="176">
        <f t="shared" si="1"/>
        <v>2.1454964440383013</v>
      </c>
      <c r="F13" s="174">
        <v>48600</v>
      </c>
      <c r="G13" s="177">
        <f t="shared" si="2"/>
        <v>-2800</v>
      </c>
      <c r="H13" s="176">
        <f t="shared" si="3"/>
        <v>-5.480571006262398</v>
      </c>
      <c r="I13" s="174">
        <v>49600</v>
      </c>
      <c r="J13" s="177">
        <f t="shared" si="4"/>
        <v>1000</v>
      </c>
      <c r="K13" s="176">
        <f t="shared" si="5"/>
        <v>2.0576131687242798</v>
      </c>
      <c r="L13" s="173">
        <v>51000</v>
      </c>
      <c r="M13" s="174">
        <v>51000</v>
      </c>
      <c r="N13" s="174">
        <v>51000</v>
      </c>
      <c r="O13" s="174">
        <v>51000</v>
      </c>
      <c r="P13" s="174">
        <v>51000</v>
      </c>
      <c r="Q13" s="174">
        <v>51000</v>
      </c>
      <c r="R13" s="174">
        <v>51000</v>
      </c>
      <c r="S13" s="174">
        <v>51000</v>
      </c>
      <c r="T13" s="177">
        <f>ROUND(S13-C13,-2)</f>
        <v>-400</v>
      </c>
      <c r="U13" s="178">
        <f t="shared" si="7"/>
        <v>-0.81294488311486246</v>
      </c>
    </row>
    <row r="14" spans="1:21" s="115" customFormat="1" x14ac:dyDescent="0.2">
      <c r="A14" s="166" t="s">
        <v>76</v>
      </c>
      <c r="B14" s="79">
        <v>40752</v>
      </c>
      <c r="C14" s="67">
        <v>40623.5</v>
      </c>
      <c r="D14" s="71">
        <f t="shared" si="0"/>
        <v>-128.5</v>
      </c>
      <c r="E14" s="74">
        <f t="shared" si="1"/>
        <v>-0.3153219473890852</v>
      </c>
      <c r="F14" s="67">
        <v>39500</v>
      </c>
      <c r="G14" s="66">
        <f t="shared" si="2"/>
        <v>-1100</v>
      </c>
      <c r="H14" s="74">
        <f t="shared" si="3"/>
        <v>-2.765640577498246</v>
      </c>
      <c r="I14" s="67">
        <v>40500</v>
      </c>
      <c r="J14" s="66">
        <f t="shared" si="4"/>
        <v>1000</v>
      </c>
      <c r="K14" s="129">
        <f t="shared" si="5"/>
        <v>2.5316455696202533</v>
      </c>
      <c r="L14" s="128">
        <v>41000</v>
      </c>
      <c r="M14" s="147">
        <v>41000</v>
      </c>
      <c r="N14" s="147">
        <v>41000</v>
      </c>
      <c r="O14" s="147">
        <v>42000</v>
      </c>
      <c r="P14" s="147">
        <v>41000</v>
      </c>
      <c r="Q14" s="147">
        <v>41000</v>
      </c>
      <c r="R14" s="147">
        <v>41000</v>
      </c>
      <c r="S14" s="147">
        <v>41000</v>
      </c>
      <c r="T14" s="130">
        <f>ROUND(S14-C14,-2)</f>
        <v>400</v>
      </c>
      <c r="U14" s="148">
        <f t="shared" si="7"/>
        <v>0.92680345120435215</v>
      </c>
    </row>
    <row r="15" spans="1:21" x14ac:dyDescent="0.2">
      <c r="A15" s="172" t="s">
        <v>58</v>
      </c>
      <c r="B15" s="173">
        <f>B16+B17</f>
        <v>135601.5</v>
      </c>
      <c r="C15" s="173">
        <f>C16+C17</f>
        <v>155740.625</v>
      </c>
      <c r="D15" s="175">
        <f t="shared" si="0"/>
        <v>20139.125</v>
      </c>
      <c r="E15" s="176">
        <f t="shared" si="1"/>
        <v>14.85169780570274</v>
      </c>
      <c r="F15" s="173">
        <f>F16+F17</f>
        <v>158300</v>
      </c>
      <c r="G15" s="177">
        <f t="shared" si="2"/>
        <v>2600</v>
      </c>
      <c r="H15" s="176">
        <f t="shared" si="3"/>
        <v>1.6433573449445193</v>
      </c>
      <c r="I15" s="173">
        <f>I16+I17</f>
        <v>164000</v>
      </c>
      <c r="J15" s="177">
        <f t="shared" si="4"/>
        <v>5700</v>
      </c>
      <c r="K15" s="180">
        <f t="shared" si="5"/>
        <v>3.6007580543272266</v>
      </c>
      <c r="L15" s="173">
        <f>L16+L17</f>
        <v>165000</v>
      </c>
      <c r="M15" s="173">
        <v>167000</v>
      </c>
      <c r="N15" s="173">
        <f>N16+N17</f>
        <v>166000</v>
      </c>
      <c r="O15" s="173">
        <v>167000</v>
      </c>
      <c r="P15" s="173">
        <f>P16+P17</f>
        <v>166000</v>
      </c>
      <c r="Q15" s="173">
        <v>166000</v>
      </c>
      <c r="R15" s="173">
        <f>R16+R17</f>
        <v>164000</v>
      </c>
      <c r="S15" s="173">
        <f>S16+S17</f>
        <v>163000</v>
      </c>
      <c r="T15" s="181">
        <f t="shared" si="6"/>
        <v>7000</v>
      </c>
      <c r="U15" s="182">
        <f t="shared" si="7"/>
        <v>4.661195497321267</v>
      </c>
    </row>
    <row r="16" spans="1:21" x14ac:dyDescent="0.2">
      <c r="A16" s="170" t="s">
        <v>59</v>
      </c>
      <c r="B16" s="77">
        <v>110079</v>
      </c>
      <c r="C16" s="63">
        <v>117440.125</v>
      </c>
      <c r="D16" s="69">
        <f t="shared" si="0"/>
        <v>7361.125</v>
      </c>
      <c r="E16" s="72">
        <f t="shared" si="1"/>
        <v>6.6871292435432732</v>
      </c>
      <c r="F16" s="63">
        <v>103700</v>
      </c>
      <c r="G16" s="62">
        <f t="shared" si="2"/>
        <v>-13700</v>
      </c>
      <c r="H16" s="72">
        <f t="shared" si="3"/>
        <v>-11.699685265151071</v>
      </c>
      <c r="I16" s="63">
        <v>105800</v>
      </c>
      <c r="J16" s="62">
        <f t="shared" si="4"/>
        <v>2100</v>
      </c>
      <c r="K16" s="143">
        <f t="shared" si="5"/>
        <v>2.0250723240115716</v>
      </c>
      <c r="L16" s="144">
        <v>105000</v>
      </c>
      <c r="M16" s="145">
        <v>106000</v>
      </c>
      <c r="N16" s="145">
        <v>106000</v>
      </c>
      <c r="O16" s="145">
        <v>106000</v>
      </c>
      <c r="P16" s="145">
        <v>106000</v>
      </c>
      <c r="Q16" s="145">
        <v>106000</v>
      </c>
      <c r="R16" s="145">
        <v>104000</v>
      </c>
      <c r="S16" s="145">
        <v>104000</v>
      </c>
      <c r="T16" s="139">
        <f t="shared" si="6"/>
        <v>-13000</v>
      </c>
      <c r="U16" s="146">
        <f t="shared" si="7"/>
        <v>-11.444235945763852</v>
      </c>
    </row>
    <row r="17" spans="1:21" x14ac:dyDescent="0.2">
      <c r="A17" s="171" t="s">
        <v>71</v>
      </c>
      <c r="B17" s="78">
        <v>25522.5</v>
      </c>
      <c r="C17" s="65">
        <v>38300.5</v>
      </c>
      <c r="D17" s="70">
        <f t="shared" si="0"/>
        <v>12778</v>
      </c>
      <c r="E17" s="73">
        <f t="shared" si="1"/>
        <v>50.065628367127047</v>
      </c>
      <c r="F17" s="65">
        <v>54600</v>
      </c>
      <c r="G17" s="64">
        <f t="shared" si="2"/>
        <v>16300</v>
      </c>
      <c r="H17" s="73">
        <f t="shared" si="3"/>
        <v>42.556885680343598</v>
      </c>
      <c r="I17" s="65">
        <v>58200</v>
      </c>
      <c r="J17" s="64">
        <f t="shared" si="4"/>
        <v>3600</v>
      </c>
      <c r="K17" s="133">
        <f t="shared" si="5"/>
        <v>6.593406593406594</v>
      </c>
      <c r="L17" s="131">
        <v>60000</v>
      </c>
      <c r="M17" s="140">
        <v>61000</v>
      </c>
      <c r="N17" s="140">
        <v>60000</v>
      </c>
      <c r="O17" s="140">
        <v>61000</v>
      </c>
      <c r="P17" s="140">
        <v>60000</v>
      </c>
      <c r="Q17" s="140">
        <v>60000</v>
      </c>
      <c r="R17" s="140">
        <v>60000</v>
      </c>
      <c r="S17" s="140">
        <v>59000</v>
      </c>
      <c r="T17" s="134">
        <f t="shared" si="6"/>
        <v>21000</v>
      </c>
      <c r="U17" s="141">
        <f t="shared" si="7"/>
        <v>54.04498635788044</v>
      </c>
    </row>
    <row r="18" spans="1:21" x14ac:dyDescent="0.2">
      <c r="A18" s="166" t="s">
        <v>45</v>
      </c>
      <c r="B18" s="79">
        <f>B15+B14+B13+B5</f>
        <v>451695</v>
      </c>
      <c r="C18" s="79">
        <f>C15+C14+C13+C5</f>
        <v>484694.625</v>
      </c>
      <c r="D18" s="71">
        <f t="shared" si="0"/>
        <v>32999.625</v>
      </c>
      <c r="E18" s="74">
        <f t="shared" si="1"/>
        <v>7.3057317437651506</v>
      </c>
      <c r="F18" s="79">
        <f>F15+F14+F13+F5</f>
        <v>474100</v>
      </c>
      <c r="G18" s="66">
        <f t="shared" si="2"/>
        <v>-10600</v>
      </c>
      <c r="H18" s="74">
        <f t="shared" si="3"/>
        <v>-2.1858350502648962</v>
      </c>
      <c r="I18" s="79">
        <f>I15+I14+I13+I5</f>
        <v>484100</v>
      </c>
      <c r="J18" s="66">
        <f t="shared" si="4"/>
        <v>10000</v>
      </c>
      <c r="K18" s="129">
        <f t="shared" si="5"/>
        <v>2.1092596498628979</v>
      </c>
      <c r="L18" s="79">
        <f>L15+L14+L13+L5</f>
        <v>491000</v>
      </c>
      <c r="M18" s="79">
        <v>496000</v>
      </c>
      <c r="N18" s="79">
        <f>N15+N14+N13+N5</f>
        <v>496000</v>
      </c>
      <c r="O18" s="79">
        <v>501000</v>
      </c>
      <c r="P18" s="79">
        <f>P15+P14+P13+P5</f>
        <v>497000</v>
      </c>
      <c r="Q18" s="79">
        <v>500000</v>
      </c>
      <c r="R18" s="79">
        <f>R15+R14+R13+R5</f>
        <v>496000</v>
      </c>
      <c r="S18" s="79">
        <f>S15+S14+S13+S5</f>
        <v>495000</v>
      </c>
      <c r="T18" s="130">
        <f t="shared" si="6"/>
        <v>10000</v>
      </c>
      <c r="U18" s="148">
        <f t="shared" si="7"/>
        <v>2.1261583001874631</v>
      </c>
    </row>
    <row r="19" spans="1:21" s="127" customFormat="1" x14ac:dyDescent="0.2">
      <c r="A19" s="167" t="s">
        <v>84</v>
      </c>
      <c r="B19" s="123">
        <f>B26-B18</f>
        <v>72705</v>
      </c>
      <c r="C19" s="123">
        <f>C26-C18</f>
        <v>74724.875</v>
      </c>
      <c r="D19" s="124">
        <f t="shared" si="0"/>
        <v>2019.875</v>
      </c>
      <c r="E19" s="125">
        <f t="shared" si="1"/>
        <v>2.7781789423010799</v>
      </c>
      <c r="F19" s="123">
        <f>F26-F18</f>
        <v>76200</v>
      </c>
      <c r="G19" s="126">
        <f t="shared" si="2"/>
        <v>1500</v>
      </c>
      <c r="H19" s="125">
        <f t="shared" si="3"/>
        <v>1.9740748980844731</v>
      </c>
      <c r="I19" s="123">
        <f>I26-I18</f>
        <v>75900</v>
      </c>
      <c r="J19" s="126">
        <f t="shared" si="4"/>
        <v>-300</v>
      </c>
      <c r="K19" s="125">
        <f t="shared" si="5"/>
        <v>-0.39370078740157477</v>
      </c>
      <c r="L19" s="123">
        <f>L26-L18</f>
        <v>77000</v>
      </c>
      <c r="M19" s="123">
        <v>77000</v>
      </c>
      <c r="N19" s="123">
        <f>N26-N18</f>
        <v>78000</v>
      </c>
      <c r="O19" s="123">
        <v>78000</v>
      </c>
      <c r="P19" s="123">
        <f>P26-P18</f>
        <v>78000</v>
      </c>
      <c r="Q19" s="123">
        <v>79000</v>
      </c>
      <c r="R19" s="123">
        <f>R26-R18</f>
        <v>78000</v>
      </c>
      <c r="S19" s="123">
        <f>S26-S18</f>
        <v>79000</v>
      </c>
      <c r="T19" s="126">
        <f t="shared" si="6"/>
        <v>4000</v>
      </c>
      <c r="U19" s="142">
        <f t="shared" si="7"/>
        <v>5.7211537657306213</v>
      </c>
    </row>
    <row r="20" spans="1:21" x14ac:dyDescent="0.2">
      <c r="A20" s="170" t="s">
        <v>74</v>
      </c>
      <c r="B20" s="77">
        <v>13296</v>
      </c>
      <c r="C20" s="63">
        <v>14042.5</v>
      </c>
      <c r="D20" s="69">
        <f t="shared" si="0"/>
        <v>746.5</v>
      </c>
      <c r="E20" s="72">
        <f t="shared" si="1"/>
        <v>5.6144705174488569</v>
      </c>
      <c r="F20" s="63">
        <v>14000</v>
      </c>
      <c r="G20" s="62">
        <f t="shared" si="2"/>
        <v>0</v>
      </c>
      <c r="H20" s="72">
        <f t="shared" si="3"/>
        <v>-0.30265266156311199</v>
      </c>
      <c r="I20" s="63">
        <v>13800</v>
      </c>
      <c r="J20" s="62">
        <f t="shared" si="4"/>
        <v>-200</v>
      </c>
      <c r="K20" s="143">
        <f t="shared" si="5"/>
        <v>-1.4285714285714286</v>
      </c>
      <c r="L20" s="144">
        <v>14000</v>
      </c>
      <c r="M20" s="145">
        <v>14000</v>
      </c>
      <c r="N20" s="145">
        <v>14000</v>
      </c>
      <c r="O20" s="145">
        <v>14000</v>
      </c>
      <c r="P20" s="145">
        <v>14000</v>
      </c>
      <c r="Q20" s="145">
        <v>15000</v>
      </c>
      <c r="R20" s="145">
        <v>15000</v>
      </c>
      <c r="S20" s="145">
        <v>15000</v>
      </c>
      <c r="T20" s="139">
        <f t="shared" si="6"/>
        <v>1000</v>
      </c>
      <c r="U20" s="146">
        <f t="shared" si="7"/>
        <v>6.8185864340395224</v>
      </c>
    </row>
    <row r="21" spans="1:21" x14ac:dyDescent="0.2">
      <c r="A21" s="170" t="s">
        <v>75</v>
      </c>
      <c r="B21" s="77">
        <v>11289.5</v>
      </c>
      <c r="C21" s="63">
        <v>12358</v>
      </c>
      <c r="D21" s="69">
        <f t="shared" si="0"/>
        <v>1068.5</v>
      </c>
      <c r="E21" s="72">
        <f t="shared" si="1"/>
        <v>9.4645467026883381</v>
      </c>
      <c r="F21" s="63">
        <v>12000</v>
      </c>
      <c r="G21" s="62">
        <f t="shared" si="2"/>
        <v>-400</v>
      </c>
      <c r="H21" s="72">
        <f t="shared" si="3"/>
        <v>-2.896908884932837</v>
      </c>
      <c r="I21" s="63">
        <v>12000</v>
      </c>
      <c r="J21" s="62">
        <f t="shared" si="4"/>
        <v>0</v>
      </c>
      <c r="K21" s="143">
        <f t="shared" si="5"/>
        <v>0</v>
      </c>
      <c r="L21" s="144">
        <v>12000</v>
      </c>
      <c r="M21" s="145">
        <v>12000</v>
      </c>
      <c r="N21" s="145">
        <v>13000</v>
      </c>
      <c r="O21" s="145">
        <v>13000</v>
      </c>
      <c r="P21" s="145">
        <v>13000</v>
      </c>
      <c r="Q21" s="145">
        <v>13000</v>
      </c>
      <c r="R21" s="145">
        <v>13000</v>
      </c>
      <c r="S21" s="145">
        <v>13000</v>
      </c>
      <c r="T21" s="139">
        <f t="shared" si="6"/>
        <v>1000</v>
      </c>
      <c r="U21" s="146">
        <f t="shared" si="7"/>
        <v>5.1950153746560934</v>
      </c>
    </row>
    <row r="22" spans="1:21" x14ac:dyDescent="0.2">
      <c r="A22" s="170" t="s">
        <v>67</v>
      </c>
      <c r="B22" s="77">
        <v>4638.5</v>
      </c>
      <c r="C22" s="63">
        <v>5710.5</v>
      </c>
      <c r="D22" s="69">
        <f t="shared" si="0"/>
        <v>1072</v>
      </c>
      <c r="E22" s="72">
        <f t="shared" si="1"/>
        <v>23.110919478279616</v>
      </c>
      <c r="F22" s="63">
        <v>5500</v>
      </c>
      <c r="G22" s="62">
        <f t="shared" si="2"/>
        <v>-200</v>
      </c>
      <c r="H22" s="72">
        <f t="shared" si="3"/>
        <v>-3.6861921022677526</v>
      </c>
      <c r="I22" s="63">
        <v>5500</v>
      </c>
      <c r="J22" s="62">
        <f t="shared" si="4"/>
        <v>0</v>
      </c>
      <c r="K22" s="143">
        <f t="shared" si="5"/>
        <v>0</v>
      </c>
      <c r="L22" s="144">
        <v>6000</v>
      </c>
      <c r="M22" s="145">
        <v>6000</v>
      </c>
      <c r="N22" s="145">
        <v>6000</v>
      </c>
      <c r="O22" s="145">
        <v>6000</v>
      </c>
      <c r="P22" s="145">
        <v>6000</v>
      </c>
      <c r="Q22" s="145">
        <v>6000</v>
      </c>
      <c r="R22" s="145">
        <v>5000</v>
      </c>
      <c r="S22" s="145">
        <v>5000</v>
      </c>
      <c r="T22" s="139">
        <f t="shared" si="6"/>
        <v>-1000</v>
      </c>
      <c r="U22" s="146">
        <f t="shared" si="7"/>
        <v>-12.441992820243412</v>
      </c>
    </row>
    <row r="23" spans="1:21" x14ac:dyDescent="0.2">
      <c r="A23" s="170" t="s">
        <v>64</v>
      </c>
      <c r="B23" s="77">
        <v>2995</v>
      </c>
      <c r="C23" s="63">
        <v>3524</v>
      </c>
      <c r="D23" s="69">
        <f t="shared" si="0"/>
        <v>529</v>
      </c>
      <c r="E23" s="72">
        <f t="shared" si="1"/>
        <v>17.662771285475792</v>
      </c>
      <c r="F23" s="63">
        <v>3600</v>
      </c>
      <c r="G23" s="62">
        <f t="shared" si="2"/>
        <v>100</v>
      </c>
      <c r="H23" s="72">
        <f t="shared" si="3"/>
        <v>2.1566401816118046</v>
      </c>
      <c r="I23" s="63">
        <v>3500</v>
      </c>
      <c r="J23" s="62">
        <f t="shared" si="4"/>
        <v>-100</v>
      </c>
      <c r="K23" s="143">
        <f t="shared" si="5"/>
        <v>-2.7777777777777777</v>
      </c>
      <c r="L23" s="144">
        <v>3400</v>
      </c>
      <c r="M23" s="145">
        <v>3500</v>
      </c>
      <c r="N23" s="145">
        <v>3500</v>
      </c>
      <c r="O23" s="145">
        <v>3500</v>
      </c>
      <c r="P23" s="145">
        <v>3500</v>
      </c>
      <c r="Q23" s="145">
        <v>3500</v>
      </c>
      <c r="R23" s="145">
        <v>3500</v>
      </c>
      <c r="S23" s="145">
        <v>3500</v>
      </c>
      <c r="T23" s="139">
        <f>ROUND(S23-C23,-2)</f>
        <v>0</v>
      </c>
      <c r="U23" s="146">
        <f t="shared" si="7"/>
        <v>-0.68104426787741201</v>
      </c>
    </row>
    <row r="24" spans="1:21" x14ac:dyDescent="0.2">
      <c r="A24" s="170" t="s">
        <v>70</v>
      </c>
      <c r="B24" s="77">
        <v>6474</v>
      </c>
      <c r="C24" s="63">
        <v>7820</v>
      </c>
      <c r="D24" s="69">
        <f t="shared" si="0"/>
        <v>1346</v>
      </c>
      <c r="E24" s="72">
        <f t="shared" si="1"/>
        <v>20.790855730614766</v>
      </c>
      <c r="F24" s="63">
        <v>7600</v>
      </c>
      <c r="G24" s="62">
        <f t="shared" si="2"/>
        <v>-200</v>
      </c>
      <c r="H24" s="72">
        <f t="shared" si="3"/>
        <v>-2.8132992327365729</v>
      </c>
      <c r="I24" s="63">
        <v>7500</v>
      </c>
      <c r="J24" s="62">
        <f t="shared" si="4"/>
        <v>-100</v>
      </c>
      <c r="K24" s="143">
        <f t="shared" si="5"/>
        <v>-1.3157894736842104</v>
      </c>
      <c r="L24" s="144">
        <v>8000</v>
      </c>
      <c r="M24" s="145">
        <v>8000</v>
      </c>
      <c r="N24" s="145">
        <v>8000</v>
      </c>
      <c r="O24" s="145">
        <v>8000</v>
      </c>
      <c r="P24" s="145">
        <v>8000</v>
      </c>
      <c r="Q24" s="145">
        <v>8000</v>
      </c>
      <c r="R24" s="145">
        <v>8000</v>
      </c>
      <c r="S24" s="145">
        <v>8000</v>
      </c>
      <c r="T24" s="139">
        <f>ROUND(S24-C24,-2)</f>
        <v>200</v>
      </c>
      <c r="U24" s="146">
        <f t="shared" si="7"/>
        <v>2.3017902813299234</v>
      </c>
    </row>
    <row r="25" spans="1:21" s="127" customFormat="1" x14ac:dyDescent="0.2">
      <c r="A25" s="183" t="s">
        <v>82</v>
      </c>
      <c r="B25" s="131">
        <f>B19-SUM(B20:B24)</f>
        <v>34012</v>
      </c>
      <c r="C25" s="131">
        <f>C19-SUM(C20:C24)</f>
        <v>31269.875</v>
      </c>
      <c r="D25" s="132">
        <f t="shared" si="0"/>
        <v>-2742.125</v>
      </c>
      <c r="E25" s="133">
        <f t="shared" si="1"/>
        <v>-8.0622280371633543</v>
      </c>
      <c r="F25" s="131">
        <f>F19-SUM(F20:F24)</f>
        <v>33500</v>
      </c>
      <c r="G25" s="134">
        <f t="shared" si="2"/>
        <v>2200</v>
      </c>
      <c r="H25" s="133">
        <f t="shared" si="3"/>
        <v>7.1318641344105149</v>
      </c>
      <c r="I25" s="131">
        <f>I19-SUM(I20:I24)</f>
        <v>33600</v>
      </c>
      <c r="J25" s="134">
        <f t="shared" si="4"/>
        <v>100</v>
      </c>
      <c r="K25" s="133">
        <f t="shared" si="5"/>
        <v>0.29850746268656719</v>
      </c>
      <c r="L25" s="131">
        <v>34000</v>
      </c>
      <c r="M25" s="131">
        <v>34000</v>
      </c>
      <c r="N25" s="131">
        <v>34000</v>
      </c>
      <c r="O25" s="131">
        <v>34000</v>
      </c>
      <c r="P25" s="131">
        <v>34000</v>
      </c>
      <c r="Q25" s="131">
        <v>34000</v>
      </c>
      <c r="R25" s="131">
        <v>34000</v>
      </c>
      <c r="S25" s="131">
        <v>34000</v>
      </c>
      <c r="T25" s="134">
        <f t="shared" si="6"/>
        <v>3000</v>
      </c>
      <c r="U25" s="141">
        <f t="shared" si="7"/>
        <v>8.7308471811927628</v>
      </c>
    </row>
    <row r="26" spans="1:21" x14ac:dyDescent="0.2">
      <c r="A26" s="166" t="s">
        <v>44</v>
      </c>
      <c r="B26" s="79">
        <v>524400</v>
      </c>
      <c r="C26" s="79">
        <v>559419.5</v>
      </c>
      <c r="D26" s="71">
        <f t="shared" si="0"/>
        <v>35019.5</v>
      </c>
      <c r="E26" s="74">
        <f t="shared" si="1"/>
        <v>6.6780129672006101</v>
      </c>
      <c r="F26" s="79">
        <v>550300</v>
      </c>
      <c r="G26" s="66">
        <f t="shared" si="2"/>
        <v>-9100</v>
      </c>
      <c r="H26" s="74">
        <f t="shared" si="3"/>
        <v>-1.6301719907868784</v>
      </c>
      <c r="I26" s="79">
        <v>560000</v>
      </c>
      <c r="J26" s="66">
        <f t="shared" si="4"/>
        <v>9700</v>
      </c>
      <c r="K26" s="129">
        <f t="shared" si="5"/>
        <v>1.7626749045974923</v>
      </c>
      <c r="L26" s="128">
        <v>568000</v>
      </c>
      <c r="M26" s="128">
        <v>573000</v>
      </c>
      <c r="N26" s="128">
        <v>574000</v>
      </c>
      <c r="O26" s="128">
        <v>579000</v>
      </c>
      <c r="P26" s="128">
        <v>575000</v>
      </c>
      <c r="Q26" s="128">
        <v>579000</v>
      </c>
      <c r="R26" s="128">
        <v>574000</v>
      </c>
      <c r="S26" s="128">
        <v>574000</v>
      </c>
      <c r="T26" s="130">
        <f t="shared" si="6"/>
        <v>15000</v>
      </c>
      <c r="U26" s="148">
        <f t="shared" si="7"/>
        <v>2.6063624882579175</v>
      </c>
    </row>
    <row r="28" spans="1:21" x14ac:dyDescent="0.2">
      <c r="A28" s="168" t="s">
        <v>83</v>
      </c>
    </row>
    <row r="29" spans="1:21" x14ac:dyDescent="0.2">
      <c r="A29" s="168" t="s">
        <v>46</v>
      </c>
    </row>
    <row r="30" spans="1:21" x14ac:dyDescent="0.2">
      <c r="A30" s="168" t="s">
        <v>50</v>
      </c>
      <c r="B30" s="107"/>
      <c r="C30" s="107"/>
      <c r="D30" s="107"/>
      <c r="E30" s="107"/>
      <c r="F30" s="107"/>
      <c r="G30" s="107"/>
      <c r="H30" s="107"/>
      <c r="I30" s="107"/>
      <c r="J30" s="107"/>
      <c r="K30" s="107"/>
      <c r="L30" s="107"/>
      <c r="M30" s="107"/>
      <c r="N30" s="107"/>
      <c r="O30" s="107"/>
      <c r="P30" s="107"/>
      <c r="Q30" s="107"/>
      <c r="R30" s="107"/>
      <c r="S30" s="107"/>
      <c r="T30" s="107"/>
      <c r="U30" s="107"/>
    </row>
    <row r="31" spans="1:21" x14ac:dyDescent="0.2">
      <c r="A31" s="168" t="s">
        <v>51</v>
      </c>
      <c r="B31" s="107"/>
      <c r="C31" s="107"/>
      <c r="D31" s="107"/>
      <c r="E31" s="107"/>
      <c r="F31" s="107"/>
      <c r="G31" s="107"/>
      <c r="H31" s="107"/>
      <c r="I31" s="107"/>
      <c r="J31" s="107"/>
      <c r="K31" s="107"/>
      <c r="L31" s="107"/>
      <c r="M31" s="107"/>
      <c r="N31" s="107"/>
      <c r="O31" s="107"/>
      <c r="P31" s="107"/>
      <c r="Q31" s="107"/>
      <c r="R31" s="107"/>
      <c r="S31" s="107"/>
      <c r="T31" s="107"/>
      <c r="U31" s="107"/>
    </row>
  </sheetData>
  <mergeCells count="6">
    <mergeCell ref="D3:E3"/>
    <mergeCell ref="G3:H3"/>
    <mergeCell ref="J3:K3"/>
    <mergeCell ref="T3:U3"/>
    <mergeCell ref="B4:C4"/>
    <mergeCell ref="L4:S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activeCell="B2" sqref="B2"/>
    </sheetView>
  </sheetViews>
  <sheetFormatPr baseColWidth="10" defaultRowHeight="12.75" x14ac:dyDescent="0.2"/>
  <cols>
    <col min="1" max="1" width="29.42578125" style="58" customWidth="1"/>
    <col min="2" max="15" width="6.85546875" style="58" customWidth="1"/>
    <col min="16" max="16384" width="11.42578125" style="58"/>
  </cols>
  <sheetData>
    <row r="1" spans="1:17" x14ac:dyDescent="0.2">
      <c r="A1" s="113" t="s">
        <v>89</v>
      </c>
    </row>
    <row r="2" spans="1:17" x14ac:dyDescent="0.2">
      <c r="A2" s="59"/>
      <c r="B2" s="59"/>
      <c r="C2" s="59"/>
      <c r="D2" s="59"/>
      <c r="E2" s="59"/>
      <c r="F2" s="59"/>
      <c r="G2" s="59"/>
      <c r="H2" s="59"/>
      <c r="I2" s="59"/>
      <c r="J2" s="59"/>
      <c r="K2" s="59"/>
      <c r="L2" s="59"/>
      <c r="M2" s="59"/>
      <c r="N2" s="59"/>
      <c r="O2" s="59"/>
    </row>
    <row r="3" spans="1:17" x14ac:dyDescent="0.2">
      <c r="A3" s="60"/>
      <c r="B3" s="215" t="s">
        <v>20</v>
      </c>
      <c r="C3" s="215"/>
      <c r="D3" s="215"/>
      <c r="E3" s="216"/>
      <c r="F3" s="217" t="s">
        <v>10</v>
      </c>
      <c r="G3" s="217"/>
      <c r="H3" s="217"/>
      <c r="I3" s="217"/>
      <c r="J3" s="217"/>
      <c r="K3" s="217"/>
      <c r="L3" s="217"/>
      <c r="M3" s="217"/>
      <c r="N3" s="217"/>
      <c r="O3" s="217"/>
    </row>
    <row r="4" spans="1:17" ht="13.5" thickBot="1" x14ac:dyDescent="0.25">
      <c r="A4" s="188"/>
      <c r="B4" s="189">
        <v>2010</v>
      </c>
      <c r="C4" s="190">
        <v>2018</v>
      </c>
      <c r="D4" s="190">
        <v>2019</v>
      </c>
      <c r="E4" s="191">
        <v>2020</v>
      </c>
      <c r="F4" s="190">
        <v>2021</v>
      </c>
      <c r="G4" s="190">
        <v>2022</v>
      </c>
      <c r="H4" s="190">
        <v>2023</v>
      </c>
      <c r="I4" s="226">
        <v>2024</v>
      </c>
      <c r="J4" s="190">
        <v>2025</v>
      </c>
      <c r="K4" s="226">
        <v>2026</v>
      </c>
      <c r="L4" s="190">
        <v>2027</v>
      </c>
      <c r="M4" s="226">
        <v>2028</v>
      </c>
      <c r="N4" s="190">
        <v>2029</v>
      </c>
      <c r="O4" s="190">
        <v>2030</v>
      </c>
    </row>
    <row r="5" spans="1:17" x14ac:dyDescent="0.2">
      <c r="A5" s="116" t="s">
        <v>12</v>
      </c>
      <c r="B5" s="117">
        <f>SUM(B12:B14)</f>
        <v>86.89</v>
      </c>
      <c r="C5" s="117">
        <f t="shared" ref="C5:O5" si="0">SUM(C12:C14)</f>
        <v>86.6</v>
      </c>
      <c r="D5" s="117">
        <f t="shared" si="0"/>
        <v>87.35</v>
      </c>
      <c r="E5" s="118">
        <f t="shared" si="0"/>
        <v>85.98</v>
      </c>
      <c r="F5" s="117">
        <f t="shared" si="0"/>
        <v>86.039999999999992</v>
      </c>
      <c r="G5" s="117">
        <f t="shared" si="0"/>
        <v>87.74</v>
      </c>
      <c r="H5" s="117">
        <f t="shared" si="0"/>
        <v>87.73</v>
      </c>
      <c r="I5" s="117">
        <f t="shared" si="0"/>
        <v>88.04</v>
      </c>
      <c r="J5" s="117">
        <f t="shared" si="0"/>
        <v>88.22</v>
      </c>
      <c r="K5" s="117">
        <f t="shared" si="0"/>
        <v>88.22999999999999</v>
      </c>
      <c r="L5" s="117">
        <f t="shared" si="0"/>
        <v>88.66</v>
      </c>
      <c r="M5" s="117">
        <f t="shared" si="0"/>
        <v>88.76</v>
      </c>
      <c r="N5" s="117">
        <f t="shared" si="0"/>
        <v>89.039999999999992</v>
      </c>
      <c r="O5" s="117">
        <f t="shared" si="0"/>
        <v>89.22</v>
      </c>
    </row>
    <row r="6" spans="1:17" x14ac:dyDescent="0.2">
      <c r="A6" s="61" t="s">
        <v>13</v>
      </c>
      <c r="B6" s="54">
        <v>50.65</v>
      </c>
      <c r="C6" s="54">
        <v>53.22</v>
      </c>
      <c r="D6" s="54">
        <v>53.35</v>
      </c>
      <c r="E6" s="55">
        <v>52.230000000000004</v>
      </c>
      <c r="F6" s="54">
        <v>53.42</v>
      </c>
      <c r="G6" s="54">
        <v>54.449999999999996</v>
      </c>
      <c r="H6" s="54">
        <v>55.18</v>
      </c>
      <c r="I6" s="54">
        <v>55.52</v>
      </c>
      <c r="J6" s="54">
        <v>55.739999999999995</v>
      </c>
      <c r="K6" s="54">
        <v>55.98</v>
      </c>
      <c r="L6" s="54">
        <v>56.220000000000006</v>
      </c>
      <c r="M6" s="54">
        <v>56.46</v>
      </c>
      <c r="N6" s="54">
        <v>56.67</v>
      </c>
      <c r="O6" s="54">
        <v>56.910000000000004</v>
      </c>
    </row>
    <row r="7" spans="1:17" x14ac:dyDescent="0.2">
      <c r="A7" s="61" t="s">
        <v>2</v>
      </c>
      <c r="B7" s="54">
        <v>10.68</v>
      </c>
      <c r="C7" s="54">
        <v>9.25</v>
      </c>
      <c r="D7" s="54">
        <v>9.17</v>
      </c>
      <c r="E7" s="55">
        <v>8.65</v>
      </c>
      <c r="F7" s="54">
        <v>7.5399999999999991</v>
      </c>
      <c r="G7" s="54">
        <v>7.01</v>
      </c>
      <c r="H7" s="54">
        <v>6.36</v>
      </c>
      <c r="I7" s="54">
        <v>6.3000000000000007</v>
      </c>
      <c r="J7" s="54">
        <v>6.23</v>
      </c>
      <c r="K7" s="54">
        <v>5.96</v>
      </c>
      <c r="L7" s="54">
        <v>6.1000000000000005</v>
      </c>
      <c r="M7" s="54">
        <v>5.93</v>
      </c>
      <c r="N7" s="54">
        <v>5.9700000000000006</v>
      </c>
      <c r="O7" s="54">
        <v>5.91</v>
      </c>
    </row>
    <row r="8" spans="1:17" x14ac:dyDescent="0.2">
      <c r="A8" s="61" t="s">
        <v>14</v>
      </c>
      <c r="B8" s="54">
        <v>13.15</v>
      </c>
      <c r="C8" s="54">
        <v>10.74</v>
      </c>
      <c r="D8" s="54">
        <v>10.69</v>
      </c>
      <c r="E8" s="55">
        <v>9.8600000000000012</v>
      </c>
      <c r="F8" s="54">
        <v>9.92</v>
      </c>
      <c r="G8" s="54">
        <v>10.260000000000002</v>
      </c>
      <c r="H8" s="54">
        <v>10.170000000000002</v>
      </c>
      <c r="I8" s="54">
        <v>10.15</v>
      </c>
      <c r="J8" s="54">
        <v>10.130000000000001</v>
      </c>
      <c r="K8" s="54">
        <v>10.120000000000001</v>
      </c>
      <c r="L8" s="54">
        <v>10.11</v>
      </c>
      <c r="M8" s="54">
        <v>10.100000000000001</v>
      </c>
      <c r="N8" s="54">
        <v>10.09</v>
      </c>
      <c r="O8" s="54">
        <v>10.07</v>
      </c>
    </row>
    <row r="9" spans="1:17" x14ac:dyDescent="0.2">
      <c r="A9" s="61" t="s">
        <v>58</v>
      </c>
      <c r="B9" s="54">
        <f>B10</f>
        <v>7.91</v>
      </c>
      <c r="C9" s="54">
        <f>C10+C11</f>
        <v>7.4900000000000011</v>
      </c>
      <c r="D9" s="54">
        <f t="shared" ref="D9:P9" si="1">D10+D11</f>
        <v>7.88</v>
      </c>
      <c r="E9" s="55">
        <f t="shared" si="1"/>
        <v>9.02</v>
      </c>
      <c r="F9" s="54">
        <f t="shared" si="1"/>
        <v>8.7999999999999989</v>
      </c>
      <c r="G9" s="54">
        <f t="shared" si="1"/>
        <v>9.6599999999999984</v>
      </c>
      <c r="H9" s="54">
        <f t="shared" si="1"/>
        <v>9.6699999999999982</v>
      </c>
      <c r="I9" s="54">
        <f t="shared" si="1"/>
        <v>9.6699999999999982</v>
      </c>
      <c r="J9" s="54">
        <f t="shared" si="1"/>
        <v>9.6699999999999982</v>
      </c>
      <c r="K9" s="54">
        <f t="shared" si="1"/>
        <v>9.6799999999999979</v>
      </c>
      <c r="L9" s="54">
        <f t="shared" si="1"/>
        <v>9.69</v>
      </c>
      <c r="M9" s="54">
        <f t="shared" si="1"/>
        <v>9.69</v>
      </c>
      <c r="N9" s="54">
        <f t="shared" si="1"/>
        <v>9.69</v>
      </c>
      <c r="O9" s="54">
        <f t="shared" si="1"/>
        <v>9.69</v>
      </c>
      <c r="P9" s="54"/>
    </row>
    <row r="10" spans="1:17" x14ac:dyDescent="0.2">
      <c r="A10" s="184" t="s">
        <v>59</v>
      </c>
      <c r="B10" s="54">
        <v>7.91</v>
      </c>
      <c r="C10" s="54">
        <v>6.5500000000000007</v>
      </c>
      <c r="D10" s="54">
        <v>6.84</v>
      </c>
      <c r="E10" s="55">
        <v>7.07</v>
      </c>
      <c r="F10" s="54">
        <v>5.7399999999999993</v>
      </c>
      <c r="G10" s="54">
        <v>6.5499999999999989</v>
      </c>
      <c r="H10" s="54">
        <v>6.5599999999999987</v>
      </c>
      <c r="I10" s="54">
        <v>6.5599999999999987</v>
      </c>
      <c r="J10" s="54">
        <v>6.5599999999999987</v>
      </c>
      <c r="K10" s="54">
        <v>6.5599999999999987</v>
      </c>
      <c r="L10" s="54">
        <v>6.5699999999999994</v>
      </c>
      <c r="M10" s="54">
        <v>6.5699999999999994</v>
      </c>
      <c r="N10" s="54">
        <v>6.5699999999999994</v>
      </c>
      <c r="O10" s="54">
        <v>6.5699999999999994</v>
      </c>
    </row>
    <row r="11" spans="1:17" x14ac:dyDescent="0.2">
      <c r="A11" s="196" t="s">
        <v>60</v>
      </c>
      <c r="B11" s="197" t="s">
        <v>78</v>
      </c>
      <c r="C11" s="56">
        <v>0.94000000000000006</v>
      </c>
      <c r="D11" s="56">
        <v>1.04</v>
      </c>
      <c r="E11" s="57">
        <v>1.95</v>
      </c>
      <c r="F11" s="56">
        <v>3.06</v>
      </c>
      <c r="G11" s="56">
        <v>3.11</v>
      </c>
      <c r="H11" s="56">
        <v>3.11</v>
      </c>
      <c r="I11" s="56">
        <v>3.11</v>
      </c>
      <c r="J11" s="56">
        <v>3.11</v>
      </c>
      <c r="K11" s="56">
        <v>3.1199999999999997</v>
      </c>
      <c r="L11" s="56">
        <v>3.1199999999999997</v>
      </c>
      <c r="M11" s="56">
        <v>3.1199999999999997</v>
      </c>
      <c r="N11" s="56">
        <v>3.1199999999999997</v>
      </c>
      <c r="O11" s="56">
        <v>3.1199999999999997</v>
      </c>
    </row>
    <row r="12" spans="1:17" x14ac:dyDescent="0.2">
      <c r="A12" s="192" t="s">
        <v>45</v>
      </c>
      <c r="B12" s="193">
        <f>SUM(B6:B9)</f>
        <v>82.39</v>
      </c>
      <c r="C12" s="194">
        <f t="shared" ref="C12:O12" si="2">SUM(C6:C9)</f>
        <v>80.699999999999989</v>
      </c>
      <c r="D12" s="194">
        <f t="shared" si="2"/>
        <v>81.09</v>
      </c>
      <c r="E12" s="195">
        <f t="shared" si="2"/>
        <v>79.760000000000005</v>
      </c>
      <c r="F12" s="194">
        <f t="shared" si="2"/>
        <v>79.679999999999993</v>
      </c>
      <c r="G12" s="194">
        <f t="shared" si="2"/>
        <v>81.38</v>
      </c>
      <c r="H12" s="194">
        <f t="shared" si="2"/>
        <v>81.38000000000001</v>
      </c>
      <c r="I12" s="194">
        <f t="shared" si="2"/>
        <v>81.640000000000015</v>
      </c>
      <c r="J12" s="194">
        <f t="shared" si="2"/>
        <v>81.77</v>
      </c>
      <c r="K12" s="194">
        <f t="shared" si="2"/>
        <v>81.739999999999995</v>
      </c>
      <c r="L12" s="194">
        <f t="shared" si="2"/>
        <v>82.12</v>
      </c>
      <c r="M12" s="194">
        <f t="shared" si="2"/>
        <v>82.18</v>
      </c>
      <c r="N12" s="194">
        <f t="shared" si="2"/>
        <v>82.42</v>
      </c>
      <c r="O12" s="194">
        <f t="shared" si="2"/>
        <v>82.580000000000013</v>
      </c>
    </row>
    <row r="13" spans="1:17" x14ac:dyDescent="0.2">
      <c r="A13" s="61" t="s">
        <v>19</v>
      </c>
      <c r="B13" s="54">
        <v>2.16</v>
      </c>
      <c r="C13" s="54">
        <v>2.93</v>
      </c>
      <c r="D13" s="54">
        <v>3.02</v>
      </c>
      <c r="E13" s="55">
        <v>3.08</v>
      </c>
      <c r="F13" s="54">
        <v>3.1099999999999994</v>
      </c>
      <c r="G13" s="54">
        <v>3.1399999999999997</v>
      </c>
      <c r="H13" s="54">
        <v>3.1599999999999997</v>
      </c>
      <c r="I13" s="54">
        <v>3.19</v>
      </c>
      <c r="J13" s="54">
        <v>3.2199999999999998</v>
      </c>
      <c r="K13" s="54">
        <v>3.2399999999999998</v>
      </c>
      <c r="L13" s="54">
        <v>3.27</v>
      </c>
      <c r="M13" s="54">
        <v>3.3000000000000003</v>
      </c>
      <c r="N13" s="54">
        <v>3.32</v>
      </c>
      <c r="O13" s="54">
        <v>3.32</v>
      </c>
    </row>
    <row r="14" spans="1:17" ht="13.5" thickBot="1" x14ac:dyDescent="0.25">
      <c r="A14" s="185" t="s">
        <v>57</v>
      </c>
      <c r="B14" s="186">
        <v>2.34</v>
      </c>
      <c r="C14" s="186">
        <v>2.97</v>
      </c>
      <c r="D14" s="186">
        <v>3.2399999999999998</v>
      </c>
      <c r="E14" s="187">
        <v>3.1399999999999997</v>
      </c>
      <c r="F14" s="186">
        <v>3.25</v>
      </c>
      <c r="G14" s="186">
        <v>3.2199999999999998</v>
      </c>
      <c r="H14" s="186">
        <v>3.19</v>
      </c>
      <c r="I14" s="186">
        <v>3.2099999999999995</v>
      </c>
      <c r="J14" s="186">
        <v>3.2300000000000004</v>
      </c>
      <c r="K14" s="186">
        <v>3.25</v>
      </c>
      <c r="L14" s="186">
        <v>3.27</v>
      </c>
      <c r="M14" s="186">
        <v>3.2800000000000002</v>
      </c>
      <c r="N14" s="186">
        <v>3.3000000000000003</v>
      </c>
      <c r="O14" s="186">
        <v>3.32</v>
      </c>
    </row>
    <row r="15" spans="1:17" x14ac:dyDescent="0.2">
      <c r="A15" s="119" t="s">
        <v>15</v>
      </c>
      <c r="B15" s="117">
        <f>SUM(B22:B24)</f>
        <v>73.14</v>
      </c>
      <c r="C15" s="117">
        <f t="shared" ref="C15:O15" si="3">SUM(C22:C24)</f>
        <v>74.440000000000012</v>
      </c>
      <c r="D15" s="117">
        <f t="shared" si="3"/>
        <v>74.600000000000009</v>
      </c>
      <c r="E15" s="118">
        <f t="shared" si="3"/>
        <v>73.72</v>
      </c>
      <c r="F15" s="117">
        <f t="shared" si="3"/>
        <v>70.83</v>
      </c>
      <c r="G15" s="117">
        <f t="shared" si="3"/>
        <v>74.150000000000006</v>
      </c>
      <c r="H15" s="117">
        <f t="shared" si="3"/>
        <v>74.649999999999991</v>
      </c>
      <c r="I15" s="117">
        <f t="shared" si="3"/>
        <v>74.710000000000008</v>
      </c>
      <c r="J15" s="117">
        <f t="shared" si="3"/>
        <v>74.72</v>
      </c>
      <c r="K15" s="117">
        <f t="shared" si="3"/>
        <v>74.690000000000012</v>
      </c>
      <c r="L15" s="117">
        <f t="shared" si="3"/>
        <v>74.679999999999993</v>
      </c>
      <c r="M15" s="117">
        <f t="shared" si="3"/>
        <v>74.649999999999977</v>
      </c>
      <c r="N15" s="117">
        <f t="shared" si="3"/>
        <v>74.66</v>
      </c>
      <c r="O15" s="117">
        <f t="shared" si="3"/>
        <v>74.620000000000019</v>
      </c>
      <c r="Q15" s="199"/>
    </row>
    <row r="16" spans="1:17" x14ac:dyDescent="0.2">
      <c r="A16" s="61" t="s">
        <v>13</v>
      </c>
      <c r="B16" s="54">
        <v>18.579999999999995</v>
      </c>
      <c r="C16" s="54">
        <v>19.210000000000004</v>
      </c>
      <c r="D16" s="54">
        <v>19.160000000000004</v>
      </c>
      <c r="E16" s="55">
        <v>18.140000000000004</v>
      </c>
      <c r="F16" s="54">
        <v>15.200000000000001</v>
      </c>
      <c r="G16" s="54">
        <v>15.11</v>
      </c>
      <c r="H16" s="54">
        <v>13.549999999999997</v>
      </c>
      <c r="I16" s="54">
        <v>13.459999999999999</v>
      </c>
      <c r="J16" s="54">
        <v>13.370000000000001</v>
      </c>
      <c r="K16" s="54">
        <v>13.31</v>
      </c>
      <c r="L16" s="54">
        <v>13.229999999999999</v>
      </c>
      <c r="M16" s="54">
        <v>13.16</v>
      </c>
      <c r="N16" s="54">
        <v>13.109999999999998</v>
      </c>
      <c r="O16" s="54">
        <v>13.029999999999998</v>
      </c>
    </row>
    <row r="17" spans="1:17" x14ac:dyDescent="0.2">
      <c r="A17" s="61" t="s">
        <v>2</v>
      </c>
      <c r="B17" s="54">
        <v>9.8500000000000014</v>
      </c>
      <c r="C17" s="54">
        <v>12.5</v>
      </c>
      <c r="D17" s="54">
        <v>12.65</v>
      </c>
      <c r="E17" s="55">
        <v>12.08</v>
      </c>
      <c r="F17" s="54">
        <v>14.63</v>
      </c>
      <c r="G17" s="54">
        <v>16.86</v>
      </c>
      <c r="H17" s="54">
        <v>19.02</v>
      </c>
      <c r="I17" s="54">
        <v>19.27</v>
      </c>
      <c r="J17" s="54">
        <v>19.46</v>
      </c>
      <c r="K17" s="54">
        <v>19.63</v>
      </c>
      <c r="L17" s="54">
        <v>19.809999999999999</v>
      </c>
      <c r="M17" s="54">
        <v>19.97</v>
      </c>
      <c r="N17" s="54">
        <v>20.14</v>
      </c>
      <c r="O17" s="54">
        <v>20.310000000000002</v>
      </c>
    </row>
    <row r="18" spans="1:17" x14ac:dyDescent="0.2">
      <c r="A18" s="61" t="s">
        <v>14</v>
      </c>
      <c r="B18" s="54">
        <v>1.4700000000000002</v>
      </c>
      <c r="C18" s="54">
        <v>1.96</v>
      </c>
      <c r="D18" s="54">
        <v>1.9200000000000002</v>
      </c>
      <c r="E18" s="55">
        <v>1.83</v>
      </c>
      <c r="F18" s="54">
        <v>1.8199999999999998</v>
      </c>
      <c r="G18" s="54">
        <v>1.81</v>
      </c>
      <c r="H18" s="54">
        <v>1.8199999999999998</v>
      </c>
      <c r="I18" s="54">
        <v>1.8199999999999998</v>
      </c>
      <c r="J18" s="54">
        <v>1.83</v>
      </c>
      <c r="K18" s="54">
        <v>1.8399999999999996</v>
      </c>
      <c r="L18" s="54">
        <v>1.8399999999999996</v>
      </c>
      <c r="M18" s="54">
        <v>1.8399999999999996</v>
      </c>
      <c r="N18" s="54">
        <v>1.8399999999999996</v>
      </c>
      <c r="O18" s="54">
        <v>1.8399999999999996</v>
      </c>
    </row>
    <row r="19" spans="1:17" x14ac:dyDescent="0.2">
      <c r="A19" s="61" t="s">
        <v>58</v>
      </c>
      <c r="B19" s="54">
        <f>B20</f>
        <v>42.52</v>
      </c>
      <c r="C19" s="54">
        <f>C20+C21</f>
        <v>39.480000000000004</v>
      </c>
      <c r="D19" s="54">
        <f t="shared" ref="D19" si="4">D20+D21</f>
        <v>39.36</v>
      </c>
      <c r="E19" s="55">
        <f t="shared" ref="E19" si="5">E20+E21</f>
        <v>40.14</v>
      </c>
      <c r="F19" s="54">
        <f t="shared" ref="F19" si="6">F20+F21</f>
        <v>37.659999999999997</v>
      </c>
      <c r="G19" s="54">
        <f t="shared" ref="G19" si="7">G20+G21</f>
        <v>38.830000000000005</v>
      </c>
      <c r="H19" s="54">
        <f t="shared" ref="H19:N19" si="8">H20+H21</f>
        <v>38.690000000000005</v>
      </c>
      <c r="I19" s="54">
        <f t="shared" si="8"/>
        <v>38.57</v>
      </c>
      <c r="J19" s="54">
        <f t="shared" si="8"/>
        <v>38.440000000000005</v>
      </c>
      <c r="K19" s="54">
        <f t="shared" si="8"/>
        <v>38.28</v>
      </c>
      <c r="L19" s="54">
        <f t="shared" si="8"/>
        <v>38.150000000000006</v>
      </c>
      <c r="M19" s="54">
        <f t="shared" si="8"/>
        <v>38.010000000000005</v>
      </c>
      <c r="N19" s="54">
        <f t="shared" si="8"/>
        <v>37.88000000000001</v>
      </c>
      <c r="O19" s="54">
        <f t="shared" ref="O19" si="9">O20+O21</f>
        <v>37.740000000000009</v>
      </c>
      <c r="Q19" s="199"/>
    </row>
    <row r="20" spans="1:17" x14ac:dyDescent="0.2">
      <c r="A20" s="184" t="s">
        <v>59</v>
      </c>
      <c r="B20" s="54">
        <v>42.52</v>
      </c>
      <c r="C20" s="54">
        <v>34.690000000000005</v>
      </c>
      <c r="D20" s="54">
        <v>34.019999999999996</v>
      </c>
      <c r="E20" s="55">
        <v>32.550000000000004</v>
      </c>
      <c r="F20" s="54">
        <v>27.82</v>
      </c>
      <c r="G20" s="54">
        <v>28.990000000000006</v>
      </c>
      <c r="H20" s="54">
        <v>28.860000000000003</v>
      </c>
      <c r="I20" s="54">
        <v>28.76</v>
      </c>
      <c r="J20" s="54">
        <v>28.640000000000004</v>
      </c>
      <c r="K20" s="54">
        <v>28.48</v>
      </c>
      <c r="L20" s="54">
        <v>28.35</v>
      </c>
      <c r="M20" s="54">
        <v>28.21</v>
      </c>
      <c r="N20" s="54">
        <v>28.080000000000005</v>
      </c>
      <c r="O20" s="54">
        <v>27.940000000000005</v>
      </c>
      <c r="Q20" s="199"/>
    </row>
    <row r="21" spans="1:17" x14ac:dyDescent="0.2">
      <c r="A21" s="196" t="s">
        <v>60</v>
      </c>
      <c r="B21" s="197" t="s">
        <v>78</v>
      </c>
      <c r="C21" s="56">
        <v>4.79</v>
      </c>
      <c r="D21" s="56">
        <v>5.34</v>
      </c>
      <c r="E21" s="57">
        <v>7.59</v>
      </c>
      <c r="F21" s="56">
        <v>9.84</v>
      </c>
      <c r="G21" s="56">
        <v>9.84</v>
      </c>
      <c r="H21" s="56">
        <v>9.83</v>
      </c>
      <c r="I21" s="56">
        <v>9.81</v>
      </c>
      <c r="J21" s="56">
        <v>9.8000000000000007</v>
      </c>
      <c r="K21" s="56">
        <v>9.8000000000000007</v>
      </c>
      <c r="L21" s="56">
        <v>9.8000000000000007</v>
      </c>
      <c r="M21" s="56">
        <v>9.8000000000000007</v>
      </c>
      <c r="N21" s="56">
        <v>9.8000000000000007</v>
      </c>
      <c r="O21" s="56">
        <v>9.8000000000000007</v>
      </c>
      <c r="Q21" s="199"/>
    </row>
    <row r="22" spans="1:17" x14ac:dyDescent="0.2">
      <c r="A22" s="192" t="s">
        <v>45</v>
      </c>
      <c r="B22" s="193">
        <f>SUM(B16:B19)</f>
        <v>72.42</v>
      </c>
      <c r="C22" s="194">
        <f t="shared" ref="C22:O22" si="10">SUM(C16:C19)</f>
        <v>73.150000000000006</v>
      </c>
      <c r="D22" s="194">
        <f t="shared" si="10"/>
        <v>73.09</v>
      </c>
      <c r="E22" s="195">
        <f t="shared" si="10"/>
        <v>72.19</v>
      </c>
      <c r="F22" s="194">
        <f t="shared" si="10"/>
        <v>69.31</v>
      </c>
      <c r="G22" s="194">
        <f t="shared" si="10"/>
        <v>72.610000000000014</v>
      </c>
      <c r="H22" s="194">
        <f t="shared" si="10"/>
        <v>73.08</v>
      </c>
      <c r="I22" s="194">
        <f t="shared" si="10"/>
        <v>73.12</v>
      </c>
      <c r="J22" s="194">
        <f t="shared" si="10"/>
        <v>73.099999999999994</v>
      </c>
      <c r="K22" s="194">
        <f t="shared" si="10"/>
        <v>73.06</v>
      </c>
      <c r="L22" s="194">
        <f t="shared" si="10"/>
        <v>73.03</v>
      </c>
      <c r="M22" s="194">
        <f t="shared" si="10"/>
        <v>72.97999999999999</v>
      </c>
      <c r="N22" s="194">
        <f t="shared" si="10"/>
        <v>72.97</v>
      </c>
      <c r="O22" s="194">
        <f t="shared" si="10"/>
        <v>72.920000000000016</v>
      </c>
    </row>
    <row r="23" spans="1:17" x14ac:dyDescent="0.2">
      <c r="A23" s="61" t="s">
        <v>19</v>
      </c>
      <c r="B23" s="54">
        <v>0.21</v>
      </c>
      <c r="C23" s="54">
        <v>0.38999999999999996</v>
      </c>
      <c r="D23" s="54">
        <v>0.4</v>
      </c>
      <c r="E23" s="55">
        <v>0.36</v>
      </c>
      <c r="F23" s="54">
        <v>0.33</v>
      </c>
      <c r="G23" s="54">
        <v>0.31999999999999995</v>
      </c>
      <c r="H23" s="54">
        <v>0.33</v>
      </c>
      <c r="I23" s="54">
        <v>0.33</v>
      </c>
      <c r="J23" s="54">
        <v>0.33999999999999997</v>
      </c>
      <c r="K23" s="54">
        <v>0.33999999999999997</v>
      </c>
      <c r="L23" s="54">
        <v>0.35</v>
      </c>
      <c r="M23" s="54">
        <v>0.35</v>
      </c>
      <c r="N23" s="54">
        <v>0.36</v>
      </c>
      <c r="O23" s="54">
        <v>0.36</v>
      </c>
    </row>
    <row r="24" spans="1:17" ht="13.5" thickBot="1" x14ac:dyDescent="0.25">
      <c r="A24" s="185" t="s">
        <v>57</v>
      </c>
      <c r="B24" s="186">
        <v>0.51</v>
      </c>
      <c r="C24" s="186">
        <v>0.89999999999999991</v>
      </c>
      <c r="D24" s="186">
        <v>1.1100000000000001</v>
      </c>
      <c r="E24" s="187">
        <v>1.17</v>
      </c>
      <c r="F24" s="186">
        <v>1.1900000000000002</v>
      </c>
      <c r="G24" s="186">
        <v>1.22</v>
      </c>
      <c r="H24" s="186">
        <v>1.24</v>
      </c>
      <c r="I24" s="186">
        <v>1.26</v>
      </c>
      <c r="J24" s="186">
        <v>1.28</v>
      </c>
      <c r="K24" s="186">
        <v>1.29</v>
      </c>
      <c r="L24" s="186">
        <v>1.3</v>
      </c>
      <c r="M24" s="186">
        <v>1.32</v>
      </c>
      <c r="N24" s="186">
        <v>1.3299999999999998</v>
      </c>
      <c r="O24" s="186">
        <v>1.34</v>
      </c>
    </row>
    <row r="25" spans="1:17" x14ac:dyDescent="0.2">
      <c r="A25" s="119" t="s">
        <v>16</v>
      </c>
      <c r="B25" s="117">
        <f>SUM(B32:B34)</f>
        <v>82.450146432123589</v>
      </c>
      <c r="C25" s="117">
        <f t="shared" ref="C25:O25" si="11">SUM(C32:C34)</f>
        <v>83.258899315426419</v>
      </c>
      <c r="D25" s="117">
        <f t="shared" si="11"/>
        <v>83.875017503322042</v>
      </c>
      <c r="E25" s="118">
        <f t="shared" si="11"/>
        <v>82.625560812165091</v>
      </c>
      <c r="F25" s="117">
        <f t="shared" si="11"/>
        <v>81.959178922275512</v>
      </c>
      <c r="G25" s="117">
        <f t="shared" si="11"/>
        <v>84.063181853311605</v>
      </c>
      <c r="H25" s="117">
        <f t="shared" si="11"/>
        <v>84.200919072458021</v>
      </c>
      <c r="I25" s="117">
        <f t="shared" si="11"/>
        <v>84.448284402079068</v>
      </c>
      <c r="J25" s="117">
        <f t="shared" si="11"/>
        <v>84.589834224605113</v>
      </c>
      <c r="K25" s="117">
        <f t="shared" si="11"/>
        <v>84.587490169219237</v>
      </c>
      <c r="L25" s="117">
        <f t="shared" si="11"/>
        <v>84.899079235129335</v>
      </c>
      <c r="M25" s="117">
        <f t="shared" si="11"/>
        <v>84.96683152535941</v>
      </c>
      <c r="N25" s="117">
        <f t="shared" si="11"/>
        <v>85.176391280675247</v>
      </c>
      <c r="O25" s="117">
        <f t="shared" si="11"/>
        <v>85.298003146565961</v>
      </c>
    </row>
    <row r="26" spans="1:17" x14ac:dyDescent="0.2">
      <c r="A26" s="61" t="s">
        <v>13</v>
      </c>
      <c r="B26" s="54">
        <v>40.294646987505715</v>
      </c>
      <c r="C26" s="54">
        <v>43.875359022833244</v>
      </c>
      <c r="D26" s="54">
        <v>44.031595955967148</v>
      </c>
      <c r="E26" s="55">
        <v>42.902689077219215</v>
      </c>
      <c r="F26" s="54">
        <v>43.165629086743571</v>
      </c>
      <c r="G26" s="54">
        <v>43.806436652632712</v>
      </c>
      <c r="H26" s="54">
        <v>43.947917506607588</v>
      </c>
      <c r="I26" s="54">
        <v>44.187099921338756</v>
      </c>
      <c r="J26" s="54">
        <v>44.346657488631024</v>
      </c>
      <c r="K26" s="54">
        <v>44.50098268246569</v>
      </c>
      <c r="L26" s="54">
        <v>44.654765115751815</v>
      </c>
      <c r="M26" s="54">
        <v>44.819731045220621</v>
      </c>
      <c r="N26" s="54">
        <v>44.966328524771455</v>
      </c>
      <c r="O26" s="54">
        <v>45.122519045980461</v>
      </c>
    </row>
    <row r="27" spans="1:17" x14ac:dyDescent="0.2">
      <c r="A27" s="61" t="s">
        <v>2</v>
      </c>
      <c r="B27" s="54">
        <v>10.411994293720916</v>
      </c>
      <c r="C27" s="54">
        <v>10.142975100728961</v>
      </c>
      <c r="D27" s="54">
        <v>10.118465810857979</v>
      </c>
      <c r="E27" s="55">
        <v>9.5884768690272253</v>
      </c>
      <c r="F27" s="54">
        <v>9.4422367811352199</v>
      </c>
      <c r="G27" s="54">
        <v>9.674949135016977</v>
      </c>
      <c r="H27" s="54">
        <v>9.7757618151897177</v>
      </c>
      <c r="I27" s="54">
        <v>9.7947150266342469</v>
      </c>
      <c r="J27" s="54">
        <v>9.787562459886983</v>
      </c>
      <c r="K27" s="54">
        <v>9.6374822294514662</v>
      </c>
      <c r="L27" s="54">
        <v>9.7882849561070611</v>
      </c>
      <c r="M27" s="54">
        <v>9.7043504878776545</v>
      </c>
      <c r="N27" s="54">
        <v>9.7771860606976251</v>
      </c>
      <c r="O27" s="54">
        <v>9.7782708691404139</v>
      </c>
    </row>
    <row r="28" spans="1:17" x14ac:dyDescent="0.2">
      <c r="A28" s="61" t="s">
        <v>14</v>
      </c>
      <c r="B28" s="54">
        <v>9.3785462056148052</v>
      </c>
      <c r="C28" s="54">
        <v>8.3275934201845292</v>
      </c>
      <c r="D28" s="54">
        <v>8.2997571375791726</v>
      </c>
      <c r="E28" s="55">
        <v>7.6629244144931157</v>
      </c>
      <c r="F28" s="54">
        <v>7.7467816745845868</v>
      </c>
      <c r="G28" s="54">
        <v>7.9738253613306167</v>
      </c>
      <c r="H28" s="54">
        <v>7.9171081234728176</v>
      </c>
      <c r="I28" s="54">
        <v>7.9055145588386075</v>
      </c>
      <c r="J28" s="54">
        <v>7.8981203010535186</v>
      </c>
      <c r="K28" s="54">
        <v>7.8925272231266916</v>
      </c>
      <c r="L28" s="54">
        <v>7.8851920797224366</v>
      </c>
      <c r="M28" s="54">
        <v>7.8794775619751114</v>
      </c>
      <c r="N28" s="54">
        <v>7.8733955539339879</v>
      </c>
      <c r="O28" s="54">
        <v>7.8591757463176677</v>
      </c>
    </row>
    <row r="29" spans="1:17" x14ac:dyDescent="0.2">
      <c r="A29" s="61" t="s">
        <v>58</v>
      </c>
      <c r="B29" s="54">
        <f>B30</f>
        <v>19.085515053396545</v>
      </c>
      <c r="C29" s="54">
        <f>C30+C31</f>
        <v>16.27962260686753</v>
      </c>
      <c r="D29" s="54">
        <f t="shared" ref="D29" si="12">D30+D31</f>
        <v>16.459799921209534</v>
      </c>
      <c r="E29" s="55">
        <f t="shared" ref="E29" si="13">E30+E31</f>
        <v>17.534693925401527</v>
      </c>
      <c r="F29" s="54">
        <f t="shared" ref="F29" si="14">F30+F31</f>
        <v>16.54309640388751</v>
      </c>
      <c r="G29" s="54">
        <f t="shared" ref="G29" si="15">G30+G31</f>
        <v>17.552037184613724</v>
      </c>
      <c r="H29" s="54">
        <f t="shared" ref="H29:O29" si="16">H30+H31</f>
        <v>17.499811048720822</v>
      </c>
      <c r="I29" s="54">
        <f t="shared" si="16"/>
        <v>17.456990306070139</v>
      </c>
      <c r="J29" s="54">
        <f t="shared" si="16"/>
        <v>17.40628661911931</v>
      </c>
      <c r="K29" s="54">
        <f t="shared" si="16"/>
        <v>17.373927707557563</v>
      </c>
      <c r="L29" s="54">
        <f t="shared" si="16"/>
        <v>17.346352286710939</v>
      </c>
      <c r="M29" s="54">
        <f t="shared" si="16"/>
        <v>17.303219787513903</v>
      </c>
      <c r="N29" s="54">
        <f t="shared" si="16"/>
        <v>17.264070222375867</v>
      </c>
      <c r="O29" s="54">
        <f t="shared" si="16"/>
        <v>17.225069297179758</v>
      </c>
    </row>
    <row r="30" spans="1:17" x14ac:dyDescent="0.2">
      <c r="A30" s="184" t="s">
        <v>59</v>
      </c>
      <c r="B30" s="54">
        <v>19.085515053396545</v>
      </c>
      <c r="C30" s="54">
        <v>14.281790564465529</v>
      </c>
      <c r="D30" s="54">
        <v>14.247845039976974</v>
      </c>
      <c r="E30" s="55">
        <v>14.041542455630813</v>
      </c>
      <c r="F30" s="54">
        <v>11.664032175947201</v>
      </c>
      <c r="G30" s="54">
        <v>12.62121407002852</v>
      </c>
      <c r="H30" s="54">
        <v>12.576705251084574</v>
      </c>
      <c r="I30" s="54">
        <v>12.541701896012356</v>
      </c>
      <c r="J30" s="54">
        <v>12.497337801534737</v>
      </c>
      <c r="K30" s="54">
        <v>12.456884452785376</v>
      </c>
      <c r="L30" s="54">
        <v>12.429288573596775</v>
      </c>
      <c r="M30" s="54">
        <v>12.387446193566415</v>
      </c>
      <c r="N30" s="54">
        <v>12.349292319379387</v>
      </c>
      <c r="O30" s="54">
        <v>12.310621421772957</v>
      </c>
    </row>
    <row r="31" spans="1:17" x14ac:dyDescent="0.2">
      <c r="A31" s="196" t="s">
        <v>60</v>
      </c>
      <c r="B31" s="197" t="s">
        <v>78</v>
      </c>
      <c r="C31" s="56">
        <v>1.9978320424019997</v>
      </c>
      <c r="D31" s="56">
        <v>2.2119548812325602</v>
      </c>
      <c r="E31" s="57">
        <v>3.4931514697707136</v>
      </c>
      <c r="F31" s="56">
        <v>4.8790642279403089</v>
      </c>
      <c r="G31" s="56">
        <v>4.9308231145852028</v>
      </c>
      <c r="H31" s="56">
        <v>4.9231057976362482</v>
      </c>
      <c r="I31" s="56">
        <v>4.9152884100577836</v>
      </c>
      <c r="J31" s="56">
        <v>4.9089488175845739</v>
      </c>
      <c r="K31" s="56">
        <v>4.9170432547721861</v>
      </c>
      <c r="L31" s="56">
        <v>4.9170637131141621</v>
      </c>
      <c r="M31" s="56">
        <v>4.9157735939474891</v>
      </c>
      <c r="N31" s="56">
        <v>4.9147779029964802</v>
      </c>
      <c r="O31" s="56">
        <v>4.9144478754068022</v>
      </c>
    </row>
    <row r="32" spans="1:17" x14ac:dyDescent="0.2">
      <c r="A32" s="192" t="s">
        <v>45</v>
      </c>
      <c r="B32" s="193">
        <f>SUM(B26:B29)</f>
        <v>79.170702540237983</v>
      </c>
      <c r="C32" s="194">
        <f t="shared" ref="C32:O32" si="17">SUM(C26:C29)</f>
        <v>78.625550150614259</v>
      </c>
      <c r="D32" s="194">
        <f t="shared" si="17"/>
        <v>78.909618825613833</v>
      </c>
      <c r="E32" s="195">
        <f t="shared" si="17"/>
        <v>77.688784286141086</v>
      </c>
      <c r="F32" s="194">
        <f t="shared" si="17"/>
        <v>76.897743946350886</v>
      </c>
      <c r="G32" s="194">
        <f t="shared" si="17"/>
        <v>79.007248333594021</v>
      </c>
      <c r="H32" s="194">
        <f t="shared" si="17"/>
        <v>79.14059849399095</v>
      </c>
      <c r="I32" s="194">
        <f t="shared" si="17"/>
        <v>79.34431981288175</v>
      </c>
      <c r="J32" s="194">
        <f t="shared" si="17"/>
        <v>79.438626868690832</v>
      </c>
      <c r="K32" s="194">
        <f t="shared" si="17"/>
        <v>79.404919842601402</v>
      </c>
      <c r="L32" s="194">
        <f t="shared" si="17"/>
        <v>79.674594438292246</v>
      </c>
      <c r="M32" s="194">
        <f t="shared" si="17"/>
        <v>79.706778882587287</v>
      </c>
      <c r="N32" s="194">
        <f t="shared" si="17"/>
        <v>79.880980361778938</v>
      </c>
      <c r="O32" s="194">
        <f t="shared" si="17"/>
        <v>79.9850349586183</v>
      </c>
    </row>
    <row r="33" spans="1:17" x14ac:dyDescent="0.2">
      <c r="A33" s="61" t="s">
        <v>19</v>
      </c>
      <c r="B33" s="54">
        <v>1.5303480394648006</v>
      </c>
      <c r="C33" s="54">
        <v>2.2321056135841353</v>
      </c>
      <c r="D33" s="54">
        <v>2.3059251653885329</v>
      </c>
      <c r="E33" s="55">
        <v>2.3357851067772448</v>
      </c>
      <c r="F33" s="54">
        <v>2.3641300068327347</v>
      </c>
      <c r="G33" s="54">
        <v>2.3770399430712819</v>
      </c>
      <c r="H33" s="54">
        <v>2.3964450286740204</v>
      </c>
      <c r="I33" s="54">
        <v>2.4193843503335435</v>
      </c>
      <c r="J33" s="54">
        <v>2.4455646345824253</v>
      </c>
      <c r="K33" s="54">
        <v>2.4598464911917155</v>
      </c>
      <c r="L33" s="54">
        <v>2.4844571792974026</v>
      </c>
      <c r="M33" s="54">
        <v>2.5069562721339684</v>
      </c>
      <c r="N33" s="54">
        <v>2.5247091926841945</v>
      </c>
      <c r="O33" s="54">
        <v>2.524855432454471</v>
      </c>
    </row>
    <row r="34" spans="1:17" ht="13.5" thickBot="1" x14ac:dyDescent="0.25">
      <c r="A34" s="185" t="s">
        <v>57</v>
      </c>
      <c r="B34" s="186">
        <v>1.7490958524208124</v>
      </c>
      <c r="C34" s="186">
        <v>2.4012435512280161</v>
      </c>
      <c r="D34" s="186">
        <v>2.6594735123196851</v>
      </c>
      <c r="E34" s="187">
        <v>2.6009914192467543</v>
      </c>
      <c r="F34" s="186">
        <v>2.6973049690918827</v>
      </c>
      <c r="G34" s="186">
        <v>2.6788935766462991</v>
      </c>
      <c r="H34" s="186">
        <v>2.6638755497930529</v>
      </c>
      <c r="I34" s="186">
        <v>2.6845802388637789</v>
      </c>
      <c r="J34" s="186">
        <v>2.7056427213318508</v>
      </c>
      <c r="K34" s="186">
        <v>2.7227238354261249</v>
      </c>
      <c r="L34" s="186">
        <v>2.740027617539686</v>
      </c>
      <c r="M34" s="186">
        <v>2.7530963706381621</v>
      </c>
      <c r="N34" s="186">
        <v>2.7707017262121165</v>
      </c>
      <c r="O34" s="186">
        <v>2.7881127554931933</v>
      </c>
    </row>
    <row r="35" spans="1:17" x14ac:dyDescent="0.2">
      <c r="A35" s="119" t="s">
        <v>17</v>
      </c>
      <c r="B35" s="117">
        <f>SUM(B42:B44)</f>
        <v>25.209999999999997</v>
      </c>
      <c r="C35" s="117">
        <f t="shared" ref="C35:O35" si="18">SUM(C42:C44)</f>
        <v>37.510000000000005</v>
      </c>
      <c r="D35" s="117">
        <f t="shared" si="18"/>
        <v>36.58</v>
      </c>
      <c r="E35" s="118">
        <f t="shared" si="18"/>
        <v>38.19</v>
      </c>
      <c r="F35" s="117">
        <f t="shared" si="18"/>
        <v>44.89</v>
      </c>
      <c r="G35" s="117">
        <f t="shared" si="18"/>
        <v>46.39</v>
      </c>
      <c r="H35" s="117">
        <f t="shared" si="18"/>
        <v>47.730000000000004</v>
      </c>
      <c r="I35" s="117">
        <f t="shared" si="18"/>
        <v>47.710000000000008</v>
      </c>
      <c r="J35" s="117">
        <f t="shared" si="18"/>
        <v>47.669999999999995</v>
      </c>
      <c r="K35" s="117">
        <f t="shared" si="18"/>
        <v>47.61</v>
      </c>
      <c r="L35" s="117">
        <f t="shared" si="18"/>
        <v>47.54</v>
      </c>
      <c r="M35" s="117">
        <f t="shared" si="18"/>
        <v>47.49</v>
      </c>
      <c r="N35" s="117">
        <f t="shared" si="18"/>
        <v>47.43</v>
      </c>
      <c r="O35" s="117">
        <f t="shared" si="18"/>
        <v>47.37</v>
      </c>
    </row>
    <row r="36" spans="1:17" x14ac:dyDescent="0.2">
      <c r="A36" s="61" t="s">
        <v>13</v>
      </c>
      <c r="B36" s="54">
        <v>6.92</v>
      </c>
      <c r="C36" s="54">
        <v>5.35</v>
      </c>
      <c r="D36" s="54">
        <v>5.16</v>
      </c>
      <c r="E36" s="55">
        <v>5.15</v>
      </c>
      <c r="F36" s="54">
        <v>4.5100000000000007</v>
      </c>
      <c r="G36" s="54">
        <v>4.6199999999999992</v>
      </c>
      <c r="H36" s="54">
        <v>4.54</v>
      </c>
      <c r="I36" s="54">
        <v>4.54</v>
      </c>
      <c r="J36" s="54">
        <v>4.5200000000000005</v>
      </c>
      <c r="K36" s="54">
        <v>4.49</v>
      </c>
      <c r="L36" s="54">
        <v>4.45</v>
      </c>
      <c r="M36" s="54">
        <v>4.42</v>
      </c>
      <c r="N36" s="54">
        <v>4.38</v>
      </c>
      <c r="O36" s="54">
        <v>4.3499999999999996</v>
      </c>
    </row>
    <row r="37" spans="1:17" x14ac:dyDescent="0.2">
      <c r="A37" s="61" t="s">
        <v>2</v>
      </c>
      <c r="B37" s="54">
        <v>0.78</v>
      </c>
      <c r="C37" s="54">
        <v>0.43999999999999995</v>
      </c>
      <c r="D37" s="54">
        <v>0.41000000000000003</v>
      </c>
      <c r="E37" s="55">
        <v>0.35</v>
      </c>
      <c r="F37" s="54">
        <v>0.33</v>
      </c>
      <c r="G37" s="54">
        <v>0.35</v>
      </c>
      <c r="H37" s="54">
        <v>0.35</v>
      </c>
      <c r="I37" s="54">
        <v>0.33999999999999997</v>
      </c>
      <c r="J37" s="54">
        <v>0.33999999999999997</v>
      </c>
      <c r="K37" s="54">
        <v>0.33</v>
      </c>
      <c r="L37" s="54">
        <v>0.33</v>
      </c>
      <c r="M37" s="54">
        <v>0.32</v>
      </c>
      <c r="N37" s="54">
        <v>0.32</v>
      </c>
      <c r="O37" s="54">
        <v>0.31</v>
      </c>
    </row>
    <row r="38" spans="1:17" x14ac:dyDescent="0.2">
      <c r="A38" s="61" t="s">
        <v>14</v>
      </c>
      <c r="B38" s="54">
        <v>0</v>
      </c>
      <c r="C38" s="54">
        <v>0.06</v>
      </c>
      <c r="D38" s="54">
        <v>0.06</v>
      </c>
      <c r="E38" s="55">
        <v>6.9999999999999993E-2</v>
      </c>
      <c r="F38" s="54">
        <v>0.05</v>
      </c>
      <c r="G38" s="54">
        <v>6.9999999999999993E-2</v>
      </c>
      <c r="H38" s="54">
        <v>6.9999999999999993E-2</v>
      </c>
      <c r="I38" s="54">
        <v>6.9999999999999993E-2</v>
      </c>
      <c r="J38" s="54">
        <v>6.9999999999999993E-2</v>
      </c>
      <c r="K38" s="54">
        <v>6.9999999999999993E-2</v>
      </c>
      <c r="L38" s="54">
        <v>6.9999999999999993E-2</v>
      </c>
      <c r="M38" s="54">
        <v>6.9999999999999993E-2</v>
      </c>
      <c r="N38" s="54">
        <v>6.9999999999999993E-2</v>
      </c>
      <c r="O38" s="54">
        <v>6.9999999999999993E-2</v>
      </c>
    </row>
    <row r="39" spans="1:17" x14ac:dyDescent="0.2">
      <c r="A39" s="61" t="s">
        <v>58</v>
      </c>
      <c r="B39" s="54">
        <f>B40</f>
        <v>17.459999999999997</v>
      </c>
      <c r="C39" s="54">
        <f>C40+C41</f>
        <v>31.53</v>
      </c>
      <c r="D39" s="54">
        <f t="shared" ref="D39" si="19">D40+D41</f>
        <v>30.81</v>
      </c>
      <c r="E39" s="55">
        <f t="shared" ref="E39" si="20">E40+E41</f>
        <v>32.47</v>
      </c>
      <c r="F39" s="54">
        <f t="shared" ref="F39" si="21">F40+F41</f>
        <v>39.85</v>
      </c>
      <c r="G39" s="54">
        <f t="shared" ref="G39" si="22">G40+G41</f>
        <v>41.2</v>
      </c>
      <c r="H39" s="54">
        <f t="shared" ref="H39:N39" si="23">H40+H41</f>
        <v>42.620000000000005</v>
      </c>
      <c r="I39" s="54">
        <f t="shared" si="23"/>
        <v>42.600000000000009</v>
      </c>
      <c r="J39" s="54">
        <f t="shared" si="23"/>
        <v>42.58</v>
      </c>
      <c r="K39" s="54">
        <f t="shared" si="23"/>
        <v>42.56</v>
      </c>
      <c r="L39" s="54">
        <f t="shared" si="23"/>
        <v>42.53</v>
      </c>
      <c r="M39" s="54">
        <f t="shared" si="23"/>
        <v>42.52</v>
      </c>
      <c r="N39" s="54">
        <f t="shared" si="23"/>
        <v>42.5</v>
      </c>
      <c r="O39" s="54">
        <f t="shared" ref="O39" si="24">O40+O41</f>
        <v>42.480000000000004</v>
      </c>
    </row>
    <row r="40" spans="1:17" x14ac:dyDescent="0.2">
      <c r="A40" s="184" t="s">
        <v>59</v>
      </c>
      <c r="B40" s="54">
        <v>17.459999999999997</v>
      </c>
      <c r="C40" s="54">
        <v>23.44</v>
      </c>
      <c r="D40" s="54">
        <v>22.58</v>
      </c>
      <c r="E40" s="55">
        <v>22.26</v>
      </c>
      <c r="F40" s="54">
        <v>23.85</v>
      </c>
      <c r="G40" s="54">
        <v>23.000000000000004</v>
      </c>
      <c r="H40" s="54">
        <v>23.12</v>
      </c>
      <c r="I40" s="54">
        <v>23.100000000000005</v>
      </c>
      <c r="J40" s="54">
        <v>23.080000000000002</v>
      </c>
      <c r="K40" s="54">
        <v>23.060000000000002</v>
      </c>
      <c r="L40" s="54">
        <v>23.030000000000005</v>
      </c>
      <c r="M40" s="54">
        <v>23.020000000000003</v>
      </c>
      <c r="N40" s="54">
        <v>23.000000000000004</v>
      </c>
      <c r="O40" s="54">
        <v>22.980000000000004</v>
      </c>
    </row>
    <row r="41" spans="1:17" x14ac:dyDescent="0.2">
      <c r="A41" s="196" t="s">
        <v>60</v>
      </c>
      <c r="B41" s="197" t="s">
        <v>78</v>
      </c>
      <c r="C41" s="56">
        <v>8.09</v>
      </c>
      <c r="D41" s="56">
        <v>8.23</v>
      </c>
      <c r="E41" s="57">
        <v>10.209999999999999</v>
      </c>
      <c r="F41" s="56">
        <v>16</v>
      </c>
      <c r="G41" s="56">
        <v>18.2</v>
      </c>
      <c r="H41" s="56">
        <v>19.5</v>
      </c>
      <c r="I41" s="56">
        <v>19.5</v>
      </c>
      <c r="J41" s="56">
        <v>19.5</v>
      </c>
      <c r="K41" s="56">
        <v>19.5</v>
      </c>
      <c r="L41" s="56">
        <v>19.5</v>
      </c>
      <c r="M41" s="56">
        <v>19.5</v>
      </c>
      <c r="N41" s="56">
        <v>19.5</v>
      </c>
      <c r="O41" s="56">
        <v>19.5</v>
      </c>
    </row>
    <row r="42" spans="1:17" x14ac:dyDescent="0.2">
      <c r="A42" s="192" t="s">
        <v>45</v>
      </c>
      <c r="B42" s="193">
        <f>SUM(B36:B39)</f>
        <v>25.159999999999997</v>
      </c>
      <c r="C42" s="194">
        <f t="shared" ref="C42:O42" si="25">SUM(C36:C39)</f>
        <v>37.380000000000003</v>
      </c>
      <c r="D42" s="194">
        <f t="shared" si="25"/>
        <v>36.44</v>
      </c>
      <c r="E42" s="195">
        <f t="shared" si="25"/>
        <v>38.04</v>
      </c>
      <c r="F42" s="194">
        <f t="shared" si="25"/>
        <v>44.74</v>
      </c>
      <c r="G42" s="194">
        <f t="shared" si="25"/>
        <v>46.24</v>
      </c>
      <c r="H42" s="194">
        <f t="shared" si="25"/>
        <v>47.580000000000005</v>
      </c>
      <c r="I42" s="194">
        <f t="shared" si="25"/>
        <v>47.550000000000011</v>
      </c>
      <c r="J42" s="194">
        <f t="shared" si="25"/>
        <v>47.51</v>
      </c>
      <c r="K42" s="194">
        <f t="shared" si="25"/>
        <v>47.45</v>
      </c>
      <c r="L42" s="194">
        <f t="shared" si="25"/>
        <v>47.38</v>
      </c>
      <c r="M42" s="194">
        <f t="shared" si="25"/>
        <v>47.330000000000005</v>
      </c>
      <c r="N42" s="194">
        <f t="shared" si="25"/>
        <v>47.27</v>
      </c>
      <c r="O42" s="194">
        <f t="shared" si="25"/>
        <v>47.21</v>
      </c>
    </row>
    <row r="43" spans="1:17" x14ac:dyDescent="0.2">
      <c r="A43" s="61" t="s">
        <v>19</v>
      </c>
      <c r="B43" s="54">
        <v>0</v>
      </c>
      <c r="C43" s="54">
        <v>0</v>
      </c>
      <c r="D43" s="54">
        <v>0</v>
      </c>
      <c r="E43" s="55">
        <v>0</v>
      </c>
      <c r="F43" s="54">
        <v>0</v>
      </c>
      <c r="G43" s="54">
        <v>0</v>
      </c>
      <c r="H43" s="54">
        <v>0</v>
      </c>
      <c r="I43" s="54">
        <v>0</v>
      </c>
      <c r="J43" s="54">
        <v>0</v>
      </c>
      <c r="K43" s="54">
        <v>0</v>
      </c>
      <c r="L43" s="54">
        <v>0</v>
      </c>
      <c r="M43" s="54">
        <v>0</v>
      </c>
      <c r="N43" s="54">
        <v>0</v>
      </c>
      <c r="O43" s="54">
        <v>0</v>
      </c>
    </row>
    <row r="44" spans="1:17" ht="13.5" thickBot="1" x14ac:dyDescent="0.25">
      <c r="A44" s="185" t="s">
        <v>57</v>
      </c>
      <c r="B44" s="186">
        <v>0.05</v>
      </c>
      <c r="C44" s="186">
        <v>0.13</v>
      </c>
      <c r="D44" s="186">
        <v>0.13999999999999999</v>
      </c>
      <c r="E44" s="187">
        <v>0.15</v>
      </c>
      <c r="F44" s="186">
        <v>0.15</v>
      </c>
      <c r="G44" s="186">
        <v>0.15</v>
      </c>
      <c r="H44" s="186">
        <v>0.15</v>
      </c>
      <c r="I44" s="186">
        <v>0.16</v>
      </c>
      <c r="J44" s="186">
        <v>0.16</v>
      </c>
      <c r="K44" s="186">
        <v>0.16</v>
      </c>
      <c r="L44" s="186">
        <v>0.16</v>
      </c>
      <c r="M44" s="186">
        <v>0.16</v>
      </c>
      <c r="N44" s="186">
        <v>0.16</v>
      </c>
      <c r="O44" s="186">
        <v>0.16</v>
      </c>
    </row>
    <row r="45" spans="1:17" x14ac:dyDescent="0.2">
      <c r="A45" s="119" t="s">
        <v>18</v>
      </c>
      <c r="B45" s="117">
        <f>SUM(B52:B54)</f>
        <v>69.679999999999993</v>
      </c>
      <c r="C45" s="117">
        <f t="shared" ref="C45:O45" si="26">SUM(C52:C54)</f>
        <v>70.97</v>
      </c>
      <c r="D45" s="117">
        <f t="shared" si="26"/>
        <v>71.45</v>
      </c>
      <c r="E45" s="118">
        <f t="shared" si="26"/>
        <v>70.719999999999985</v>
      </c>
      <c r="F45" s="117">
        <f t="shared" si="26"/>
        <v>72.13</v>
      </c>
      <c r="G45" s="117">
        <f t="shared" si="26"/>
        <v>74.090000000000018</v>
      </c>
      <c r="H45" s="117">
        <f t="shared" si="26"/>
        <v>74.75</v>
      </c>
      <c r="I45" s="117">
        <f t="shared" si="26"/>
        <v>75.02</v>
      </c>
      <c r="J45" s="117">
        <f t="shared" si="26"/>
        <v>75.159999999999982</v>
      </c>
      <c r="K45" s="117">
        <f t="shared" si="26"/>
        <v>75.129999999999981</v>
      </c>
      <c r="L45" s="117">
        <f t="shared" si="26"/>
        <v>75.34</v>
      </c>
      <c r="M45" s="117">
        <f t="shared" si="26"/>
        <v>75.42</v>
      </c>
      <c r="N45" s="117">
        <f t="shared" si="26"/>
        <v>75.59</v>
      </c>
      <c r="O45" s="117">
        <f t="shared" si="26"/>
        <v>75.679999999999993</v>
      </c>
      <c r="Q45" s="200"/>
    </row>
    <row r="46" spans="1:17" x14ac:dyDescent="0.2">
      <c r="A46" s="61" t="s">
        <v>13</v>
      </c>
      <c r="B46" s="54">
        <v>32.849999999999994</v>
      </c>
      <c r="C46" s="54">
        <v>33.54</v>
      </c>
      <c r="D46" s="54">
        <v>33.67</v>
      </c>
      <c r="E46" s="55">
        <v>32.78</v>
      </c>
      <c r="F46" s="54">
        <v>32.840000000000003</v>
      </c>
      <c r="G46" s="54">
        <v>33.42</v>
      </c>
      <c r="H46" s="54">
        <v>33.770000000000003</v>
      </c>
      <c r="I46" s="54">
        <v>34.019999999999996</v>
      </c>
      <c r="J46" s="54">
        <v>34.169999999999995</v>
      </c>
      <c r="K46" s="54">
        <v>34.26</v>
      </c>
      <c r="L46" s="54">
        <v>34.379999999999995</v>
      </c>
      <c r="M46" s="54">
        <v>34.54</v>
      </c>
      <c r="N46" s="54">
        <v>34.65</v>
      </c>
      <c r="O46" s="54">
        <v>34.769999999999996</v>
      </c>
    </row>
    <row r="47" spans="1:17" x14ac:dyDescent="0.2">
      <c r="A47" s="61" t="s">
        <v>2</v>
      </c>
      <c r="B47" s="54">
        <v>8.26</v>
      </c>
      <c r="C47" s="54">
        <v>7.5399999999999991</v>
      </c>
      <c r="D47" s="54">
        <v>7.5299999999999994</v>
      </c>
      <c r="E47" s="55">
        <v>7.1099999999999994</v>
      </c>
      <c r="F47" s="54">
        <v>7.01</v>
      </c>
      <c r="G47" s="54">
        <v>7.21</v>
      </c>
      <c r="H47" s="54">
        <v>7.34</v>
      </c>
      <c r="I47" s="54">
        <v>7.3699999999999992</v>
      </c>
      <c r="J47" s="54">
        <v>7.3699999999999992</v>
      </c>
      <c r="K47" s="54">
        <v>7.25</v>
      </c>
      <c r="L47" s="54">
        <v>7.370000000000001</v>
      </c>
      <c r="M47" s="54">
        <v>7.3100000000000005</v>
      </c>
      <c r="N47" s="54">
        <v>7.3699999999999992</v>
      </c>
      <c r="O47" s="54">
        <v>7.379999999999999</v>
      </c>
    </row>
    <row r="48" spans="1:17" x14ac:dyDescent="0.2">
      <c r="A48" s="61" t="s">
        <v>14</v>
      </c>
      <c r="B48" s="54">
        <v>7.2900000000000009</v>
      </c>
      <c r="C48" s="54">
        <v>6.11</v>
      </c>
      <c r="D48" s="54">
        <v>6.1</v>
      </c>
      <c r="E48" s="55">
        <v>5.62</v>
      </c>
      <c r="F48" s="54">
        <v>5.6899999999999995</v>
      </c>
      <c r="G48" s="54">
        <v>5.88</v>
      </c>
      <c r="H48" s="54">
        <v>5.89</v>
      </c>
      <c r="I48" s="54">
        <v>5.8999999999999995</v>
      </c>
      <c r="J48" s="54">
        <v>5.8999999999999995</v>
      </c>
      <c r="K48" s="54">
        <v>5.8999999999999995</v>
      </c>
      <c r="L48" s="54">
        <v>5.89</v>
      </c>
      <c r="M48" s="54">
        <v>5.89</v>
      </c>
      <c r="N48" s="54">
        <v>5.89</v>
      </c>
      <c r="O48" s="54">
        <v>5.89</v>
      </c>
    </row>
    <row r="49" spans="1:15" x14ac:dyDescent="0.2">
      <c r="A49" s="61" t="s">
        <v>58</v>
      </c>
      <c r="B49" s="54">
        <f>B50</f>
        <v>18.72</v>
      </c>
      <c r="C49" s="54">
        <f>C50+C51</f>
        <v>20.36</v>
      </c>
      <c r="D49" s="54">
        <f t="shared" ref="D49" si="27">D50+D51</f>
        <v>20.470000000000002</v>
      </c>
      <c r="E49" s="55">
        <f t="shared" ref="E49" si="28">E50+E51</f>
        <v>21.56</v>
      </c>
      <c r="F49" s="54">
        <f t="shared" ref="F49" si="29">F50+F51</f>
        <v>22.830000000000002</v>
      </c>
      <c r="G49" s="54">
        <f t="shared" ref="G49" si="30">G50+G51</f>
        <v>23.82</v>
      </c>
      <c r="H49" s="54">
        <f t="shared" ref="H49:N49" si="31">H50+H51</f>
        <v>23.95</v>
      </c>
      <c r="I49" s="54">
        <f t="shared" si="31"/>
        <v>23.89</v>
      </c>
      <c r="J49" s="54">
        <f t="shared" si="31"/>
        <v>23.86</v>
      </c>
      <c r="K49" s="54">
        <f t="shared" si="31"/>
        <v>23.82</v>
      </c>
      <c r="L49" s="54">
        <f t="shared" si="31"/>
        <v>23.78</v>
      </c>
      <c r="M49" s="54">
        <f t="shared" si="31"/>
        <v>23.73</v>
      </c>
      <c r="N49" s="54">
        <f t="shared" si="31"/>
        <v>23.68</v>
      </c>
      <c r="O49" s="54">
        <f t="shared" ref="O49" si="32">O50+O51</f>
        <v>23.63</v>
      </c>
    </row>
    <row r="50" spans="1:15" x14ac:dyDescent="0.2">
      <c r="A50" s="184" t="s">
        <v>59</v>
      </c>
      <c r="B50" s="54">
        <v>18.72</v>
      </c>
      <c r="C50" s="54">
        <v>16.73</v>
      </c>
      <c r="D50" s="54">
        <v>16.650000000000002</v>
      </c>
      <c r="E50" s="55">
        <v>16.259999999999998</v>
      </c>
      <c r="F50" s="54">
        <v>14.96</v>
      </c>
      <c r="G50" s="54">
        <v>15.370000000000001</v>
      </c>
      <c r="H50" s="54">
        <v>15.28</v>
      </c>
      <c r="I50" s="54">
        <v>15.24</v>
      </c>
      <c r="J50" s="54">
        <v>15.21</v>
      </c>
      <c r="K50" s="54">
        <v>15.18</v>
      </c>
      <c r="L50" s="54">
        <v>15.14</v>
      </c>
      <c r="M50" s="54">
        <v>15.1</v>
      </c>
      <c r="N50" s="54">
        <v>15.06</v>
      </c>
      <c r="O50" s="54">
        <v>15.02</v>
      </c>
    </row>
    <row r="51" spans="1:15" x14ac:dyDescent="0.2">
      <c r="A51" s="196" t="s">
        <v>60</v>
      </c>
      <c r="B51" s="197" t="s">
        <v>78</v>
      </c>
      <c r="C51" s="56">
        <v>3.63</v>
      </c>
      <c r="D51" s="56">
        <v>3.82</v>
      </c>
      <c r="E51" s="57">
        <v>5.3</v>
      </c>
      <c r="F51" s="56">
        <v>7.870000000000001</v>
      </c>
      <c r="G51" s="56">
        <v>8.4500000000000011</v>
      </c>
      <c r="H51" s="56">
        <v>8.67</v>
      </c>
      <c r="I51" s="56">
        <v>8.6499999999999986</v>
      </c>
      <c r="J51" s="56">
        <v>8.6499999999999986</v>
      </c>
      <c r="K51" s="56">
        <v>8.64</v>
      </c>
      <c r="L51" s="56">
        <v>8.64</v>
      </c>
      <c r="M51" s="56">
        <v>8.6300000000000008</v>
      </c>
      <c r="N51" s="56">
        <v>8.6199999999999992</v>
      </c>
      <c r="O51" s="56">
        <v>8.61</v>
      </c>
    </row>
    <row r="52" spans="1:15" x14ac:dyDescent="0.2">
      <c r="A52" s="192" t="s">
        <v>45</v>
      </c>
      <c r="B52" s="193">
        <f>SUM(B46:B49)</f>
        <v>67.11999999999999</v>
      </c>
      <c r="C52" s="194">
        <f t="shared" ref="C52:O52" si="33">SUM(C46:C49)</f>
        <v>67.55</v>
      </c>
      <c r="D52" s="194">
        <f t="shared" si="33"/>
        <v>67.77000000000001</v>
      </c>
      <c r="E52" s="195">
        <f t="shared" si="33"/>
        <v>67.069999999999993</v>
      </c>
      <c r="F52" s="194">
        <f t="shared" si="33"/>
        <v>68.37</v>
      </c>
      <c r="G52" s="194">
        <f t="shared" si="33"/>
        <v>70.330000000000013</v>
      </c>
      <c r="H52" s="194">
        <f t="shared" si="33"/>
        <v>70.95</v>
      </c>
      <c r="I52" s="194">
        <f t="shared" si="33"/>
        <v>71.179999999999993</v>
      </c>
      <c r="J52" s="194">
        <f t="shared" si="33"/>
        <v>71.299999999999983</v>
      </c>
      <c r="K52" s="194">
        <f t="shared" si="33"/>
        <v>71.22999999999999</v>
      </c>
      <c r="L52" s="194">
        <f t="shared" si="33"/>
        <v>71.42</v>
      </c>
      <c r="M52" s="194">
        <f t="shared" si="33"/>
        <v>71.47</v>
      </c>
      <c r="N52" s="194">
        <f t="shared" si="33"/>
        <v>71.59</v>
      </c>
      <c r="O52" s="194">
        <f t="shared" si="33"/>
        <v>71.669999999999987</v>
      </c>
    </row>
    <row r="53" spans="1:15" x14ac:dyDescent="0.2">
      <c r="A53" s="61" t="s">
        <v>19</v>
      </c>
      <c r="B53" s="54">
        <v>1.1900000000000002</v>
      </c>
      <c r="C53" s="54">
        <v>1.63</v>
      </c>
      <c r="D53" s="54">
        <v>1.69</v>
      </c>
      <c r="E53" s="55">
        <v>1.71</v>
      </c>
      <c r="F53" s="54">
        <v>1.7399999999999998</v>
      </c>
      <c r="G53" s="54">
        <v>1.7500000000000002</v>
      </c>
      <c r="H53" s="54">
        <v>1.78</v>
      </c>
      <c r="I53" s="54">
        <v>1.7999999999999998</v>
      </c>
      <c r="J53" s="54">
        <v>1.81</v>
      </c>
      <c r="K53" s="54">
        <v>1.83</v>
      </c>
      <c r="L53" s="54">
        <v>1.8399999999999999</v>
      </c>
      <c r="M53" s="54">
        <v>1.8599999999999999</v>
      </c>
      <c r="N53" s="54">
        <v>1.8900000000000001</v>
      </c>
      <c r="O53" s="54">
        <v>1.8900000000000001</v>
      </c>
    </row>
    <row r="54" spans="1:15" ht="13.5" thickBot="1" x14ac:dyDescent="0.25">
      <c r="A54" s="185" t="s">
        <v>57</v>
      </c>
      <c r="B54" s="186">
        <v>1.37</v>
      </c>
      <c r="C54" s="186">
        <v>1.79</v>
      </c>
      <c r="D54" s="186">
        <v>1.9900000000000002</v>
      </c>
      <c r="E54" s="187">
        <v>1.94</v>
      </c>
      <c r="F54" s="186">
        <v>2.02</v>
      </c>
      <c r="G54" s="186">
        <v>2.0099999999999998</v>
      </c>
      <c r="H54" s="186">
        <v>2.02</v>
      </c>
      <c r="I54" s="186">
        <v>2.04</v>
      </c>
      <c r="J54" s="186">
        <v>2.0500000000000003</v>
      </c>
      <c r="K54" s="186">
        <v>2.0699999999999998</v>
      </c>
      <c r="L54" s="186">
        <v>2.08</v>
      </c>
      <c r="M54" s="186">
        <v>2.09</v>
      </c>
      <c r="N54" s="186">
        <v>2.11</v>
      </c>
      <c r="O54" s="186">
        <v>2.12</v>
      </c>
    </row>
    <row r="56" spans="1:15" x14ac:dyDescent="0.2">
      <c r="A56" s="114" t="s">
        <v>86</v>
      </c>
    </row>
    <row r="57" spans="1:15" ht="38.25" customHeight="1" x14ac:dyDescent="0.2">
      <c r="A57" s="218" t="s">
        <v>85</v>
      </c>
      <c r="B57" s="218"/>
      <c r="C57" s="218"/>
      <c r="D57" s="218"/>
      <c r="E57" s="218"/>
      <c r="F57" s="218"/>
      <c r="G57" s="218"/>
      <c r="H57" s="218"/>
      <c r="I57" s="218"/>
      <c r="J57" s="218"/>
      <c r="K57" s="218"/>
      <c r="L57" s="218"/>
      <c r="M57" s="218"/>
      <c r="N57" s="218"/>
      <c r="O57" s="218"/>
    </row>
    <row r="58" spans="1:15" x14ac:dyDescent="0.2">
      <c r="A58" s="111" t="s">
        <v>50</v>
      </c>
    </row>
    <row r="59" spans="1:15" x14ac:dyDescent="0.2">
      <c r="A59" s="111" t="s">
        <v>51</v>
      </c>
    </row>
  </sheetData>
  <mergeCells count="3">
    <mergeCell ref="B3:E3"/>
    <mergeCell ref="F3:O3"/>
    <mergeCell ref="A57:O5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B2" sqref="B2"/>
    </sheetView>
  </sheetViews>
  <sheetFormatPr baseColWidth="10" defaultRowHeight="12.75" x14ac:dyDescent="0.2"/>
  <cols>
    <col min="1" max="1" width="30.7109375" style="53" customWidth="1"/>
    <col min="2" max="5" width="8.85546875" style="53" bestFit="1" customWidth="1"/>
    <col min="6" max="6" width="8.85546875" style="53" customWidth="1"/>
    <col min="7" max="7" width="8.85546875" style="53" bestFit="1" customWidth="1"/>
    <col min="8" max="8" width="8.85546875" style="53" customWidth="1"/>
    <col min="9" max="9" width="8.85546875" style="53" bestFit="1" customWidth="1"/>
    <col min="10" max="10" width="8.85546875" style="53" customWidth="1"/>
    <col min="11" max="11" width="8.85546875" style="53" bestFit="1" customWidth="1"/>
    <col min="12" max="12" width="8.85546875" style="53" customWidth="1"/>
    <col min="13" max="13" width="14.140625" style="53" customWidth="1"/>
    <col min="14" max="16384" width="11.42578125" style="53"/>
  </cols>
  <sheetData>
    <row r="1" spans="1:13" x14ac:dyDescent="0.2">
      <c r="A1" s="112" t="s">
        <v>21</v>
      </c>
    </row>
    <row r="2" spans="1:13" x14ac:dyDescent="0.2">
      <c r="M2" s="59"/>
    </row>
    <row r="3" spans="1:13" x14ac:dyDescent="0.2">
      <c r="A3" s="80"/>
      <c r="B3" s="92" t="s">
        <v>0</v>
      </c>
      <c r="C3" s="219" t="s">
        <v>10</v>
      </c>
      <c r="D3" s="220"/>
      <c r="E3" s="220"/>
      <c r="F3" s="220"/>
      <c r="G3" s="220"/>
      <c r="H3" s="220"/>
      <c r="I3" s="220"/>
      <c r="J3" s="220"/>
      <c r="K3" s="220"/>
      <c r="L3" s="221"/>
      <c r="M3" s="222" t="s">
        <v>54</v>
      </c>
    </row>
    <row r="4" spans="1:13" x14ac:dyDescent="0.2">
      <c r="A4" s="93"/>
      <c r="B4" s="97">
        <v>2020</v>
      </c>
      <c r="C4" s="98">
        <v>2021</v>
      </c>
      <c r="D4" s="99">
        <v>2022</v>
      </c>
      <c r="E4" s="99">
        <v>2023</v>
      </c>
      <c r="F4" s="225">
        <v>2024</v>
      </c>
      <c r="G4" s="99">
        <v>2025</v>
      </c>
      <c r="H4" s="225">
        <v>2026</v>
      </c>
      <c r="I4" s="99">
        <v>2027</v>
      </c>
      <c r="J4" s="225">
        <v>2028</v>
      </c>
      <c r="K4" s="99">
        <v>2029</v>
      </c>
      <c r="L4" s="100">
        <v>2030</v>
      </c>
      <c r="M4" s="223"/>
    </row>
    <row r="5" spans="1:13" x14ac:dyDescent="0.2">
      <c r="A5" s="87" t="s">
        <v>22</v>
      </c>
      <c r="B5" s="82">
        <v>892409.81660000002</v>
      </c>
      <c r="C5" s="81">
        <v>883600</v>
      </c>
      <c r="D5" s="81">
        <v>889800</v>
      </c>
      <c r="E5" s="81">
        <v>871000</v>
      </c>
      <c r="F5" s="81">
        <v>853000</v>
      </c>
      <c r="G5" s="81">
        <v>846000</v>
      </c>
      <c r="H5" s="81">
        <v>849000</v>
      </c>
      <c r="I5" s="81">
        <v>849000</v>
      </c>
      <c r="J5" s="81">
        <v>852000</v>
      </c>
      <c r="K5" s="81">
        <v>852000</v>
      </c>
      <c r="L5" s="82">
        <v>852000</v>
      </c>
      <c r="M5" s="101">
        <f>(L5-B5)/B5*100</f>
        <v>-4.528168095904384</v>
      </c>
    </row>
    <row r="6" spans="1:13" x14ac:dyDescent="0.2">
      <c r="A6" s="90" t="s">
        <v>23</v>
      </c>
      <c r="B6" s="84">
        <v>132640.38329999999</v>
      </c>
      <c r="C6" s="83">
        <v>135800</v>
      </c>
      <c r="D6" s="83">
        <v>135700</v>
      </c>
      <c r="E6" s="83">
        <v>136000</v>
      </c>
      <c r="F6" s="83">
        <v>134000</v>
      </c>
      <c r="G6" s="83">
        <v>134000</v>
      </c>
      <c r="H6" s="83">
        <v>135000</v>
      </c>
      <c r="I6" s="83">
        <v>135000</v>
      </c>
      <c r="J6" s="83">
        <v>135000</v>
      </c>
      <c r="K6" s="83">
        <v>135000</v>
      </c>
      <c r="L6" s="84">
        <v>136000</v>
      </c>
      <c r="M6" s="102">
        <f t="shared" ref="M6:M39" si="0">(L6-B6)/B6*100</f>
        <v>2.5328761998533924</v>
      </c>
    </row>
    <row r="7" spans="1:13" x14ac:dyDescent="0.2">
      <c r="A7" s="90" t="s">
        <v>24</v>
      </c>
      <c r="B7" s="84">
        <v>125651.4333</v>
      </c>
      <c r="C7" s="83">
        <v>124700</v>
      </c>
      <c r="D7" s="83">
        <v>126600</v>
      </c>
      <c r="E7" s="83">
        <v>118000</v>
      </c>
      <c r="F7" s="83">
        <v>111000</v>
      </c>
      <c r="G7" s="83">
        <v>108000</v>
      </c>
      <c r="H7" s="83">
        <v>108000</v>
      </c>
      <c r="I7" s="83">
        <v>108000</v>
      </c>
      <c r="J7" s="83">
        <v>108000</v>
      </c>
      <c r="K7" s="83">
        <v>108000</v>
      </c>
      <c r="L7" s="84">
        <v>108000</v>
      </c>
      <c r="M7" s="102">
        <f t="shared" si="0"/>
        <v>-14.047936292024776</v>
      </c>
    </row>
    <row r="8" spans="1:13" x14ac:dyDescent="0.2">
      <c r="A8" s="90" t="s">
        <v>25</v>
      </c>
      <c r="B8" s="84">
        <v>340638.16190000001</v>
      </c>
      <c r="C8" s="83">
        <v>341100</v>
      </c>
      <c r="D8" s="83">
        <v>341400</v>
      </c>
      <c r="E8" s="83">
        <v>339000</v>
      </c>
      <c r="F8" s="83">
        <v>334000</v>
      </c>
      <c r="G8" s="83">
        <v>333000</v>
      </c>
      <c r="H8" s="83">
        <v>334000</v>
      </c>
      <c r="I8" s="83">
        <v>334000</v>
      </c>
      <c r="J8" s="83">
        <v>335000</v>
      </c>
      <c r="K8" s="83">
        <v>334000</v>
      </c>
      <c r="L8" s="84">
        <v>334000</v>
      </c>
      <c r="M8" s="102">
        <f t="shared" si="0"/>
        <v>-1.9487428721943225</v>
      </c>
    </row>
    <row r="9" spans="1:13" x14ac:dyDescent="0.2">
      <c r="A9" s="90" t="s">
        <v>26</v>
      </c>
      <c r="B9" s="84">
        <v>183804.83809999999</v>
      </c>
      <c r="C9" s="83">
        <v>188400</v>
      </c>
      <c r="D9" s="83">
        <v>190600</v>
      </c>
      <c r="E9" s="83">
        <v>182000</v>
      </c>
      <c r="F9" s="83">
        <v>177000</v>
      </c>
      <c r="G9" s="83">
        <v>174000</v>
      </c>
      <c r="H9" s="83">
        <v>174000</v>
      </c>
      <c r="I9" s="83">
        <v>174000</v>
      </c>
      <c r="J9" s="83">
        <v>174000</v>
      </c>
      <c r="K9" s="83">
        <v>175000</v>
      </c>
      <c r="L9" s="84">
        <v>175000</v>
      </c>
      <c r="M9" s="102">
        <f t="shared" si="0"/>
        <v>-4.7903190095625634</v>
      </c>
    </row>
    <row r="10" spans="1:13" x14ac:dyDescent="0.2">
      <c r="A10" s="90" t="s">
        <v>27</v>
      </c>
      <c r="B10" s="84">
        <v>55566</v>
      </c>
      <c r="C10" s="83">
        <v>54500</v>
      </c>
      <c r="D10" s="83">
        <v>55200</v>
      </c>
      <c r="E10" s="83">
        <v>55000</v>
      </c>
      <c r="F10" s="83">
        <v>55000</v>
      </c>
      <c r="G10" s="83">
        <v>56000</v>
      </c>
      <c r="H10" s="83">
        <v>56000</v>
      </c>
      <c r="I10" s="83">
        <v>57000</v>
      </c>
      <c r="J10" s="83">
        <v>58000</v>
      </c>
      <c r="K10" s="83">
        <v>58000</v>
      </c>
      <c r="L10" s="84">
        <v>58000</v>
      </c>
      <c r="M10" s="102">
        <f t="shared" si="0"/>
        <v>4.3803764892200263</v>
      </c>
    </row>
    <row r="11" spans="1:13" x14ac:dyDescent="0.2">
      <c r="A11" s="90" t="s">
        <v>28</v>
      </c>
      <c r="B11" s="84">
        <v>11368</v>
      </c>
      <c r="C11" s="83">
        <v>11200</v>
      </c>
      <c r="D11" s="83">
        <v>11500</v>
      </c>
      <c r="E11" s="83">
        <v>12000</v>
      </c>
      <c r="F11" s="83">
        <v>12000</v>
      </c>
      <c r="G11" s="83">
        <v>12000</v>
      </c>
      <c r="H11" s="83">
        <v>12000</v>
      </c>
      <c r="I11" s="83">
        <v>12000</v>
      </c>
      <c r="J11" s="83">
        <v>12000</v>
      </c>
      <c r="K11" s="83">
        <v>12000</v>
      </c>
      <c r="L11" s="84">
        <v>12000</v>
      </c>
      <c r="M11" s="102">
        <f t="shared" si="0"/>
        <v>5.559465165376495</v>
      </c>
    </row>
    <row r="12" spans="1:13" x14ac:dyDescent="0.2">
      <c r="A12" s="94" t="s">
        <v>47</v>
      </c>
      <c r="B12" s="86">
        <v>42303</v>
      </c>
      <c r="C12" s="85">
        <v>27900</v>
      </c>
      <c r="D12" s="85">
        <v>28800</v>
      </c>
      <c r="E12" s="85">
        <v>29000</v>
      </c>
      <c r="F12" s="85">
        <v>30000</v>
      </c>
      <c r="G12" s="85">
        <v>29000</v>
      </c>
      <c r="H12" s="85">
        <v>30000</v>
      </c>
      <c r="I12" s="85">
        <v>29000</v>
      </c>
      <c r="J12" s="85">
        <v>30000</v>
      </c>
      <c r="K12" s="85">
        <v>30000</v>
      </c>
      <c r="L12" s="86">
        <v>29000</v>
      </c>
      <c r="M12" s="103">
        <f t="shared" si="0"/>
        <v>-31.446942297236603</v>
      </c>
    </row>
    <row r="13" spans="1:13" x14ac:dyDescent="0.2">
      <c r="A13" s="87" t="s">
        <v>48</v>
      </c>
      <c r="B13" s="82">
        <v>581950.15000000014</v>
      </c>
      <c r="C13" s="81">
        <v>585400</v>
      </c>
      <c r="D13" s="81">
        <v>584800</v>
      </c>
      <c r="E13" s="81">
        <v>585000</v>
      </c>
      <c r="F13" s="81">
        <v>584000</v>
      </c>
      <c r="G13" s="81">
        <v>585000</v>
      </c>
      <c r="H13" s="81">
        <v>585000</v>
      </c>
      <c r="I13" s="81">
        <v>584000</v>
      </c>
      <c r="J13" s="81">
        <v>584000</v>
      </c>
      <c r="K13" s="81">
        <v>584000</v>
      </c>
      <c r="L13" s="82">
        <v>585000</v>
      </c>
      <c r="M13" s="101">
        <f t="shared" si="0"/>
        <v>0.52407409809927186</v>
      </c>
    </row>
    <row r="14" spans="1:13" x14ac:dyDescent="0.2">
      <c r="A14" s="90" t="s">
        <v>23</v>
      </c>
      <c r="B14" s="84">
        <v>76940.902400000006</v>
      </c>
      <c r="C14" s="83">
        <v>77000</v>
      </c>
      <c r="D14" s="83">
        <v>76100</v>
      </c>
      <c r="E14" s="83">
        <v>76000</v>
      </c>
      <c r="F14" s="83">
        <v>75000</v>
      </c>
      <c r="G14" s="83">
        <v>75000</v>
      </c>
      <c r="H14" s="83">
        <v>75000</v>
      </c>
      <c r="I14" s="83">
        <v>75000</v>
      </c>
      <c r="J14" s="83">
        <v>75000</v>
      </c>
      <c r="K14" s="83">
        <v>75000</v>
      </c>
      <c r="L14" s="84">
        <v>75000</v>
      </c>
      <c r="M14" s="102">
        <f t="shared" si="0"/>
        <v>-2.5225885575264662</v>
      </c>
    </row>
    <row r="15" spans="1:13" x14ac:dyDescent="0.2">
      <c r="A15" s="90" t="s">
        <v>24</v>
      </c>
      <c r="B15" s="84">
        <v>65142.333299999998</v>
      </c>
      <c r="C15" s="83">
        <v>64900</v>
      </c>
      <c r="D15" s="83">
        <v>65500</v>
      </c>
      <c r="E15" s="83">
        <v>66000</v>
      </c>
      <c r="F15" s="83">
        <v>67000</v>
      </c>
      <c r="G15" s="83">
        <v>67000</v>
      </c>
      <c r="H15" s="83">
        <v>67000</v>
      </c>
      <c r="I15" s="83">
        <v>66000</v>
      </c>
      <c r="J15" s="83">
        <v>66000</v>
      </c>
      <c r="K15" s="83">
        <v>66000</v>
      </c>
      <c r="L15" s="84">
        <v>66000</v>
      </c>
      <c r="M15" s="102">
        <f t="shared" si="0"/>
        <v>1.3166042058244813</v>
      </c>
    </row>
    <row r="16" spans="1:13" x14ac:dyDescent="0.2">
      <c r="A16" s="90" t="s">
        <v>25</v>
      </c>
      <c r="B16" s="84">
        <v>163534.2476</v>
      </c>
      <c r="C16" s="83">
        <v>164700</v>
      </c>
      <c r="D16" s="83">
        <v>164400</v>
      </c>
      <c r="E16" s="83">
        <v>164000</v>
      </c>
      <c r="F16" s="83">
        <v>163000</v>
      </c>
      <c r="G16" s="83">
        <v>163000</v>
      </c>
      <c r="H16" s="83">
        <v>162000</v>
      </c>
      <c r="I16" s="83">
        <v>162000</v>
      </c>
      <c r="J16" s="83">
        <v>162000</v>
      </c>
      <c r="K16" s="83">
        <v>162000</v>
      </c>
      <c r="L16" s="84">
        <v>162000</v>
      </c>
      <c r="M16" s="102">
        <f t="shared" si="0"/>
        <v>-0.93818122045770336</v>
      </c>
    </row>
    <row r="17" spans="1:13" x14ac:dyDescent="0.2">
      <c r="A17" s="90" t="s">
        <v>26</v>
      </c>
      <c r="B17" s="84">
        <v>72336.666700000002</v>
      </c>
      <c r="C17" s="83">
        <v>73000</v>
      </c>
      <c r="D17" s="83">
        <v>72600</v>
      </c>
      <c r="E17" s="83">
        <v>72000</v>
      </c>
      <c r="F17" s="83">
        <v>72000</v>
      </c>
      <c r="G17" s="83">
        <v>71000</v>
      </c>
      <c r="H17" s="83">
        <v>71000</v>
      </c>
      <c r="I17" s="83">
        <v>71000</v>
      </c>
      <c r="J17" s="83">
        <v>71000</v>
      </c>
      <c r="K17" s="83">
        <v>71000</v>
      </c>
      <c r="L17" s="84">
        <v>71000</v>
      </c>
      <c r="M17" s="102">
        <f t="shared" si="0"/>
        <v>-1.8478411585420782</v>
      </c>
    </row>
    <row r="18" spans="1:13" x14ac:dyDescent="0.2">
      <c r="A18" s="90" t="s">
        <v>27</v>
      </c>
      <c r="B18" s="84">
        <v>5920</v>
      </c>
      <c r="C18" s="83">
        <v>6300</v>
      </c>
      <c r="D18" s="83">
        <v>6600</v>
      </c>
      <c r="E18" s="83">
        <v>7000</v>
      </c>
      <c r="F18" s="83">
        <v>6000</v>
      </c>
      <c r="G18" s="83">
        <v>6000</v>
      </c>
      <c r="H18" s="83">
        <v>6000</v>
      </c>
      <c r="I18" s="83">
        <v>6000</v>
      </c>
      <c r="J18" s="83">
        <v>6000</v>
      </c>
      <c r="K18" s="83">
        <v>6000</v>
      </c>
      <c r="L18" s="84">
        <v>6000</v>
      </c>
      <c r="M18" s="102">
        <f t="shared" si="0"/>
        <v>1.3513513513513513</v>
      </c>
    </row>
    <row r="19" spans="1:13" x14ac:dyDescent="0.2">
      <c r="A19" s="90" t="s">
        <v>28</v>
      </c>
      <c r="B19" s="84">
        <v>43106.5</v>
      </c>
      <c r="C19" s="83">
        <v>42100</v>
      </c>
      <c r="D19" s="83">
        <v>42000</v>
      </c>
      <c r="E19" s="83">
        <v>42000</v>
      </c>
      <c r="F19" s="83">
        <v>42000</v>
      </c>
      <c r="G19" s="83">
        <v>42000</v>
      </c>
      <c r="H19" s="83">
        <v>42000</v>
      </c>
      <c r="I19" s="83">
        <v>42000</v>
      </c>
      <c r="J19" s="83">
        <v>42000</v>
      </c>
      <c r="K19" s="83">
        <v>42000</v>
      </c>
      <c r="L19" s="84">
        <v>42000</v>
      </c>
      <c r="M19" s="102">
        <f t="shared" si="0"/>
        <v>-2.5668982636029369</v>
      </c>
    </row>
    <row r="20" spans="1:13" x14ac:dyDescent="0.2">
      <c r="A20" s="90" t="s">
        <v>29</v>
      </c>
      <c r="B20" s="84">
        <v>84933.166700000002</v>
      </c>
      <c r="C20" s="83">
        <v>87400</v>
      </c>
      <c r="D20" s="83">
        <v>88100</v>
      </c>
      <c r="E20" s="83">
        <v>89000</v>
      </c>
      <c r="F20" s="83">
        <v>89000</v>
      </c>
      <c r="G20" s="83">
        <v>90000</v>
      </c>
      <c r="H20" s="83">
        <v>90000</v>
      </c>
      <c r="I20" s="83">
        <v>89000</v>
      </c>
      <c r="J20" s="83">
        <v>89000</v>
      </c>
      <c r="K20" s="83">
        <v>89000</v>
      </c>
      <c r="L20" s="84">
        <v>89000</v>
      </c>
      <c r="M20" s="102">
        <f t="shared" si="0"/>
        <v>4.7882746611401208</v>
      </c>
    </row>
    <row r="21" spans="1:13" x14ac:dyDescent="0.2">
      <c r="A21" s="90" t="s">
        <v>30</v>
      </c>
      <c r="B21" s="84">
        <v>21864</v>
      </c>
      <c r="C21" s="83">
        <v>21900</v>
      </c>
      <c r="D21" s="83">
        <v>21500</v>
      </c>
      <c r="E21" s="83">
        <v>21000</v>
      </c>
      <c r="F21" s="83">
        <v>22000</v>
      </c>
      <c r="G21" s="83">
        <v>23000</v>
      </c>
      <c r="H21" s="83">
        <v>23000</v>
      </c>
      <c r="I21" s="83">
        <v>23000</v>
      </c>
      <c r="J21" s="83">
        <v>23000</v>
      </c>
      <c r="K21" s="83">
        <v>23000</v>
      </c>
      <c r="L21" s="84">
        <v>24000</v>
      </c>
      <c r="M21" s="102">
        <f t="shared" si="0"/>
        <v>9.7694840834248087</v>
      </c>
    </row>
    <row r="22" spans="1:13" x14ac:dyDescent="0.2">
      <c r="A22" s="90" t="s">
        <v>31</v>
      </c>
      <c r="B22" s="84">
        <v>12578</v>
      </c>
      <c r="C22" s="83">
        <v>12600</v>
      </c>
      <c r="D22" s="83">
        <v>12500</v>
      </c>
      <c r="E22" s="83">
        <v>12000</v>
      </c>
      <c r="F22" s="83">
        <v>12000</v>
      </c>
      <c r="G22" s="83">
        <v>12000</v>
      </c>
      <c r="H22" s="83">
        <v>13000</v>
      </c>
      <c r="I22" s="83">
        <v>13000</v>
      </c>
      <c r="J22" s="83">
        <v>13000</v>
      </c>
      <c r="K22" s="83">
        <v>13000</v>
      </c>
      <c r="L22" s="84">
        <v>13000</v>
      </c>
      <c r="M22" s="102">
        <f t="shared" si="0"/>
        <v>3.3550643981555099</v>
      </c>
    </row>
    <row r="23" spans="1:13" x14ac:dyDescent="0.2">
      <c r="A23" s="94" t="s">
        <v>32</v>
      </c>
      <c r="B23" s="86">
        <v>35594.333299999998</v>
      </c>
      <c r="C23" s="85">
        <v>35500</v>
      </c>
      <c r="D23" s="85">
        <v>35500</v>
      </c>
      <c r="E23" s="85">
        <v>36000</v>
      </c>
      <c r="F23" s="85">
        <v>36000</v>
      </c>
      <c r="G23" s="85">
        <v>36000</v>
      </c>
      <c r="H23" s="85">
        <v>36000</v>
      </c>
      <c r="I23" s="85">
        <v>37000</v>
      </c>
      <c r="J23" s="85">
        <v>37000</v>
      </c>
      <c r="K23" s="85">
        <v>37000</v>
      </c>
      <c r="L23" s="86">
        <v>37000</v>
      </c>
      <c r="M23" s="103">
        <f t="shared" si="0"/>
        <v>3.9491305769168643</v>
      </c>
    </row>
    <row r="24" spans="1:13" x14ac:dyDescent="0.2">
      <c r="A24" s="95" t="s">
        <v>33</v>
      </c>
      <c r="B24" s="82">
        <v>53928.333400000003</v>
      </c>
      <c r="C24" s="81">
        <v>53100</v>
      </c>
      <c r="D24" s="81">
        <v>52500</v>
      </c>
      <c r="E24" s="81">
        <v>52000</v>
      </c>
      <c r="F24" s="81">
        <v>52000</v>
      </c>
      <c r="G24" s="81">
        <v>52000</v>
      </c>
      <c r="H24" s="81">
        <v>52000</v>
      </c>
      <c r="I24" s="81">
        <v>52000</v>
      </c>
      <c r="J24" s="81">
        <v>52000</v>
      </c>
      <c r="K24" s="81">
        <v>52000</v>
      </c>
      <c r="L24" s="82">
        <v>52000</v>
      </c>
      <c r="M24" s="101">
        <f t="shared" si="0"/>
        <v>-3.5757333453957671</v>
      </c>
    </row>
    <row r="25" spans="1:13" x14ac:dyDescent="0.2">
      <c r="A25" s="96" t="s">
        <v>23</v>
      </c>
      <c r="B25" s="84">
        <v>6359</v>
      </c>
      <c r="C25" s="83">
        <v>6300</v>
      </c>
      <c r="D25" s="83">
        <v>6300</v>
      </c>
      <c r="E25" s="83">
        <v>6000</v>
      </c>
      <c r="F25" s="83">
        <v>6000</v>
      </c>
      <c r="G25" s="83">
        <v>6000</v>
      </c>
      <c r="H25" s="83">
        <v>6000</v>
      </c>
      <c r="I25" s="83">
        <v>6000</v>
      </c>
      <c r="J25" s="83">
        <v>6000</v>
      </c>
      <c r="K25" s="83">
        <v>6000</v>
      </c>
      <c r="L25" s="84">
        <v>6000</v>
      </c>
      <c r="M25" s="102">
        <f t="shared" si="0"/>
        <v>-5.6455417518477748</v>
      </c>
    </row>
    <row r="26" spans="1:13" x14ac:dyDescent="0.2">
      <c r="A26" s="96" t="s">
        <v>24</v>
      </c>
      <c r="B26" s="84">
        <v>2843</v>
      </c>
      <c r="C26" s="83">
        <v>2700</v>
      </c>
      <c r="D26" s="83">
        <v>2600</v>
      </c>
      <c r="E26" s="83">
        <v>2500</v>
      </c>
      <c r="F26" s="83">
        <v>2500</v>
      </c>
      <c r="G26" s="83">
        <v>2400</v>
      </c>
      <c r="H26" s="83">
        <v>2400</v>
      </c>
      <c r="I26" s="83">
        <v>2400</v>
      </c>
      <c r="J26" s="83">
        <v>2400</v>
      </c>
      <c r="K26" s="83">
        <v>2400</v>
      </c>
      <c r="L26" s="84">
        <v>2400</v>
      </c>
      <c r="M26" s="102">
        <f t="shared" si="0"/>
        <v>-15.582131551178332</v>
      </c>
    </row>
    <row r="27" spans="1:13" x14ac:dyDescent="0.2">
      <c r="A27" s="96" t="s">
        <v>25</v>
      </c>
      <c r="B27" s="84">
        <v>17726.666700000002</v>
      </c>
      <c r="C27" s="83">
        <v>17300</v>
      </c>
      <c r="D27" s="83">
        <v>17100</v>
      </c>
      <c r="E27" s="83">
        <v>17000</v>
      </c>
      <c r="F27" s="83">
        <v>17000</v>
      </c>
      <c r="G27" s="83">
        <v>17000</v>
      </c>
      <c r="H27" s="83">
        <v>17000</v>
      </c>
      <c r="I27" s="83">
        <v>17000</v>
      </c>
      <c r="J27" s="83">
        <v>17000</v>
      </c>
      <c r="K27" s="83">
        <v>17000</v>
      </c>
      <c r="L27" s="84">
        <v>17000</v>
      </c>
      <c r="M27" s="102">
        <f t="shared" si="0"/>
        <v>-4.0992856259885651</v>
      </c>
    </row>
    <row r="28" spans="1:13" x14ac:dyDescent="0.2">
      <c r="A28" s="96" t="s">
        <v>26</v>
      </c>
      <c r="B28" s="84">
        <v>25300.666700000002</v>
      </c>
      <c r="C28" s="83">
        <v>25100</v>
      </c>
      <c r="D28" s="83">
        <v>24900</v>
      </c>
      <c r="E28" s="83">
        <v>25000</v>
      </c>
      <c r="F28" s="83">
        <v>25000</v>
      </c>
      <c r="G28" s="83">
        <v>25000</v>
      </c>
      <c r="H28" s="83">
        <v>25000</v>
      </c>
      <c r="I28" s="83">
        <v>25000</v>
      </c>
      <c r="J28" s="83">
        <v>25000</v>
      </c>
      <c r="K28" s="83">
        <v>25000</v>
      </c>
      <c r="L28" s="84">
        <v>25000</v>
      </c>
      <c r="M28" s="102">
        <f t="shared" si="0"/>
        <v>-1.1883746130689969</v>
      </c>
    </row>
    <row r="29" spans="1:13" x14ac:dyDescent="0.2">
      <c r="A29" s="96" t="s">
        <v>27</v>
      </c>
      <c r="B29" s="84">
        <v>567</v>
      </c>
      <c r="C29" s="83">
        <v>600</v>
      </c>
      <c r="D29" s="83">
        <v>600</v>
      </c>
      <c r="E29" s="83">
        <v>600</v>
      </c>
      <c r="F29" s="83">
        <v>700</v>
      </c>
      <c r="G29" s="83">
        <v>700</v>
      </c>
      <c r="H29" s="83">
        <v>700</v>
      </c>
      <c r="I29" s="83">
        <v>700</v>
      </c>
      <c r="J29" s="83">
        <v>700</v>
      </c>
      <c r="K29" s="83">
        <v>700</v>
      </c>
      <c r="L29" s="84">
        <v>700</v>
      </c>
      <c r="M29" s="102">
        <f t="shared" si="0"/>
        <v>23.456790123456788</v>
      </c>
    </row>
    <row r="30" spans="1:13" x14ac:dyDescent="0.2">
      <c r="A30" s="90" t="s">
        <v>28</v>
      </c>
      <c r="B30" s="86">
        <v>1132</v>
      </c>
      <c r="C30" s="85">
        <v>1100</v>
      </c>
      <c r="D30" s="85">
        <v>1100</v>
      </c>
      <c r="E30" s="85">
        <v>1100</v>
      </c>
      <c r="F30" s="85">
        <v>1100</v>
      </c>
      <c r="G30" s="85">
        <v>1100</v>
      </c>
      <c r="H30" s="85">
        <v>1100</v>
      </c>
      <c r="I30" s="85">
        <v>1100</v>
      </c>
      <c r="J30" s="85">
        <v>1100</v>
      </c>
      <c r="K30" s="85">
        <v>1100</v>
      </c>
      <c r="L30" s="86">
        <v>1100</v>
      </c>
      <c r="M30" s="103">
        <f t="shared" si="0"/>
        <v>-2.8268551236749118</v>
      </c>
    </row>
    <row r="31" spans="1:13" x14ac:dyDescent="0.2">
      <c r="A31" s="87" t="s">
        <v>34</v>
      </c>
      <c r="B31" s="89">
        <v>1528288.3</v>
      </c>
      <c r="C31" s="88">
        <v>1522100</v>
      </c>
      <c r="D31" s="88">
        <v>1527100</v>
      </c>
      <c r="E31" s="88">
        <v>1508000</v>
      </c>
      <c r="F31" s="88">
        <v>1489000</v>
      </c>
      <c r="G31" s="88">
        <v>1483000</v>
      </c>
      <c r="H31" s="88">
        <v>1486000</v>
      </c>
      <c r="I31" s="88">
        <v>1485000</v>
      </c>
      <c r="J31" s="88">
        <v>1488000</v>
      </c>
      <c r="K31" s="81">
        <v>1488000</v>
      </c>
      <c r="L31" s="82">
        <v>1489000</v>
      </c>
      <c r="M31" s="101">
        <f t="shared" si="0"/>
        <v>-2.5707387801110593</v>
      </c>
    </row>
    <row r="32" spans="1:13" x14ac:dyDescent="0.2">
      <c r="A32" s="90" t="s">
        <v>23</v>
      </c>
      <c r="B32" s="84">
        <v>215940.28570000001</v>
      </c>
      <c r="C32" s="83">
        <v>219100</v>
      </c>
      <c r="D32" s="83">
        <v>218100</v>
      </c>
      <c r="E32" s="83">
        <v>218000</v>
      </c>
      <c r="F32" s="83">
        <v>215000</v>
      </c>
      <c r="G32" s="83">
        <v>215000</v>
      </c>
      <c r="H32" s="83">
        <v>215000</v>
      </c>
      <c r="I32" s="83">
        <v>215000</v>
      </c>
      <c r="J32" s="83">
        <v>216000</v>
      </c>
      <c r="K32" s="83">
        <v>216000</v>
      </c>
      <c r="L32" s="84">
        <v>217000</v>
      </c>
      <c r="M32" s="102">
        <f t="shared" si="0"/>
        <v>0.49074414093914126</v>
      </c>
    </row>
    <row r="33" spans="1:13" x14ac:dyDescent="0.2">
      <c r="A33" s="90" t="s">
        <v>24</v>
      </c>
      <c r="B33" s="84">
        <v>193636.7666</v>
      </c>
      <c r="C33" s="83">
        <v>192300</v>
      </c>
      <c r="D33" s="83">
        <v>194600</v>
      </c>
      <c r="E33" s="83">
        <v>186000</v>
      </c>
      <c r="F33" s="83">
        <v>180000</v>
      </c>
      <c r="G33" s="83">
        <v>177000</v>
      </c>
      <c r="H33" s="83">
        <v>177000</v>
      </c>
      <c r="I33" s="83">
        <v>177000</v>
      </c>
      <c r="J33" s="83">
        <v>177000</v>
      </c>
      <c r="K33" s="83">
        <v>177000</v>
      </c>
      <c r="L33" s="84">
        <v>176000</v>
      </c>
      <c r="M33" s="102">
        <f t="shared" si="0"/>
        <v>-9.1081703695417939</v>
      </c>
    </row>
    <row r="34" spans="1:13" x14ac:dyDescent="0.2">
      <c r="A34" s="90" t="s">
        <v>25</v>
      </c>
      <c r="B34" s="84">
        <v>521899.07620000001</v>
      </c>
      <c r="C34" s="83">
        <v>523100</v>
      </c>
      <c r="D34" s="83">
        <v>522900</v>
      </c>
      <c r="E34" s="83">
        <v>519000</v>
      </c>
      <c r="F34" s="83">
        <v>514000</v>
      </c>
      <c r="G34" s="83">
        <v>512000</v>
      </c>
      <c r="H34" s="83">
        <v>513000</v>
      </c>
      <c r="I34" s="83">
        <v>512000</v>
      </c>
      <c r="J34" s="83">
        <v>513000</v>
      </c>
      <c r="K34" s="83">
        <v>513000</v>
      </c>
      <c r="L34" s="84">
        <v>513000</v>
      </c>
      <c r="M34" s="102">
        <f t="shared" si="0"/>
        <v>-1.7051335412959694</v>
      </c>
    </row>
    <row r="35" spans="1:13" x14ac:dyDescent="0.2">
      <c r="A35" s="90" t="s">
        <v>26</v>
      </c>
      <c r="B35" s="84">
        <v>281442.1715</v>
      </c>
      <c r="C35" s="83">
        <v>286400</v>
      </c>
      <c r="D35" s="83">
        <v>288100</v>
      </c>
      <c r="E35" s="83">
        <v>279000</v>
      </c>
      <c r="F35" s="83">
        <v>273000</v>
      </c>
      <c r="G35" s="83">
        <v>270000</v>
      </c>
      <c r="H35" s="83">
        <v>270000</v>
      </c>
      <c r="I35" s="83">
        <v>270000</v>
      </c>
      <c r="J35" s="83">
        <v>270000</v>
      </c>
      <c r="K35" s="83">
        <v>270000</v>
      </c>
      <c r="L35" s="84">
        <v>270000</v>
      </c>
      <c r="M35" s="102">
        <f t="shared" si="0"/>
        <v>-4.0655497500665057</v>
      </c>
    </row>
    <row r="36" spans="1:13" x14ac:dyDescent="0.2">
      <c r="A36" s="90" t="s">
        <v>27</v>
      </c>
      <c r="B36" s="84">
        <v>62053</v>
      </c>
      <c r="C36" s="83">
        <v>61400</v>
      </c>
      <c r="D36" s="83">
        <v>62400</v>
      </c>
      <c r="E36" s="83">
        <v>63000</v>
      </c>
      <c r="F36" s="83">
        <v>63000</v>
      </c>
      <c r="G36" s="83">
        <v>63000</v>
      </c>
      <c r="H36" s="83">
        <v>63000</v>
      </c>
      <c r="I36" s="83">
        <v>64000</v>
      </c>
      <c r="J36" s="83">
        <v>64000</v>
      </c>
      <c r="K36" s="83">
        <v>65000</v>
      </c>
      <c r="L36" s="84">
        <v>65000</v>
      </c>
      <c r="M36" s="102">
        <f t="shared" si="0"/>
        <v>4.7491660354857945</v>
      </c>
    </row>
    <row r="37" spans="1:13" x14ac:dyDescent="0.2">
      <c r="A37" s="90" t="s">
        <v>28</v>
      </c>
      <c r="B37" s="84">
        <v>55606.5</v>
      </c>
      <c r="C37" s="83">
        <v>54500</v>
      </c>
      <c r="D37" s="83">
        <v>54600</v>
      </c>
      <c r="E37" s="83">
        <v>55000</v>
      </c>
      <c r="F37" s="83">
        <v>55000</v>
      </c>
      <c r="G37" s="83">
        <v>56000</v>
      </c>
      <c r="H37" s="83">
        <v>56000</v>
      </c>
      <c r="I37" s="83">
        <v>56000</v>
      </c>
      <c r="J37" s="83">
        <v>56000</v>
      </c>
      <c r="K37" s="83">
        <v>56000</v>
      </c>
      <c r="L37" s="84">
        <v>56000</v>
      </c>
      <c r="M37" s="102">
        <f t="shared" si="0"/>
        <v>0.70765108395601228</v>
      </c>
    </row>
    <row r="38" spans="1:13" x14ac:dyDescent="0.2">
      <c r="A38" s="91" t="s">
        <v>35</v>
      </c>
      <c r="B38" s="84">
        <v>161678.1667</v>
      </c>
      <c r="C38" s="83">
        <v>149800</v>
      </c>
      <c r="D38" s="83">
        <v>150900</v>
      </c>
      <c r="E38" s="83">
        <v>152000</v>
      </c>
      <c r="F38" s="83">
        <v>153000</v>
      </c>
      <c r="G38" s="83">
        <v>154000</v>
      </c>
      <c r="H38" s="83">
        <v>156000</v>
      </c>
      <c r="I38" s="83">
        <v>155000</v>
      </c>
      <c r="J38" s="83">
        <v>155000</v>
      </c>
      <c r="K38" s="83">
        <v>154000</v>
      </c>
      <c r="L38" s="84">
        <v>155000</v>
      </c>
      <c r="M38" s="102">
        <f t="shared" si="0"/>
        <v>-4.1305309407618376</v>
      </c>
    </row>
    <row r="39" spans="1:13" x14ac:dyDescent="0.2">
      <c r="A39" s="94" t="s">
        <v>32</v>
      </c>
      <c r="B39" s="86">
        <v>35594.333299999998</v>
      </c>
      <c r="C39" s="85">
        <v>35500</v>
      </c>
      <c r="D39" s="85">
        <v>35500</v>
      </c>
      <c r="E39" s="85">
        <v>36000</v>
      </c>
      <c r="F39" s="85">
        <v>36000</v>
      </c>
      <c r="G39" s="85">
        <v>36000</v>
      </c>
      <c r="H39" s="85">
        <v>36000</v>
      </c>
      <c r="I39" s="85">
        <v>36000</v>
      </c>
      <c r="J39" s="85">
        <v>37000</v>
      </c>
      <c r="K39" s="85">
        <v>37000</v>
      </c>
      <c r="L39" s="86">
        <v>37000</v>
      </c>
      <c r="M39" s="103">
        <f t="shared" si="0"/>
        <v>3.9491305769168643</v>
      </c>
    </row>
    <row r="41" spans="1:13" x14ac:dyDescent="0.2">
      <c r="A41" s="111" t="s">
        <v>50</v>
      </c>
      <c r="C41" s="106"/>
      <c r="D41" s="106"/>
      <c r="E41" s="106"/>
      <c r="F41" s="106"/>
      <c r="G41" s="106"/>
      <c r="H41" s="106"/>
      <c r="I41" s="106"/>
      <c r="J41" s="106"/>
      <c r="K41" s="106"/>
      <c r="L41" s="106"/>
    </row>
    <row r="42" spans="1:13" x14ac:dyDescent="0.2">
      <c r="A42" s="111" t="s">
        <v>51</v>
      </c>
    </row>
  </sheetData>
  <mergeCells count="2">
    <mergeCell ref="C3:L3"/>
    <mergeCell ref="M3: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workbookViewId="0">
      <selection activeCell="B2" sqref="B2"/>
    </sheetView>
  </sheetViews>
  <sheetFormatPr baseColWidth="10" defaultRowHeight="15" x14ac:dyDescent="0.25"/>
  <cols>
    <col min="1" max="1" width="25.140625" customWidth="1"/>
    <col min="2" max="38" width="7.42578125" bestFit="1" customWidth="1"/>
  </cols>
  <sheetData>
    <row r="1" spans="1:38" x14ac:dyDescent="0.25">
      <c r="A1" t="s">
        <v>55</v>
      </c>
    </row>
    <row r="3" spans="1:38" x14ac:dyDescent="0.25">
      <c r="B3">
        <v>1994</v>
      </c>
      <c r="C3">
        <v>1995</v>
      </c>
      <c r="D3">
        <v>1996</v>
      </c>
      <c r="E3">
        <v>1997</v>
      </c>
      <c r="F3">
        <v>1998</v>
      </c>
      <c r="G3">
        <v>1999</v>
      </c>
      <c r="H3">
        <v>2000</v>
      </c>
      <c r="I3">
        <v>2001</v>
      </c>
      <c r="J3">
        <v>2002</v>
      </c>
      <c r="K3">
        <v>2003</v>
      </c>
      <c r="L3">
        <v>2004</v>
      </c>
      <c r="M3">
        <v>2005</v>
      </c>
      <c r="N3">
        <v>2006</v>
      </c>
      <c r="O3">
        <v>2007</v>
      </c>
      <c r="P3">
        <v>2008</v>
      </c>
      <c r="Q3">
        <v>2009</v>
      </c>
      <c r="R3">
        <v>2010</v>
      </c>
      <c r="S3">
        <v>2011</v>
      </c>
      <c r="T3">
        <v>2012</v>
      </c>
      <c r="U3">
        <v>2013</v>
      </c>
      <c r="V3">
        <v>2014</v>
      </c>
      <c r="W3">
        <v>2015</v>
      </c>
      <c r="X3">
        <v>2016</v>
      </c>
      <c r="Y3">
        <v>2017</v>
      </c>
      <c r="Z3">
        <v>2018</v>
      </c>
      <c r="AA3">
        <v>2019</v>
      </c>
      <c r="AB3">
        <v>2020</v>
      </c>
      <c r="AC3">
        <v>2021</v>
      </c>
      <c r="AD3">
        <v>2022</v>
      </c>
      <c r="AE3">
        <v>2023</v>
      </c>
      <c r="AF3">
        <v>2024</v>
      </c>
      <c r="AG3">
        <v>2025</v>
      </c>
      <c r="AH3">
        <v>2026</v>
      </c>
      <c r="AI3">
        <v>2027</v>
      </c>
      <c r="AJ3">
        <v>2028</v>
      </c>
      <c r="AK3">
        <v>2029</v>
      </c>
      <c r="AL3">
        <v>2030</v>
      </c>
    </row>
    <row r="4" spans="1:38" x14ac:dyDescent="0.25">
      <c r="A4" t="s">
        <v>12</v>
      </c>
      <c r="B4" s="104">
        <v>279586</v>
      </c>
      <c r="C4" s="104">
        <v>287046</v>
      </c>
      <c r="D4" s="104">
        <v>264727</v>
      </c>
      <c r="E4" s="104">
        <v>268868</v>
      </c>
      <c r="F4" s="104">
        <v>275113</v>
      </c>
      <c r="G4" s="104">
        <v>266285</v>
      </c>
      <c r="H4" s="104">
        <v>271155</v>
      </c>
      <c r="I4" s="104">
        <v>258785</v>
      </c>
      <c r="J4" s="104">
        <v>258192</v>
      </c>
      <c r="K4" s="104">
        <v>268335</v>
      </c>
      <c r="L4" s="104">
        <v>261137</v>
      </c>
      <c r="M4" s="104">
        <v>272512</v>
      </c>
      <c r="N4" s="104">
        <v>282788</v>
      </c>
      <c r="O4" s="104">
        <v>281733</v>
      </c>
      <c r="P4" s="104">
        <v>279698</v>
      </c>
      <c r="Q4" s="104">
        <v>286762</v>
      </c>
      <c r="R4" s="104">
        <v>279798</v>
      </c>
      <c r="S4" s="104">
        <v>283821</v>
      </c>
      <c r="T4" s="104">
        <v>293837</v>
      </c>
      <c r="U4" s="104">
        <v>305316</v>
      </c>
      <c r="V4" s="104">
        <v>305667</v>
      </c>
      <c r="W4" s="104">
        <v>317054</v>
      </c>
      <c r="X4" s="104">
        <v>327078</v>
      </c>
      <c r="Y4" s="104">
        <v>337714</v>
      </c>
      <c r="Z4" s="104">
        <v>359455</v>
      </c>
      <c r="AA4" s="104">
        <v>356384</v>
      </c>
      <c r="AB4" s="104">
        <v>384158</v>
      </c>
      <c r="AC4" s="104">
        <v>371705.05129999999</v>
      </c>
      <c r="AD4" s="104">
        <v>368925.67</v>
      </c>
      <c r="AE4" s="104">
        <v>375010.69500000001</v>
      </c>
      <c r="AF4" s="104">
        <v>378504.44540000003</v>
      </c>
      <c r="AG4" s="104">
        <v>378543.57689999999</v>
      </c>
      <c r="AH4" s="104">
        <v>382516.52370000002</v>
      </c>
      <c r="AI4" s="104">
        <v>378542.37219999998</v>
      </c>
      <c r="AJ4" s="104">
        <v>381543.38540000003</v>
      </c>
      <c r="AK4" s="104">
        <v>377573.11259999999</v>
      </c>
      <c r="AL4" s="104">
        <v>377130.01799999998</v>
      </c>
    </row>
    <row r="5" spans="1:38" x14ac:dyDescent="0.25">
      <c r="A5" t="s">
        <v>15</v>
      </c>
      <c r="B5" s="104">
        <v>130282</v>
      </c>
      <c r="C5" s="104">
        <v>138267</v>
      </c>
      <c r="D5" s="104">
        <v>135882</v>
      </c>
      <c r="E5" s="104">
        <v>136204</v>
      </c>
      <c r="F5" s="104">
        <v>144830</v>
      </c>
      <c r="G5" s="104">
        <v>149103</v>
      </c>
      <c r="H5" s="104">
        <v>152778</v>
      </c>
      <c r="I5" s="104">
        <v>147944</v>
      </c>
      <c r="J5" s="104">
        <v>141983</v>
      </c>
      <c r="K5" s="104">
        <v>142799</v>
      </c>
      <c r="L5" s="104">
        <v>143277</v>
      </c>
      <c r="M5" s="104">
        <v>140828</v>
      </c>
      <c r="N5" s="104">
        <v>140707</v>
      </c>
      <c r="O5" s="104">
        <v>137605</v>
      </c>
      <c r="P5" s="104">
        <v>135886</v>
      </c>
      <c r="Q5" s="104">
        <v>131602</v>
      </c>
      <c r="R5" s="104">
        <v>133431</v>
      </c>
      <c r="S5" s="104">
        <v>129472</v>
      </c>
      <c r="T5" s="104">
        <v>125121</v>
      </c>
      <c r="U5" s="104">
        <v>124853</v>
      </c>
      <c r="V5" s="104">
        <v>129210</v>
      </c>
      <c r="W5" s="104">
        <v>125144</v>
      </c>
      <c r="X5" s="104">
        <v>126578</v>
      </c>
      <c r="Y5" s="104">
        <v>128488</v>
      </c>
      <c r="Z5" s="104">
        <v>138570</v>
      </c>
      <c r="AA5" s="104">
        <v>138284</v>
      </c>
      <c r="AB5" s="104">
        <v>149972</v>
      </c>
      <c r="AC5" s="104">
        <v>136295.93150000001</v>
      </c>
      <c r="AD5" s="104">
        <v>136835.23800000001</v>
      </c>
      <c r="AE5" s="104">
        <v>138567.09299999999</v>
      </c>
      <c r="AF5" s="104">
        <v>139601.6243</v>
      </c>
      <c r="AG5" s="104">
        <v>139229.8904</v>
      </c>
      <c r="AH5" s="104">
        <v>140775.103</v>
      </c>
      <c r="AI5" s="104">
        <v>139314.6912</v>
      </c>
      <c r="AJ5" s="104">
        <v>140281.28090000001</v>
      </c>
      <c r="AK5" s="104">
        <v>138716.28880000001</v>
      </c>
      <c r="AL5" s="104">
        <v>138518.66529999999</v>
      </c>
    </row>
    <row r="6" spans="1:38" x14ac:dyDescent="0.25">
      <c r="A6" t="s">
        <v>17</v>
      </c>
      <c r="B6" s="104">
        <v>61465</v>
      </c>
      <c r="C6" s="104">
        <v>65741</v>
      </c>
      <c r="D6" s="104">
        <v>74514</v>
      </c>
      <c r="E6" s="104">
        <v>76726</v>
      </c>
      <c r="F6" s="104">
        <v>81573</v>
      </c>
      <c r="G6" s="104">
        <v>88296</v>
      </c>
      <c r="H6" s="104">
        <v>92617</v>
      </c>
      <c r="I6" s="104">
        <v>92499</v>
      </c>
      <c r="J6" s="104">
        <v>93580</v>
      </c>
      <c r="K6" s="104">
        <v>91537</v>
      </c>
      <c r="L6" s="104">
        <v>93958</v>
      </c>
      <c r="M6" s="104">
        <v>93268</v>
      </c>
      <c r="N6" s="104">
        <v>100562</v>
      </c>
      <c r="O6" s="104">
        <v>104975</v>
      </c>
      <c r="P6" s="104">
        <v>103311</v>
      </c>
      <c r="Q6" s="104">
        <v>120728</v>
      </c>
      <c r="R6" s="104">
        <v>118593</v>
      </c>
      <c r="S6" s="104">
        <v>156063</v>
      </c>
      <c r="T6" s="104">
        <v>190899</v>
      </c>
      <c r="U6" s="104">
        <v>159241</v>
      </c>
      <c r="V6" s="104">
        <v>190773</v>
      </c>
      <c r="W6" s="104">
        <v>176646</v>
      </c>
      <c r="X6" s="104">
        <v>179841</v>
      </c>
      <c r="Y6" s="104">
        <v>177570</v>
      </c>
      <c r="Z6" s="104">
        <v>179262</v>
      </c>
      <c r="AA6" s="104">
        <v>173675</v>
      </c>
      <c r="AB6" s="104">
        <v>188841</v>
      </c>
      <c r="AC6" s="104">
        <v>181020</v>
      </c>
      <c r="AD6" s="104">
        <v>182415.2</v>
      </c>
      <c r="AE6" s="104">
        <v>177925</v>
      </c>
      <c r="AF6" s="104">
        <v>178507.82</v>
      </c>
      <c r="AG6" s="104">
        <v>178252.125</v>
      </c>
      <c r="AH6" s="104">
        <v>179672.745</v>
      </c>
      <c r="AI6" s="104">
        <v>177773.42499999999</v>
      </c>
      <c r="AJ6" s="104">
        <v>178197.375</v>
      </c>
      <c r="AK6" s="104">
        <v>175970.20499999999</v>
      </c>
      <c r="AL6" s="104">
        <v>175385.43</v>
      </c>
    </row>
    <row r="9" spans="1:38" x14ac:dyDescent="0.25">
      <c r="B9" s="110" t="s">
        <v>55</v>
      </c>
    </row>
    <row r="36" spans="2:2" x14ac:dyDescent="0.25">
      <c r="B36" s="111" t="s">
        <v>50</v>
      </c>
    </row>
    <row r="37" spans="2:2" x14ac:dyDescent="0.25">
      <c r="B37" s="111" t="s">
        <v>56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Tab.1</vt:lpstr>
      <vt:lpstr>Tab.2</vt:lpstr>
      <vt:lpstr>Tab.3</vt:lpstr>
      <vt:lpstr>Tab.4</vt:lpstr>
      <vt:lpstr>Graph.1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Mathieu Baudry</cp:lastModifiedBy>
  <dcterms:created xsi:type="dcterms:W3CDTF">2021-04-20T09:57:30Z</dcterms:created>
  <dcterms:modified xsi:type="dcterms:W3CDTF">2022-04-12T12:07:47Z</dcterms:modified>
</cp:coreProperties>
</file>