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yildiz\Downloads\NF\"/>
    </mc:Choice>
  </mc:AlternateContent>
  <bookViews>
    <workbookView xWindow="120" yWindow="-255" windowWidth="10245" windowHeight="7275" tabRatio="944"/>
  </bookViews>
  <sheets>
    <sheet name="Sommaire" sheetId="11" r:id="rId1"/>
    <sheet name="Tableau A" sheetId="21" r:id="rId2"/>
    <sheet name="Tableau 1 " sheetId="1" r:id="rId3"/>
    <sheet name="Tableau 1_" sheetId="16" state="hidden" r:id="rId4"/>
    <sheet name="Tableau 1B" sheetId="33" r:id="rId5"/>
    <sheet name="Tableau 2_" sheetId="36" state="hidden" r:id="rId6"/>
    <sheet name="Tableau C°" sheetId="38" state="hidden" r:id="rId7"/>
    <sheet name="Tableau C_" sheetId="39" state="hidden" r:id="rId8"/>
    <sheet name="Graphique 1" sheetId="34" r:id="rId9"/>
    <sheet name="Graphique1_" sheetId="35" state="hidden" r:id="rId10"/>
    <sheet name="Graphique 2" sheetId="15" r:id="rId11"/>
    <sheet name="Graphique2 (2)" sheetId="20" state="hidden" r:id="rId12"/>
    <sheet name="Graphique2_" sheetId="19" state="hidden" r:id="rId13"/>
    <sheet name="Graphique 3" sheetId="13" r:id="rId14"/>
    <sheet name="Graphique 3__" sheetId="9" state="hidden" r:id="rId15"/>
    <sheet name="Tableau 3" sheetId="2" r:id="rId16"/>
    <sheet name="Tableau 3_" sheetId="30" state="hidden" r:id="rId17"/>
    <sheet name="Graphique 4" sheetId="14" r:id="rId18"/>
    <sheet name="Graphique4_" sheetId="18" state="hidden" r:id="rId19"/>
    <sheet name="Annexe 1" sheetId="29" r:id="rId20"/>
    <sheet name="Annexe 1_" sheetId="31" state="hidden" r:id="rId21"/>
    <sheet name="Annexe 2" sheetId="22" r:id="rId22"/>
    <sheet name="Annexe 2_" sheetId="32" state="hidden" r:id="rId23"/>
    <sheet name="Annexe 3" sheetId="12" r:id="rId24"/>
    <sheet name="Annexe 4" sheetId="24" r:id="rId25"/>
    <sheet name="Annexe4_" sheetId="23" state="hidden" r:id="rId26"/>
    <sheet name="Annexe 5" sheetId="26" r:id="rId27"/>
    <sheet name="Annexe 5__" sheetId="25" state="hidden" r:id="rId28"/>
    <sheet name="Annexe 5_ (2)" sheetId="37" state="hidden" r:id="rId29"/>
    <sheet name="Annexe 6" sheetId="40" r:id="rId30"/>
    <sheet name="Annexe 6_" sheetId="28" state="hidden" r:id="rId31"/>
    <sheet name="Annexe 3_" sheetId="6" state="hidden" r:id="rId32"/>
  </sheets>
  <calcPr calcId="162913"/>
</workbook>
</file>

<file path=xl/calcChain.xml><?xml version="1.0" encoding="utf-8"?>
<calcChain xmlns="http://schemas.openxmlformats.org/spreadsheetml/2006/main">
  <c r="M22" i="39" l="1"/>
  <c r="M23" i="39"/>
  <c r="M24" i="39"/>
  <c r="M26" i="39"/>
  <c r="M27" i="39"/>
  <c r="M28" i="39"/>
  <c r="M29" i="39"/>
  <c r="M21" i="39"/>
  <c r="H22" i="39"/>
  <c r="H23" i="39"/>
  <c r="H24" i="39"/>
  <c r="H26" i="39"/>
  <c r="H27" i="39"/>
  <c r="H28" i="39"/>
  <c r="H29" i="39"/>
  <c r="H21" i="39"/>
  <c r="E22" i="39"/>
  <c r="E23" i="39"/>
  <c r="E24" i="39"/>
  <c r="E26" i="39"/>
  <c r="E27" i="39"/>
  <c r="E28" i="39"/>
  <c r="E29" i="39"/>
  <c r="E21" i="39"/>
  <c r="Z34" i="30" l="1"/>
  <c r="Z35" i="30"/>
  <c r="Z36" i="30"/>
  <c r="Z37" i="30"/>
  <c r="Z33" i="30"/>
  <c r="O28" i="30"/>
  <c r="O29" i="30"/>
  <c r="O30" i="30"/>
  <c r="O31" i="30"/>
  <c r="O27" i="30"/>
  <c r="N28" i="30"/>
  <c r="N29" i="30"/>
  <c r="N30" i="30"/>
  <c r="N31" i="30"/>
  <c r="N27" i="30"/>
  <c r="M28" i="30"/>
  <c r="M29" i="30"/>
  <c r="M30" i="30"/>
  <c r="M31" i="30"/>
  <c r="M27" i="30"/>
  <c r="T37" i="30"/>
  <c r="V37" i="30"/>
  <c r="X37" i="30"/>
  <c r="R31" i="30"/>
  <c r="Q31" i="30"/>
  <c r="P31" i="30"/>
  <c r="L31" i="30"/>
  <c r="K31" i="30"/>
  <c r="V33" i="30"/>
  <c r="X33" i="30"/>
  <c r="V34" i="30"/>
  <c r="X34" i="30"/>
  <c r="V35" i="30"/>
  <c r="X35" i="30"/>
  <c r="V36" i="30"/>
  <c r="X36" i="30"/>
  <c r="T34" i="30"/>
  <c r="T35" i="30"/>
  <c r="T36" i="30"/>
  <c r="T33" i="30"/>
  <c r="R28" i="30"/>
  <c r="R29" i="30"/>
  <c r="R30" i="30"/>
  <c r="Q28" i="30"/>
  <c r="Q29" i="30"/>
  <c r="Q30" i="30"/>
  <c r="P29" i="30"/>
  <c r="P30" i="30"/>
  <c r="L28" i="30"/>
  <c r="L29" i="30"/>
  <c r="L30" i="30"/>
  <c r="K28" i="30"/>
  <c r="K29" i="30"/>
  <c r="K30" i="30"/>
  <c r="R27" i="30"/>
  <c r="Q27" i="30"/>
  <c r="P27" i="30"/>
  <c r="L27" i="30"/>
  <c r="K27" i="30"/>
  <c r="R12" i="28" l="1"/>
  <c r="R13" i="28"/>
  <c r="R14" i="28"/>
  <c r="R15" i="28"/>
  <c r="P12" i="28"/>
  <c r="P13" i="28"/>
  <c r="P14" i="28"/>
  <c r="P15" i="28"/>
  <c r="N12" i="28"/>
  <c r="N13" i="28"/>
  <c r="N14" i="28"/>
  <c r="N15" i="28"/>
  <c r="L12" i="28"/>
  <c r="L13" i="28"/>
  <c r="L14" i="28"/>
  <c r="L15" i="28"/>
  <c r="R11" i="28"/>
  <c r="P11" i="28"/>
  <c r="N11" i="28"/>
  <c r="L11" i="28"/>
  <c r="J16" i="32" l="1"/>
  <c r="K16" i="32"/>
  <c r="L16" i="32"/>
  <c r="M16" i="32"/>
  <c r="N16" i="32"/>
  <c r="O16" i="32"/>
  <c r="J17" i="32"/>
  <c r="K17" i="32"/>
  <c r="L17" i="32"/>
  <c r="M17" i="32"/>
  <c r="N17" i="32"/>
  <c r="O17" i="32"/>
  <c r="J18" i="32"/>
  <c r="K18" i="32"/>
  <c r="L18" i="32"/>
  <c r="M18" i="32"/>
  <c r="N18" i="32"/>
  <c r="O18" i="32"/>
  <c r="J19" i="32"/>
  <c r="K19" i="32"/>
  <c r="L19" i="32"/>
  <c r="M19" i="32"/>
  <c r="N19" i="32"/>
  <c r="O19" i="32"/>
  <c r="K15" i="32"/>
  <c r="L15" i="32"/>
  <c r="M15" i="32"/>
  <c r="N15" i="32"/>
  <c r="O15" i="32"/>
  <c r="J15" i="32"/>
  <c r="B30" i="32"/>
  <c r="C30" i="32"/>
  <c r="D30" i="32"/>
  <c r="E30" i="32"/>
  <c r="F30" i="32"/>
  <c r="G30" i="32"/>
  <c r="B31" i="32"/>
  <c r="C31" i="32"/>
  <c r="D31" i="32"/>
  <c r="E31" i="32"/>
  <c r="F31" i="32"/>
  <c r="G31" i="32"/>
  <c r="B32" i="32"/>
  <c r="C32" i="32"/>
  <c r="D32" i="32"/>
  <c r="E32" i="32"/>
  <c r="F32" i="32"/>
  <c r="G32" i="32"/>
  <c r="B33" i="32"/>
  <c r="C33" i="32"/>
  <c r="D33" i="32"/>
  <c r="E33" i="32"/>
  <c r="F33" i="32"/>
  <c r="G33" i="32"/>
  <c r="G29" i="32"/>
  <c r="C29" i="32"/>
  <c r="D29" i="32"/>
  <c r="E29" i="32"/>
  <c r="F29" i="32"/>
  <c r="B29" i="32"/>
  <c r="O11" i="31"/>
  <c r="O12" i="31"/>
  <c r="O13" i="31"/>
  <c r="O10" i="31"/>
  <c r="O6" i="31"/>
  <c r="O7" i="31"/>
  <c r="O8" i="31"/>
  <c r="O5" i="31"/>
  <c r="M6" i="31"/>
  <c r="K13" i="31"/>
  <c r="J6" i="31"/>
  <c r="K6" i="31"/>
  <c r="J7" i="31"/>
  <c r="M7" i="31" s="1"/>
  <c r="K7" i="31"/>
  <c r="J8" i="31"/>
  <c r="K8" i="31"/>
  <c r="M8" i="31" s="1"/>
  <c r="J10" i="31"/>
  <c r="M10" i="31" s="1"/>
  <c r="K10" i="31"/>
  <c r="J11" i="31"/>
  <c r="M11" i="31" s="1"/>
  <c r="K11" i="31"/>
  <c r="J12" i="31"/>
  <c r="M12" i="31" s="1"/>
  <c r="K12" i="31"/>
  <c r="K5" i="31"/>
  <c r="J13" i="31"/>
  <c r="M13" i="31" s="1"/>
  <c r="J5" i="31"/>
  <c r="M5" i="31" s="1"/>
  <c r="B21" i="30" l="1"/>
  <c r="R22" i="36"/>
  <c r="R23" i="36"/>
  <c r="R24" i="36"/>
  <c r="R25" i="36"/>
  <c r="R27" i="36"/>
  <c r="R28" i="36"/>
  <c r="R29" i="36"/>
  <c r="R30" i="36"/>
  <c r="Q23" i="36"/>
  <c r="Q24" i="36"/>
  <c r="Q25" i="36"/>
  <c r="Q27" i="36"/>
  <c r="Q28" i="36"/>
  <c r="Q29" i="36"/>
  <c r="Q30" i="36"/>
  <c r="Q22" i="36"/>
  <c r="O22" i="36"/>
  <c r="O23" i="36"/>
  <c r="O24" i="36"/>
  <c r="O25" i="36"/>
  <c r="O27" i="36"/>
  <c r="O28" i="36"/>
  <c r="O29" i="36"/>
  <c r="O30" i="36"/>
  <c r="N23" i="36"/>
  <c r="N24" i="36"/>
  <c r="N25" i="36"/>
  <c r="N27" i="36"/>
  <c r="N28" i="36"/>
  <c r="N29" i="36"/>
  <c r="N30" i="36"/>
  <c r="N22" i="36"/>
  <c r="L22" i="36"/>
  <c r="L23" i="36"/>
  <c r="L24" i="36"/>
  <c r="L25" i="36"/>
  <c r="L27" i="36"/>
  <c r="L28" i="36"/>
  <c r="L29" i="36"/>
  <c r="L30" i="36"/>
  <c r="K23" i="36"/>
  <c r="K24" i="36"/>
  <c r="K25" i="36"/>
  <c r="K27" i="36"/>
  <c r="K28" i="36"/>
  <c r="K29" i="36"/>
  <c r="K30" i="36"/>
  <c r="K22" i="36"/>
  <c r="I22" i="36"/>
  <c r="I23" i="36"/>
  <c r="I24" i="36"/>
  <c r="I25" i="36"/>
  <c r="I27" i="36"/>
  <c r="I28" i="36"/>
  <c r="I29" i="36"/>
  <c r="I30" i="36"/>
  <c r="H27" i="36"/>
  <c r="H28" i="36"/>
  <c r="H29" i="36"/>
  <c r="H30" i="36"/>
  <c r="H23" i="36"/>
  <c r="H24" i="36"/>
  <c r="H25" i="36"/>
  <c r="H22" i="36"/>
  <c r="W13" i="16"/>
  <c r="W14" i="16"/>
  <c r="W15" i="16"/>
  <c r="W12" i="16"/>
  <c r="W8" i="16"/>
  <c r="W9" i="16"/>
  <c r="W10" i="16"/>
  <c r="W7" i="16"/>
  <c r="U13" i="16"/>
  <c r="U14" i="16"/>
  <c r="U15" i="16"/>
  <c r="U12" i="16"/>
  <c r="U8" i="16"/>
  <c r="U9" i="16"/>
  <c r="U10" i="16"/>
  <c r="U7" i="16"/>
  <c r="L27" i="16"/>
  <c r="J27" i="16"/>
  <c r="L8" i="16"/>
  <c r="L20" i="16" s="1"/>
  <c r="L9" i="16"/>
  <c r="L21" i="16" s="1"/>
  <c r="L10" i="16"/>
  <c r="L22" i="16" s="1"/>
  <c r="L12" i="16"/>
  <c r="L24" i="16" s="1"/>
  <c r="L13" i="16"/>
  <c r="L25" i="16" s="1"/>
  <c r="L14" i="16"/>
  <c r="L26" i="16" s="1"/>
  <c r="L15" i="16"/>
  <c r="L7" i="16"/>
  <c r="L19" i="16" s="1"/>
  <c r="J8" i="16"/>
  <c r="J20" i="16" s="1"/>
  <c r="J9" i="16"/>
  <c r="J21" i="16" s="1"/>
  <c r="J10" i="16"/>
  <c r="J22" i="16" s="1"/>
  <c r="J12" i="16"/>
  <c r="J24" i="16" s="1"/>
  <c r="J13" i="16"/>
  <c r="J25" i="16" s="1"/>
  <c r="J14" i="16"/>
  <c r="J26" i="16" s="1"/>
  <c r="J15" i="16"/>
  <c r="J7" i="16"/>
  <c r="J19" i="16" s="1"/>
  <c r="D18" i="37" l="1"/>
  <c r="C18" i="37"/>
  <c r="B18" i="37"/>
  <c r="A18" i="37"/>
  <c r="D17" i="37"/>
  <c r="C17" i="37"/>
  <c r="B17" i="37"/>
  <c r="A17" i="37"/>
  <c r="D16" i="37"/>
  <c r="C16" i="37"/>
  <c r="B16" i="37"/>
  <c r="A16" i="37"/>
  <c r="D15" i="37"/>
  <c r="C15" i="37"/>
  <c r="B15" i="37"/>
  <c r="A15" i="37"/>
  <c r="D14" i="37"/>
  <c r="C14" i="37"/>
  <c r="B14" i="37"/>
  <c r="A14" i="37"/>
  <c r="S8" i="37"/>
  <c r="R8" i="37"/>
  <c r="Q8" i="37"/>
  <c r="P8" i="37"/>
  <c r="O8" i="37"/>
  <c r="N8" i="37"/>
  <c r="M8" i="37"/>
  <c r="L8" i="37"/>
  <c r="S7" i="37"/>
  <c r="R7" i="37"/>
  <c r="Q7" i="37"/>
  <c r="P7" i="37"/>
  <c r="O7" i="37"/>
  <c r="N7" i="37"/>
  <c r="M7" i="37"/>
  <c r="L7" i="37"/>
  <c r="S6" i="37"/>
  <c r="R6" i="37"/>
  <c r="Q6" i="37"/>
  <c r="P6" i="37"/>
  <c r="O6" i="37"/>
  <c r="N6" i="37"/>
  <c r="M6" i="37"/>
  <c r="L6" i="37"/>
  <c r="S5" i="37"/>
  <c r="R5" i="37"/>
  <c r="Q5" i="37"/>
  <c r="P5" i="37"/>
  <c r="O5" i="37"/>
  <c r="N5" i="37"/>
  <c r="M5" i="37"/>
  <c r="L5" i="37"/>
  <c r="S4" i="37"/>
  <c r="R4" i="37"/>
  <c r="Q4" i="37"/>
  <c r="P4" i="37"/>
  <c r="O4" i="37"/>
  <c r="N4" i="37"/>
  <c r="M4" i="37"/>
  <c r="L4" i="37"/>
  <c r="S4" i="28" l="1"/>
  <c r="S5" i="28"/>
  <c r="S6" i="28"/>
  <c r="S7" i="28"/>
  <c r="S8" i="28"/>
  <c r="M4" i="28"/>
  <c r="N4" i="28"/>
  <c r="O4" i="28"/>
  <c r="P4" i="28"/>
  <c r="Q4" i="28"/>
  <c r="R4" i="28"/>
  <c r="M5" i="28"/>
  <c r="N5" i="28"/>
  <c r="O5" i="28"/>
  <c r="P5" i="28"/>
  <c r="Q5" i="28"/>
  <c r="R5" i="28"/>
  <c r="M6" i="28"/>
  <c r="N6" i="28"/>
  <c r="O6" i="28"/>
  <c r="P6" i="28"/>
  <c r="Q6" i="28"/>
  <c r="R6" i="28"/>
  <c r="M7" i="28"/>
  <c r="N7" i="28"/>
  <c r="O7" i="28"/>
  <c r="P7" i="28"/>
  <c r="Q7" i="28"/>
  <c r="R7" i="28"/>
  <c r="M8" i="28"/>
  <c r="N8" i="28"/>
  <c r="O8" i="28"/>
  <c r="P8" i="28"/>
  <c r="Q8" i="28"/>
  <c r="R8" i="28"/>
  <c r="L5" i="28"/>
  <c r="L6" i="28"/>
  <c r="L7" i="28"/>
  <c r="L8" i="28"/>
  <c r="L4" i="28"/>
  <c r="S19" i="32"/>
  <c r="L26" i="32" s="1"/>
  <c r="V19" i="32"/>
  <c r="U19" i="32"/>
  <c r="T19" i="32"/>
  <c r="M26" i="32" s="1"/>
  <c r="R19" i="32"/>
  <c r="K26" i="32" s="1"/>
  <c r="Q19" i="32"/>
  <c r="J26" i="32" s="1"/>
  <c r="V18" i="32"/>
  <c r="O25" i="32" s="1"/>
  <c r="U18" i="32"/>
  <c r="T18" i="32"/>
  <c r="S18" i="32"/>
  <c r="R18" i="32"/>
  <c r="K25" i="32" s="1"/>
  <c r="Q18" i="32"/>
  <c r="J25" i="32" s="1"/>
  <c r="Q17" i="32"/>
  <c r="V17" i="32"/>
  <c r="O24" i="32" s="1"/>
  <c r="U17" i="32"/>
  <c r="N24" i="32" s="1"/>
  <c r="T17" i="32"/>
  <c r="M24" i="32" s="1"/>
  <c r="S17" i="32"/>
  <c r="R17" i="32"/>
  <c r="V16" i="32"/>
  <c r="O23" i="32" s="1"/>
  <c r="U16" i="32"/>
  <c r="N23" i="32" s="1"/>
  <c r="T16" i="32"/>
  <c r="M23" i="32" s="1"/>
  <c r="S16" i="32"/>
  <c r="L23" i="32" s="1"/>
  <c r="R16" i="32"/>
  <c r="K23" i="32" s="1"/>
  <c r="Q16" i="32"/>
  <c r="Q15" i="32"/>
  <c r="J22" i="32" s="1"/>
  <c r="V15" i="32"/>
  <c r="U15" i="32"/>
  <c r="T15" i="32"/>
  <c r="M22" i="32" s="1"/>
  <c r="S15" i="32"/>
  <c r="L22" i="32" s="1"/>
  <c r="R15" i="32"/>
  <c r="K22" i="32" s="1"/>
  <c r="O26" i="32" l="1"/>
  <c r="N22" i="32"/>
  <c r="K24" i="32"/>
  <c r="J24" i="32"/>
  <c r="J23" i="32"/>
  <c r="L24" i="32"/>
  <c r="N25" i="32"/>
  <c r="L25" i="32"/>
  <c r="M25" i="32"/>
  <c r="O22" i="32"/>
  <c r="N26" i="32"/>
  <c r="H25" i="30"/>
  <c r="F25" i="30"/>
  <c r="D25" i="30"/>
  <c r="B25" i="30"/>
  <c r="H24" i="30"/>
  <c r="F24" i="30"/>
  <c r="D24" i="30"/>
  <c r="B24" i="30"/>
  <c r="H23" i="30"/>
  <c r="F23" i="30"/>
  <c r="D23" i="30"/>
  <c r="B23" i="30"/>
  <c r="H22" i="30"/>
  <c r="D22" i="30"/>
  <c r="B22" i="30"/>
  <c r="H21" i="30"/>
  <c r="F21" i="30"/>
  <c r="D21" i="30"/>
  <c r="D15" i="28" l="1"/>
  <c r="D16" i="28"/>
  <c r="D17" i="28"/>
  <c r="D18" i="28"/>
  <c r="C15" i="28"/>
  <c r="C16" i="28"/>
  <c r="C17" i="28"/>
  <c r="C18" i="28"/>
  <c r="B15" i="28"/>
  <c r="B16" i="28"/>
  <c r="B17" i="28"/>
  <c r="B18" i="28"/>
  <c r="D14" i="28"/>
  <c r="C14" i="28"/>
  <c r="B14" i="28"/>
  <c r="A15" i="28"/>
  <c r="A16" i="28"/>
  <c r="A17" i="28"/>
  <c r="A18" i="28"/>
  <c r="A14" i="28"/>
</calcChain>
</file>

<file path=xl/sharedStrings.xml><?xml version="1.0" encoding="utf-8"?>
<sst xmlns="http://schemas.openxmlformats.org/spreadsheetml/2006/main" count="921" uniqueCount="272">
  <si>
    <t>Droit-Economie-Gestion (DEG)</t>
  </si>
  <si>
    <t>Lettres-Langues-Arts (LLA)</t>
  </si>
  <si>
    <t>Taux d’insertion* = part des diplômés en emploi parmi les diplômés actifs (en emploi ou en recherche)</t>
  </si>
  <si>
    <t>à 18 mois</t>
  </si>
  <si>
    <t>à 30 mois</t>
  </si>
  <si>
    <t>DEG</t>
  </si>
  <si>
    <t>LLA</t>
  </si>
  <si>
    <t>SHS</t>
  </si>
  <si>
    <t>STS</t>
  </si>
  <si>
    <t>Cursus et domaines disciplinaires</t>
  </si>
  <si>
    <t>Fonction publique</t>
  </si>
  <si>
    <t>Associations</t>
  </si>
  <si>
    <t>Sciences Humaines et sociales (SHS)</t>
  </si>
  <si>
    <t>Sciences -Technologies-Santé (STS)</t>
  </si>
  <si>
    <t>Taux d'emploi à temps plein</t>
  </si>
  <si>
    <t>Taux d'emploi stable</t>
  </si>
  <si>
    <t>Taux d'emploi de catégorie cadre ou professions intermédiaires</t>
  </si>
  <si>
    <t>Employeurs privés*</t>
  </si>
  <si>
    <t>Taux de pousuite d'études** = part des diplômés qui ont poursuivi ou repris leurs études au cours des 30 mois.</t>
  </si>
  <si>
    <t>Adéquation niveau</t>
  </si>
  <si>
    <t>Adéquation domaine</t>
  </si>
  <si>
    <t>98 (0)</t>
  </si>
  <si>
    <t>Source : MESRI-SIES. Enquête d'insertion professionnelle à 18 et 30 mois des diplômés de l’université en 2018</t>
  </si>
  <si>
    <t>Ensemble</t>
  </si>
  <si>
    <t xml:space="preserve">Contenu du fichier : </t>
  </si>
  <si>
    <t>Emploi stable* : CDI, fonctionnaire, profession libérale ou indépendant.</t>
  </si>
  <si>
    <t>Conditions d’emploi des diplômés de master (hors enseignement) en emploi selon le domaine disciplinaire (en %, à 30 mois)</t>
  </si>
  <si>
    <t>Employeurs privés* : regroupent les entreprises (privées et publiques), les indépendants, les professions libérales, les particuliers, etc.</t>
  </si>
  <si>
    <t>Répartition des diplômés de master par type d'employeur, 30 mois après le diplôme (en %)</t>
  </si>
  <si>
    <t xml:space="preserve">Pour plus d’informations et retrouver l’ensemble des résultats par discipline de formation et par université : </t>
  </si>
  <si>
    <t>https://data.enseignementsup-recherche.gouv.fr/pages/insertion_professionnelle/</t>
  </si>
  <si>
    <t>FI-SE</t>
  </si>
  <si>
    <t>Apprentissage</t>
  </si>
  <si>
    <t>CP</t>
  </si>
  <si>
    <t>conditions dans l’emploi à 30 mois des diplômés de master (en %)</t>
  </si>
  <si>
    <t>84 (-2)</t>
  </si>
  <si>
    <t>88 (-2)</t>
  </si>
  <si>
    <t>85 (-3)</t>
  </si>
  <si>
    <t>Domaine</t>
  </si>
  <si>
    <t>Evolution</t>
  </si>
  <si>
    <t>Salaire net mensuel médian à 30 mois des diplômés de master (hors enseignement) et évolution par rapport à 18 mois (en euros et en %)</t>
  </si>
  <si>
    <t>Régimes d'inscription</t>
  </si>
  <si>
    <t>Domaines disciplinaires</t>
  </si>
  <si>
    <t>A</t>
  </si>
  <si>
    <t xml:space="preserve">Mobilité </t>
  </si>
  <si>
    <t>Master</t>
  </si>
  <si>
    <t>Retour au sommaire</t>
  </si>
  <si>
    <t>18 mois</t>
  </si>
  <si>
    <t>30 mois</t>
  </si>
  <si>
    <t>Formation initiale sous statut étudiant (FI-SE)</t>
  </si>
  <si>
    <t>Contrat de professionnalisation (CP)</t>
  </si>
  <si>
    <t>enseignement</t>
  </si>
  <si>
    <t>Taux de poursuite des études des diplômés de master (en %) et évolution (en point) par rapport à la promotion précédente</t>
  </si>
  <si>
    <t>Taux de poursuite</t>
  </si>
  <si>
    <t>Taux d’insertion des diplômés de master (en %) et évolution (en point) selon le régime d'inscription et le domaine disciplinaire</t>
  </si>
  <si>
    <t>Conditions d’emploi des diplômés de master (hors enseignement) en emploi selon le domaine disciplinaire (en %, à 18 mois)</t>
  </si>
  <si>
    <t>conditions dans l’emploi à 18 mois des diplômés de master (en %)</t>
  </si>
  <si>
    <r>
      <t>Source</t>
    </r>
    <r>
      <rPr>
        <i/>
        <sz val="8"/>
        <color theme="1"/>
        <rFont val="Calibri"/>
        <family val="2"/>
      </rPr>
      <t xml:space="preserve"> : MESR-SIES. Enquête d'insertion professionnelle à 18 et 30 mois des diplômés de master de l’université en 2019</t>
    </r>
    <r>
      <rPr>
        <i/>
        <sz val="7"/>
        <color theme="1"/>
        <rFont val="Arial"/>
        <family val="2"/>
      </rPr>
      <t>.</t>
    </r>
  </si>
  <si>
    <t>Salaire net mensuel médian à 30 mois des diplômés de master (hors enseignement) et évolution par rapport à 18 mois pour ceux en emploi aux deux dates (en euros et en %)</t>
  </si>
  <si>
    <t>NR</t>
  </si>
  <si>
    <t>Total</t>
  </si>
  <si>
    <t>FI-SE : en formation initiale sous statut étudiant</t>
  </si>
  <si>
    <t>Source : MESR-SIES. Enquête d'insertion professionnelle à 18 et 30 mois des diplômés de l’université en 2020</t>
  </si>
  <si>
    <t>Source : MESR-SIES. Enquête d'insertion professionnelle à 18 et 30 mois des diplômés de master de l’université en 2020.</t>
  </si>
  <si>
    <t>Lecture : parmi les diplômés 2020 de master (hors  enseignement) en apprentissage entrant sur le marché du travail, 95 % occupent un emploi 30 mois après, au 1er décembre 2022.</t>
  </si>
  <si>
    <t>89 (+2)</t>
  </si>
  <si>
    <t>94 (+1)</t>
  </si>
  <si>
    <t>Lecture : parmi les diplômés 2020 de master (hors  enseignement), 93 % de celles et ceux qui ont intégré le marché du travail sont en emploi au 1er décembre 2022.</t>
  </si>
  <si>
    <t xml:space="preserve">à 18 </t>
  </si>
  <si>
    <t>à 30</t>
  </si>
  <si>
    <t>à 18</t>
  </si>
  <si>
    <t>1700</t>
  </si>
  <si>
    <t>1750</t>
  </si>
  <si>
    <t>1900</t>
  </si>
  <si>
    <t>1970</t>
  </si>
  <si>
    <t>1800</t>
  </si>
  <si>
    <t>ns</t>
  </si>
  <si>
    <t>92 (+1)</t>
  </si>
  <si>
    <t>93 (-0,4)</t>
  </si>
  <si>
    <t>Taux d’emploi des diplômés de master (en %)</t>
  </si>
  <si>
    <t>Taux d’emploi* = part des diplômés en emploi parmi l'ensemble des diplômés actifs (en emploi ou en recherche) ou inactifs</t>
  </si>
  <si>
    <t>Proportion d'emploi stable</t>
  </si>
  <si>
    <t>Proportion d'emploi à temps plein</t>
  </si>
  <si>
    <t>Proportion d'emploi de catégorie cadre ou professions intermédiaires</t>
  </si>
  <si>
    <t>Satisfaction rémunération</t>
  </si>
  <si>
    <t>Proportion des indépendants</t>
  </si>
  <si>
    <t>30m</t>
  </si>
  <si>
    <t>NOTE FLASH DU SIES : Insertion professionnelle des diplômés de licence professionnelle en 2020</t>
  </si>
  <si>
    <t>Population interrogée : enquête individuelle et exhaustive des diplômés des universités françaises de France métropolitaine et DOM, (hors université Paris Dauphine et Gustave Eiffel) ayant obtenu un diplôme de licence professionnelle en 2020, de nationalité française et de moins de 30 ans, inscrits en formation initiale, hors poursuite ou reprise d’études dans les 2 ans.</t>
  </si>
  <si>
    <t>Tableau 1 - Taux d’insertion des diplômés de licence professionnelle (en %) et évolution (en point) par rapport à la promotion précédente</t>
  </si>
  <si>
    <t>Annexe 2 - Taux d’insertion des diplômés de licence professionnelle (en %) et évolution (en point) selon le régime d'inscription et le domaine disciplinaire</t>
  </si>
  <si>
    <t>Modalités d'enquête : la collecte des universités est multimode (courriel, téléphone, courrier). Le taux de réponse exploitable pour les diplômés de licence professionnelle est de 67 %. Les données sont corrigées pour tenir compte de la non-réponse.</t>
  </si>
  <si>
    <t>Données : Les résultats sont issus d’un dispositif d’enquêtes annuelles sur l’insertion des diplômés de master, de licence professionnelle et de DUT à l’université, coordonné par le ministère de l’Enseignement supérieur, de la Recherche et de l’Innovation, et administré par les universités.</t>
  </si>
  <si>
    <t>Taux d’insertion des diplômés de licence professionnelle (en %) et évolution (en point) par rapport à la promotion précédente</t>
  </si>
  <si>
    <t>Source : MESR-SIES. Enquête d'insertion professionnelle à 18 et 30 mois des diplômés de licence professionnelle de l’université en 2020.</t>
  </si>
  <si>
    <t>Statut indépendant, mobilité  et taux d'emploi salariés en France des diplômés de licence professionnelle par domaine discplinaire (en %, à 30 mois)</t>
  </si>
  <si>
    <t>Adéquation de l’emploi et satisfaction des diplômés de licence professionnelle (en %, à 30 mois)</t>
  </si>
  <si>
    <t>Taux de poursuite des études des diplômés de licence professionnelle (en %) et évolution (en point) par rapport à la promotion précédente</t>
  </si>
  <si>
    <t>Taux d’insertion des diplômés de licence professionnelle (en %) et évolution (en point) selon le régime d'inscription et le domaine disciplinaire</t>
  </si>
  <si>
    <t>Conditions d’emploi des diplômés de licence professionnelle en emploi selon le regime d'inscritpion (en %, à 18 mois)</t>
  </si>
  <si>
    <t>Conditions d’emploi des diplômés de licence professionnelle selon le régime d'inscription (en %, à 30 mois)</t>
  </si>
  <si>
    <t>Tableau 3 - Salaire net mensuel médian à 30 mois des diplômés de licence professionnelle  et évolution par rapport à 18 mois (en euros et en %)</t>
  </si>
  <si>
    <t>Graphique 4 - Adéquation de l’emploi et satisfaction des diplômés de licence professionnelle  (en %, à 30 mois)</t>
  </si>
  <si>
    <t>Conditions d’emploi des diplômés de licence professionnelle  en emploi selon le domaine disciplinaire (en %, à 30 mois)</t>
  </si>
  <si>
    <t>Salaire net mensuel médian à 30 mois des diplômés de licence professionnelle  et évolution par rapport à 18 mois (en euros et en %)</t>
  </si>
  <si>
    <t>Répartition des diplômés de licence professionnelle  par régime d'inscription selon discipline (en %)</t>
  </si>
  <si>
    <t>Répartition des diplômés de licence professionnelle  par discipline selon le régime d'inscription (en %)</t>
  </si>
  <si>
    <t>Conditions d’emploi des diplômés de licence professionnelle  en emploi selon le domaine disciplinaire (en %, à 18 mois)</t>
  </si>
  <si>
    <t>Taux d’insertion des diplômés de LP (en %) et évolution (en point) selon le régime d'inscription</t>
  </si>
  <si>
    <t>(0)</t>
  </si>
  <si>
    <t>(2)</t>
  </si>
  <si>
    <t>(1)</t>
  </si>
  <si>
    <t>(3)</t>
  </si>
  <si>
    <t>(-4)</t>
  </si>
  <si>
    <t>(-1)</t>
  </si>
  <si>
    <t>(+3)</t>
  </si>
  <si>
    <t>(+2)</t>
  </si>
  <si>
    <t>(+1)</t>
  </si>
  <si>
    <t>(+4)</t>
  </si>
  <si>
    <t>Ensemble LP</t>
  </si>
  <si>
    <t>93 (1)</t>
  </si>
  <si>
    <t>86 (3)</t>
  </si>
  <si>
    <t>87 (0)</t>
  </si>
  <si>
    <t>88 (0)</t>
  </si>
  <si>
    <t>94 (1)</t>
  </si>
  <si>
    <t>92 (1)</t>
  </si>
  <si>
    <t>92 (0)</t>
  </si>
  <si>
    <t>96 (0)</t>
  </si>
  <si>
    <t>97 (1)</t>
  </si>
  <si>
    <t>95 (0)</t>
  </si>
  <si>
    <t>95 (1)</t>
  </si>
  <si>
    <t>90 (2)</t>
  </si>
  <si>
    <t>91 (1)</t>
  </si>
  <si>
    <t>Lecture : parmi les diplômés 2020 de licence professionnelle, 93 % de celles et ceux qui ont intégré le marché du travail sont en emploi au 1er décembre 2022.</t>
  </si>
  <si>
    <t>Lecture : parmi les diplômés 2020 de licence professionnelle, 95 % de celles et ceux qui ont intégré le marché du travail sont en emploi au 1er décembre 2022.</t>
  </si>
  <si>
    <t>83</t>
  </si>
  <si>
    <t>N-1</t>
  </si>
  <si>
    <t>N</t>
  </si>
  <si>
    <t>arrondi</t>
  </si>
  <si>
    <t>evol</t>
  </si>
  <si>
    <t>à copier</t>
  </si>
  <si>
    <t>89 (1)</t>
  </si>
  <si>
    <t>90 (1)</t>
  </si>
  <si>
    <t>80 (3)</t>
  </si>
  <si>
    <t>82 (1)</t>
  </si>
  <si>
    <t>81 (-2)</t>
  </si>
  <si>
    <t>83 (0)</t>
  </si>
  <si>
    <t>84 (-1)</t>
  </si>
  <si>
    <t>86 (1)</t>
  </si>
  <si>
    <t>92 (2)</t>
  </si>
  <si>
    <t>89 (0)</t>
  </si>
  <si>
    <t>90 (0)</t>
  </si>
  <si>
    <t>1650</t>
  </si>
  <si>
    <t>1410</t>
  </si>
  <si>
    <t>1530</t>
  </si>
  <si>
    <t>1760</t>
  </si>
  <si>
    <t>1520</t>
  </si>
  <si>
    <t>1640</t>
  </si>
  <si>
    <t>1590</t>
  </si>
  <si>
    <t>1400</t>
  </si>
  <si>
    <t>1500</t>
  </si>
  <si>
    <t>1610</t>
  </si>
  <si>
    <t>1600</t>
  </si>
  <si>
    <t>1710</t>
  </si>
  <si>
    <t>1870</t>
  </si>
  <si>
    <t>1730</t>
  </si>
  <si>
    <t>1920</t>
  </si>
  <si>
    <t>1810</t>
  </si>
  <si>
    <t>1830</t>
  </si>
  <si>
    <t>54 (+5)</t>
  </si>
  <si>
    <t>47 (+2)</t>
  </si>
  <si>
    <t>49 (+6)</t>
  </si>
  <si>
    <t>37 (+4)</t>
  </si>
  <si>
    <t>49 (+4)</t>
  </si>
  <si>
    <t>47 (+4)</t>
  </si>
  <si>
    <t>41 (+4)</t>
  </si>
  <si>
    <t>46 (+5)</t>
  </si>
  <si>
    <t>93</t>
  </si>
  <si>
    <t>93 (+-0,4)</t>
  </si>
  <si>
    <t>94 (+0)</t>
  </si>
  <si>
    <t>96 (+0)</t>
  </si>
  <si>
    <t>97 (+-0,2)</t>
  </si>
  <si>
    <t>88 (+0)</t>
  </si>
  <si>
    <t>86 (+-3)</t>
  </si>
  <si>
    <t>93 (+-4)</t>
  </si>
  <si>
    <t>94 (+-5)</t>
  </si>
  <si>
    <t>88 (+-2)</t>
  </si>
  <si>
    <t>92 (+-2)</t>
  </si>
  <si>
    <t>96 (+2,6)</t>
  </si>
  <si>
    <t>84 (+-11)</t>
  </si>
  <si>
    <t>94 (+-1)</t>
  </si>
  <si>
    <t>95 (+0)</t>
  </si>
  <si>
    <t>96 (+-1)</t>
  </si>
  <si>
    <t>95 (+-1)</t>
  </si>
  <si>
    <t>98 (+0)</t>
  </si>
  <si>
    <t>92 (+0,5)</t>
  </si>
  <si>
    <t>97 (+0)</t>
  </si>
  <si>
    <t>97 (-0,2)</t>
  </si>
  <si>
    <t>86 (-3)</t>
  </si>
  <si>
    <t>93 (-4)</t>
  </si>
  <si>
    <t>94 (-5)</t>
  </si>
  <si>
    <t>92 (-2)</t>
  </si>
  <si>
    <t>84 (-11)</t>
  </si>
  <si>
    <t>94 (-1)</t>
  </si>
  <si>
    <t>96 (-1)</t>
  </si>
  <si>
    <t>95 (-1)</t>
  </si>
  <si>
    <t>94 (0)</t>
  </si>
  <si>
    <t>97 (0)</t>
  </si>
  <si>
    <t>En €</t>
  </si>
  <si>
    <t>En %</t>
  </si>
  <si>
    <t>Moyenne</t>
  </si>
  <si>
    <t>En € (%)</t>
  </si>
  <si>
    <t>1700 (6)</t>
  </si>
  <si>
    <t>1600 (13)</t>
  </si>
  <si>
    <t>1600 (6)</t>
  </si>
  <si>
    <t>1750 (8)</t>
  </si>
  <si>
    <t>1830 (7)</t>
  </si>
  <si>
    <t>1500 (ns)</t>
  </si>
  <si>
    <t>1700 (12)</t>
  </si>
  <si>
    <t>1970 (8)</t>
  </si>
  <si>
    <t>1900 (6)</t>
  </si>
  <si>
    <t>1870 (9)</t>
  </si>
  <si>
    <t>1400 (0)</t>
  </si>
  <si>
    <t>1730 (5)</t>
  </si>
  <si>
    <t>1920 (6)</t>
  </si>
  <si>
    <t>1900 (8)</t>
  </si>
  <si>
    <t>1800 (8)</t>
  </si>
  <si>
    <t>1520 (7)</t>
  </si>
  <si>
    <t>1640 (7)</t>
  </si>
  <si>
    <t>1900 (7)</t>
  </si>
  <si>
    <t>1840 (8)</t>
  </si>
  <si>
    <t>Taux d'emploi salarié en France des diplômés de licence professionnelle (en %) et évolution (en point) par rapport à la promotion précédente</t>
  </si>
  <si>
    <t>copier/coller final</t>
  </si>
  <si>
    <t>Données de la promotion précédente sans arrondi</t>
  </si>
  <si>
    <t>promo en cours</t>
  </si>
  <si>
    <t>la différence arrondie</t>
  </si>
  <si>
    <t>taux arrondis</t>
  </si>
  <si>
    <t>valeurs</t>
  </si>
  <si>
    <t>mise en forme</t>
  </si>
  <si>
    <t>84 (+1)</t>
  </si>
  <si>
    <t>72 (+4)</t>
  </si>
  <si>
    <t>88 (+0,3)</t>
  </si>
  <si>
    <t>81 (+2)</t>
  </si>
  <si>
    <t>88 (+0,5)</t>
  </si>
  <si>
    <t>89 (+1)</t>
  </si>
  <si>
    <t>85 (+0,6)</t>
  </si>
  <si>
    <t>77 (-1)</t>
  </si>
  <si>
    <t>Lecture : parmi les diplômés 2020 de licence professionnelle, 85 % occupent un emploi salarié en France au 1er décembre 2022.</t>
  </si>
  <si>
    <t>Lecture : parmi les diplômés 2020 de licence professionnelle, 90 % sont en emploi au 1er décembre 2022.</t>
  </si>
  <si>
    <t>Lecture : Parmi les diplômés de licence professionnelle en DEG, 28 % étaient en formation initiale sous statut étudiant contre 31 % de l'ensemble des diplômés de licence professionnelle en 2020. Cette part s'élève à 58 % pour les diplômés en SHS.</t>
  </si>
  <si>
    <t xml:space="preserve">Lecture : Parmi les diplômés de licence professionnelle par la voie de l'apprentissage, 1 % étaient en DEG contre 44 % de l'ensemble des diplômés en 2020. </t>
  </si>
  <si>
    <t>Proportion des emplois à l'etranger</t>
  </si>
  <si>
    <t>Proportion des emplois salariés en France</t>
  </si>
  <si>
    <t>Il manque dans ce tableau le taux à 18 mois. Y-a-t-il une raison technique ? Par ailleurs, j'aurais appelé les 3 tableaux 1, 1B et 1C et j'aurais aussi mis (ou mis à la place des tableaux B et C) un tableau qui rapproche les 3 taux.</t>
  </si>
  <si>
    <t>Taux d'emploi</t>
  </si>
  <si>
    <t>Taux d’emploi salarié en France** = part des diplômés en emploi salarié en France parmi l'ensemble des diplômés actifs (en emploi ou en recherche) ou inactifs</t>
  </si>
  <si>
    <t>NB : le taux d'emploi salarié en France  à 18 mois peut être calculé qu'à partir des données de l'enquête d'insertion professionnelle sur les diplomés 2020. L'évolution par rapport à la promotion précédente n'est donc pas disponible.</t>
  </si>
  <si>
    <t>Types d'employeur des diplômés de licence professionnelle (en %, à 30 mois)</t>
  </si>
  <si>
    <t>Evolution du salaire net mensuel médian à 30 mois (par rapport à 18 mois) des diplômés de licence professionnelle pour ceux en emploi aux deux dates (en euros et en %)</t>
  </si>
  <si>
    <t>Annexe 3 - Conditions d’emploi des diplômés de licence professionnelle   en emploi à 30 mois, selon le régime d'inscription (en %)</t>
  </si>
  <si>
    <t xml:space="preserve">Annexe 4 - Conditions d’emploi des diplômés de licence professionnelle  en emploi à 18 mois, selon le domaine disciplinaire (en %) </t>
  </si>
  <si>
    <t>Annexe 5 - Conditions d’emploi des diplômés de licence professionnelle en emploi à 18 mois, selon le régime d'inscription (en %)</t>
  </si>
  <si>
    <t>Tableau A - Taux de poursuite des études des diplômés de licence professionnelle (en %) et évolution (en point) par rapport à la promotion précédente</t>
  </si>
  <si>
    <t>Graphique 1 - Statut indépendant, mobilité  et taux d'emploi salariés en France des diplômés de licence professionnelle par domaine discplinaire (en %, à 30 mois)</t>
  </si>
  <si>
    <t>Graphique 2 - Types d'employeur des diplômés de licence professionnelle (en %, à 30 mois)</t>
  </si>
  <si>
    <t xml:space="preserve">Graphique 3 - Conditions d’emploi des diplômés de licence professionnelle  en emploi à 30 mois, selon le domaine disciplinaire (en %) </t>
  </si>
  <si>
    <t>Annexe 1 - Répartition des diplomés de licence professionnelle  par régime d'inscription et domaine disciplinaire (en %)</t>
  </si>
  <si>
    <t>Annexe 6 - Evolution du salaire net mensuel médian à 30 mois (par rapport à 18 mois) des diplômés de licence professionnelle pour ceux en emploi aux deux dates (en euros et en %)</t>
  </si>
  <si>
    <t>Taux d'emploi salarié en France</t>
  </si>
  <si>
    <t>Taux d'insertion</t>
  </si>
  <si>
    <t>Taux d'insertion, taux d'emploi et taux d'emploi salarié en France des diplômés de licence professionnelle (en %) et évolution (en point) par rapport à la promotion précédente</t>
  </si>
  <si>
    <t>Tableau 1B -  Taux d'insertion, taux d'emploi et taux d'emploi salarié en France des diplômés de licence professionnelle (en %) et évolution (en point) par rapport à la promotion précédente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</si>
</sst>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_-* #,##0.00\ _F_-;\-* #,##0.00\ _F_-;_-* &quot;-&quot;??\ _F_-;_-@_-"/>
    <numFmt numFmtId="166" formatCode="_-* #,##0.00\ [$€]_-;\-* #,##0.00\ [$€]_-;_-* &quot;-&quot;??\ [$€]_-;_-@_-"/>
    <numFmt numFmtId="167" formatCode="0.0"/>
    <numFmt numFmtId="168" formatCode="_-* #,##0_-;\-* #,##0_-;_-* &quot;-&quot;??_-;_-@_-"/>
  </numFmts>
  <fonts count="5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sz val="10"/>
      <name val="Arial"/>
      <family val="2"/>
    </font>
    <font>
      <b/>
      <sz val="10"/>
      <name val="Arial"/>
      <family val="2"/>
    </font>
    <font>
      <i/>
      <sz val="10"/>
      <name val="Arial"/>
      <family val="2"/>
    </font>
    <font>
      <sz val="11"/>
      <color indexed="8"/>
      <name val="Calibri"/>
      <family val="2"/>
    </font>
    <font>
      <u/>
      <sz val="10"/>
      <color indexed="12"/>
      <name val="Arial"/>
      <family val="2"/>
    </font>
    <font>
      <u/>
      <sz val="10"/>
      <color indexed="12"/>
      <name val="MS Sans Serif"/>
      <family val="2"/>
    </font>
    <font>
      <b/>
      <sz val="11"/>
      <name val="Arial"/>
      <family val="2"/>
    </font>
    <font>
      <b/>
      <sz val="11"/>
      <color theme="0"/>
      <name val="Arial"/>
      <family val="2"/>
    </font>
    <font>
      <b/>
      <sz val="10"/>
      <color theme="0"/>
      <name val="Arial"/>
      <family val="2"/>
    </font>
    <font>
      <b/>
      <sz val="10"/>
      <color theme="1"/>
      <name val="Arial"/>
      <family val="2"/>
    </font>
    <font>
      <sz val="10"/>
      <color theme="1"/>
      <name val="Arial"/>
      <family val="2"/>
    </font>
    <font>
      <b/>
      <sz val="8"/>
      <color rgb="FFFFFFFF"/>
      <name val="Arial"/>
      <family val="2"/>
    </font>
    <font>
      <sz val="8"/>
      <color rgb="FF000000"/>
      <name val="Arial"/>
      <family val="2"/>
    </font>
    <font>
      <sz val="8"/>
      <name val="Arial"/>
      <family val="2"/>
    </font>
    <font>
      <i/>
      <sz val="8"/>
      <name val="Arial"/>
      <family val="2"/>
    </font>
    <font>
      <b/>
      <sz val="12"/>
      <color theme="1"/>
      <name val="Arial"/>
      <family val="2"/>
    </font>
    <font>
      <sz val="12"/>
      <color theme="1"/>
      <name val="Calibri"/>
      <family val="2"/>
      <scheme val="minor"/>
    </font>
    <font>
      <b/>
      <sz val="8"/>
      <color theme="1"/>
      <name val="Arial Narrow"/>
      <family val="2"/>
    </font>
    <font>
      <b/>
      <sz val="8"/>
      <color theme="0"/>
      <name val="Arial"/>
      <family val="2"/>
    </font>
    <font>
      <b/>
      <sz val="8"/>
      <name val="Arial"/>
      <family val="2"/>
    </font>
    <font>
      <sz val="11"/>
      <color theme="0"/>
      <name val="Franklin Gothic Demi Cond"/>
      <family val="2"/>
    </font>
    <font>
      <sz val="10"/>
      <color theme="1"/>
      <name val="Calibri"/>
      <family val="2"/>
      <scheme val="minor"/>
    </font>
    <font>
      <b/>
      <u/>
      <sz val="10"/>
      <color theme="1"/>
      <name val="Calibri"/>
      <family val="2"/>
      <scheme val="minor"/>
    </font>
    <font>
      <sz val="8"/>
      <color theme="1"/>
      <name val="Calibri"/>
      <family val="2"/>
    </font>
    <font>
      <b/>
      <i/>
      <sz val="8"/>
      <color theme="1"/>
      <name val="Calibri"/>
      <family val="2"/>
    </font>
    <font>
      <i/>
      <sz val="8"/>
      <color theme="1"/>
      <name val="Calibri"/>
      <family val="2"/>
    </font>
    <font>
      <i/>
      <sz val="7"/>
      <color theme="1"/>
      <name val="Arial"/>
      <family val="2"/>
    </font>
    <font>
      <u/>
      <sz val="11"/>
      <color theme="10"/>
      <name val="Calibri"/>
      <family val="2"/>
      <scheme val="minor"/>
    </font>
    <font>
      <u/>
      <sz val="10"/>
      <color theme="10"/>
      <name val="Calibri"/>
      <family val="2"/>
      <scheme val="minor"/>
    </font>
    <font>
      <sz val="10"/>
      <color theme="0"/>
      <name val="Arial"/>
      <family val="2"/>
    </font>
    <font>
      <sz val="10"/>
      <color rgb="FFFF0000"/>
      <name val="Arial"/>
      <family val="2"/>
    </font>
    <font>
      <b/>
      <sz val="8"/>
      <color theme="1"/>
      <name val="Arial"/>
      <family val="2"/>
    </font>
    <font>
      <b/>
      <sz val="10"/>
      <color rgb="FFFFFFFF"/>
      <name val="Arial"/>
      <family val="2"/>
    </font>
    <font>
      <sz val="8"/>
      <color theme="1"/>
      <name val="Arial"/>
      <family val="2"/>
    </font>
    <font>
      <sz val="9"/>
      <color theme="1"/>
      <name val="Arial"/>
      <family val="2"/>
    </font>
    <font>
      <b/>
      <sz val="8"/>
      <name val="Arial Narrow"/>
      <family val="2"/>
    </font>
    <font>
      <sz val="10"/>
      <color theme="1"/>
      <name val="Times New Roman"/>
      <family val="1"/>
    </font>
    <font>
      <b/>
      <sz val="7"/>
      <color rgb="FFFFFFFF"/>
      <name val="Arial"/>
      <family val="2"/>
    </font>
    <font>
      <sz val="7"/>
      <color rgb="FF00000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theme="3"/>
        <bgColor indexed="64"/>
      </patternFill>
    </fill>
    <fill>
      <patternFill patternType="solid">
        <fgColor rgb="FF191975"/>
        <bgColor indexed="64"/>
      </patternFill>
    </fill>
    <fill>
      <patternFill patternType="solid">
        <fgColor theme="3" tint="-0.249977111117893"/>
        <bgColor indexed="64"/>
      </patternFill>
    </fill>
    <fill>
      <patternFill patternType="solid">
        <fgColor rgb="FFFFFF00"/>
        <bgColor indexed="64"/>
      </patternFill>
    </fill>
    <fill>
      <patternFill patternType="solid">
        <fgColor rgb="FF1F497D"/>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diagonal/>
    </border>
    <border>
      <left style="medium">
        <color rgb="FFFFFFFF"/>
      </left>
      <right style="medium">
        <color rgb="FFFFFFFF"/>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medium">
        <color rgb="FFFFFFFF"/>
      </left>
      <right style="medium">
        <color rgb="FFFFFFFF"/>
      </right>
      <top/>
      <bottom style="thin">
        <color indexed="64"/>
      </bottom>
      <diagonal/>
    </border>
    <border>
      <left/>
      <right/>
      <top/>
      <bottom style="medium">
        <color rgb="FFFFFFFF"/>
      </bottom>
      <diagonal/>
    </border>
    <border>
      <left/>
      <right/>
      <top/>
      <bottom style="medium">
        <color indexed="64"/>
      </bottom>
      <diagonal/>
    </border>
    <border>
      <left/>
      <right style="thin">
        <color theme="0"/>
      </right>
      <top style="thin">
        <color theme="0"/>
      </top>
      <bottom style="thin">
        <color theme="0"/>
      </bottom>
      <diagonal/>
    </border>
    <border>
      <left/>
      <right style="thin">
        <color theme="0"/>
      </right>
      <top/>
      <bottom/>
      <diagonal/>
    </border>
    <border>
      <left/>
      <right/>
      <top/>
      <bottom style="thin">
        <color indexed="64"/>
      </bottom>
      <diagonal/>
    </border>
    <border>
      <left/>
      <right/>
      <top style="medium">
        <color indexed="64"/>
      </top>
      <bottom style="medium">
        <color indexed="64"/>
      </bottom>
      <diagonal/>
    </border>
    <border>
      <left/>
      <right/>
      <top style="thin">
        <color theme="0"/>
      </top>
      <bottom/>
      <diagonal/>
    </border>
    <border>
      <left/>
      <right/>
      <top style="medium">
        <color indexed="64"/>
      </top>
      <bottom/>
      <diagonal/>
    </border>
    <border>
      <left/>
      <right/>
      <top style="medium">
        <color rgb="FFFFFFFF"/>
      </top>
      <bottom style="medium">
        <color rgb="FFFFFFFF"/>
      </bottom>
      <diagonal/>
    </border>
    <border>
      <left/>
      <right/>
      <top style="medium">
        <color theme="0"/>
      </top>
      <bottom/>
      <diagonal/>
    </border>
    <border>
      <left style="medium">
        <color rgb="FFFFFFFF"/>
      </left>
      <right/>
      <top/>
      <bottom/>
      <diagonal/>
    </border>
    <border>
      <left style="medium">
        <color rgb="FFFFFFFF"/>
      </left>
      <right/>
      <top style="medium">
        <color rgb="FFFFFFFF"/>
      </top>
      <bottom/>
      <diagonal/>
    </border>
    <border>
      <left/>
      <right/>
      <top style="medium">
        <color rgb="FFFFFFFF"/>
      </top>
      <bottom/>
      <diagonal/>
    </border>
    <border diagonalUp="1">
      <left style="thin">
        <color theme="0"/>
      </left>
      <right/>
      <top style="thin">
        <color indexed="64"/>
      </top>
      <bottom/>
      <diagonal style="thin">
        <color theme="0"/>
      </diagonal>
    </border>
    <border diagonalUp="1">
      <left/>
      <right/>
      <top style="thin">
        <color indexed="64"/>
      </top>
      <bottom/>
      <diagonal style="thin">
        <color theme="0"/>
      </diagonal>
    </border>
    <border diagonalUp="1">
      <left/>
      <right style="thin">
        <color indexed="64"/>
      </right>
      <top style="thin">
        <color indexed="64"/>
      </top>
      <bottom/>
      <diagonal style="thin">
        <color theme="0"/>
      </diagonal>
    </border>
    <border diagonalUp="1">
      <left style="thin">
        <color theme="0"/>
      </left>
      <right/>
      <top/>
      <bottom/>
      <diagonal style="thin">
        <color theme="0"/>
      </diagonal>
    </border>
    <border diagonalUp="1">
      <left/>
      <right/>
      <top/>
      <bottom/>
      <diagonal style="thin">
        <color theme="0"/>
      </diagonal>
    </border>
    <border diagonalUp="1">
      <left/>
      <right style="thin">
        <color indexed="64"/>
      </right>
      <top/>
      <bottom/>
      <diagonal style="thin">
        <color theme="0"/>
      </diagonal>
    </border>
    <border>
      <left style="medium">
        <color rgb="FFFFFFFF"/>
      </left>
      <right style="medium">
        <color rgb="FFFFFFFF"/>
      </right>
      <top/>
      <bottom style="medium">
        <color rgb="FF000000"/>
      </bottom>
      <diagonal/>
    </border>
    <border>
      <left/>
      <right style="medium">
        <color rgb="FFFFFFFF"/>
      </right>
      <top style="medium">
        <color rgb="FFFFFFFF"/>
      </top>
      <bottom/>
      <diagonal/>
    </border>
  </borders>
  <cellStyleXfs count="10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0" fontId="20" fillId="0" borderId="0"/>
    <xf numFmtId="0" fontId="23" fillId="8" borderId="8" applyNumberFormat="0" applyFont="0" applyAlignment="0" applyProtection="0"/>
    <xf numFmtId="0" fontId="23" fillId="8" borderId="8" applyNumberFormat="0" applyFont="0" applyAlignment="0" applyProtection="0"/>
    <xf numFmtId="0" fontId="1" fillId="8" borderId="8" applyNumberFormat="0" applyFont="0" applyAlignment="0" applyProtection="0"/>
    <xf numFmtId="0" fontId="23" fillId="8" borderId="8" applyNumberFormat="0" applyFont="0" applyAlignment="0" applyProtection="0"/>
    <xf numFmtId="0" fontId="20" fillId="0" borderId="15"/>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0" fontId="20" fillId="0" borderId="0"/>
    <xf numFmtId="0" fontId="20" fillId="0" borderId="0"/>
    <xf numFmtId="0" fontId="1" fillId="0" borderId="0"/>
    <xf numFmtId="0" fontId="1" fillId="0" borderId="0"/>
    <xf numFmtId="0" fontId="20" fillId="0" borderId="0"/>
    <xf numFmtId="0"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0" fontId="19" fillId="0" borderId="0"/>
    <xf numFmtId="9" fontId="19" fillId="0" borderId="0" applyFont="0" applyFill="0" applyBorder="0" applyAlignment="0" applyProtection="0"/>
    <xf numFmtId="0" fontId="20" fillId="0" borderId="0"/>
    <xf numFmtId="0" fontId="47" fillId="0" borderId="0" applyNumberFormat="0" applyFill="0" applyBorder="0" applyAlignment="0" applyProtection="0"/>
    <xf numFmtId="43" fontId="1" fillId="0" borderId="0" applyFont="0" applyFill="0" applyBorder="0" applyAlignment="0" applyProtection="0"/>
  </cellStyleXfs>
  <cellXfs count="214">
    <xf numFmtId="0" fontId="0" fillId="0" borderId="0" xfId="0"/>
    <xf numFmtId="0" fontId="0" fillId="0" borderId="0" xfId="0"/>
    <xf numFmtId="0" fontId="20" fillId="0" borderId="0" xfId="0" applyFont="1" applyAlignment="1"/>
    <xf numFmtId="0" fontId="20" fillId="0" borderId="0" xfId="0" applyFont="1" applyAlignment="1">
      <alignment horizontal="left" vertical="center"/>
    </xf>
    <xf numFmtId="0" fontId="18" fillId="0" borderId="0" xfId="0" applyFont="1"/>
    <xf numFmtId="0" fontId="28" fillId="33" borderId="17" xfId="44" applyFont="1" applyFill="1" applyBorder="1" applyAlignment="1">
      <alignment horizontal="center" vertical="center" wrapText="1"/>
    </xf>
    <xf numFmtId="0" fontId="21" fillId="0" borderId="16" xfId="44" applyFont="1" applyBorder="1" applyAlignment="1">
      <alignment horizontal="center" vertical="center" wrapText="1"/>
    </xf>
    <xf numFmtId="0" fontId="22" fillId="0" borderId="15" xfId="44" applyFont="1" applyBorder="1" applyAlignment="1">
      <alignment horizontal="center" vertical="center"/>
    </xf>
    <xf numFmtId="0" fontId="21" fillId="0" borderId="15" xfId="44" applyFont="1" applyBorder="1" applyAlignment="1">
      <alignment horizontal="center" vertical="center" wrapText="1"/>
    </xf>
    <xf numFmtId="0" fontId="22" fillId="0" borderId="0" xfId="0" applyFont="1" applyAlignment="1">
      <alignment horizontal="left" vertical="center"/>
    </xf>
    <xf numFmtId="0" fontId="27" fillId="33" borderId="21" xfId="0" applyFont="1" applyFill="1" applyBorder="1"/>
    <xf numFmtId="0" fontId="27" fillId="33" borderId="22" xfId="0" applyFont="1" applyFill="1" applyBorder="1" applyAlignment="1">
      <alignment horizontal="left" wrapText="1"/>
    </xf>
    <xf numFmtId="0" fontId="30" fillId="0" borderId="0" xfId="0" applyFont="1"/>
    <xf numFmtId="0" fontId="30" fillId="0" borderId="0" xfId="0" applyFont="1" applyAlignment="1"/>
    <xf numFmtId="0" fontId="30" fillId="0" borderId="0" xfId="0" applyFont="1" applyAlignment="1">
      <alignment horizontal="center" vertical="center"/>
    </xf>
    <xf numFmtId="0" fontId="28" fillId="33" borderId="15" xfId="99" applyFont="1" applyFill="1" applyBorder="1" applyAlignment="1">
      <alignment horizontal="center" wrapText="1"/>
    </xf>
    <xf numFmtId="0" fontId="28" fillId="33" borderId="15" xfId="0" applyFont="1" applyFill="1" applyBorder="1" applyAlignment="1">
      <alignment horizontal="center" wrapText="1"/>
    </xf>
    <xf numFmtId="0" fontId="32" fillId="0" borderId="20" xfId="0" applyFont="1" applyBorder="1" applyAlignment="1">
      <alignment vertical="center" wrapText="1"/>
    </xf>
    <xf numFmtId="3" fontId="32" fillId="0" borderId="0" xfId="0" applyNumberFormat="1" applyFont="1" applyAlignment="1">
      <alignment horizontal="center" vertical="center"/>
    </xf>
    <xf numFmtId="3" fontId="32" fillId="0" borderId="20" xfId="0" applyNumberFormat="1" applyFont="1" applyBorder="1" applyAlignment="1">
      <alignment horizontal="center" vertical="center"/>
    </xf>
    <xf numFmtId="3" fontId="32" fillId="0" borderId="24" xfId="0" applyNumberFormat="1" applyFont="1" applyBorder="1" applyAlignment="1">
      <alignment horizontal="center" vertical="center"/>
    </xf>
    <xf numFmtId="0" fontId="33" fillId="0" borderId="0" xfId="0" applyFont="1" applyAlignment="1">
      <alignment horizontal="left" vertical="center"/>
    </xf>
    <xf numFmtId="0" fontId="34" fillId="0" borderId="0" xfId="0" applyFont="1" applyAlignment="1">
      <alignment horizontal="left" vertical="center"/>
    </xf>
    <xf numFmtId="2" fontId="20" fillId="0" borderId="15" xfId="0" applyNumberFormat="1" applyFont="1" applyBorder="1" applyAlignment="1">
      <alignment horizontal="center"/>
    </xf>
    <xf numFmtId="0" fontId="37" fillId="0" borderId="15" xfId="0" applyNumberFormat="1" applyFont="1" applyBorder="1" applyAlignment="1">
      <alignment horizontal="center" vertical="center"/>
    </xf>
    <xf numFmtId="1" fontId="30" fillId="0" borderId="15" xfId="0" applyNumberFormat="1" applyFont="1" applyBorder="1" applyAlignment="1">
      <alignment horizontal="center"/>
    </xf>
    <xf numFmtId="1" fontId="0" fillId="0" borderId="15" xfId="0" applyNumberFormat="1" applyBorder="1" applyAlignment="1">
      <alignment horizontal="center"/>
    </xf>
    <xf numFmtId="0" fontId="31" fillId="34" borderId="13" xfId="0" applyFont="1" applyFill="1" applyBorder="1" applyAlignment="1">
      <alignment horizontal="center" vertical="center" wrapText="1"/>
    </xf>
    <xf numFmtId="0" fontId="32" fillId="0" borderId="0" xfId="0" applyFont="1" applyBorder="1" applyAlignment="1">
      <alignment vertical="center" wrapText="1"/>
    </xf>
    <xf numFmtId="0" fontId="32" fillId="0" borderId="0" xfId="0" applyFont="1" applyBorder="1" applyAlignment="1">
      <alignment horizontal="center" vertical="center"/>
    </xf>
    <xf numFmtId="9" fontId="38" fillId="34" borderId="0" xfId="1" applyFont="1" applyFill="1" applyBorder="1" applyAlignment="1">
      <alignment horizontal="center" vertical="center"/>
    </xf>
    <xf numFmtId="0" fontId="38" fillId="34" borderId="0" xfId="0" applyFont="1" applyFill="1" applyAlignment="1">
      <alignment vertical="center" wrapText="1"/>
    </xf>
    <xf numFmtId="3" fontId="38" fillId="34" borderId="0" xfId="0" applyNumberFormat="1" applyFont="1" applyFill="1" applyBorder="1" applyAlignment="1">
      <alignment horizontal="center" vertical="center"/>
    </xf>
    <xf numFmtId="9" fontId="33" fillId="0" borderId="20" xfId="0" applyNumberFormat="1" applyFont="1" applyBorder="1" applyAlignment="1">
      <alignment horizontal="center" vertical="center"/>
    </xf>
    <xf numFmtId="9" fontId="33" fillId="0" borderId="24" xfId="0" applyNumberFormat="1" applyFont="1" applyBorder="1" applyAlignment="1">
      <alignment horizontal="center" vertical="center"/>
    </xf>
    <xf numFmtId="9" fontId="33" fillId="0" borderId="0" xfId="0" applyNumberFormat="1" applyFont="1" applyAlignment="1">
      <alignment horizontal="center" vertical="center"/>
    </xf>
    <xf numFmtId="0" fontId="39" fillId="0" borderId="15" xfId="44" applyFont="1" applyBorder="1" applyAlignment="1">
      <alignment horizontal="center" vertical="center" wrapText="1"/>
    </xf>
    <xf numFmtId="0" fontId="31" fillId="34" borderId="14" xfId="0" applyFont="1" applyFill="1" applyBorder="1" applyAlignment="1">
      <alignment horizontal="center" vertical="center" wrapText="1"/>
    </xf>
    <xf numFmtId="0" fontId="36" fillId="0" borderId="0" xfId="0" applyFont="1" applyAlignment="1">
      <alignment horizontal="center"/>
    </xf>
    <xf numFmtId="0" fontId="49" fillId="0" borderId="0" xfId="0" applyFont="1" applyAlignment="1"/>
    <xf numFmtId="0" fontId="49" fillId="0" borderId="0" xfId="0" applyFont="1"/>
    <xf numFmtId="0" fontId="27" fillId="33" borderId="25" xfId="0" applyFont="1" applyFill="1" applyBorder="1" applyAlignment="1">
      <alignment vertical="center"/>
    </xf>
    <xf numFmtId="0" fontId="27" fillId="33" borderId="23" xfId="0" applyFont="1" applyFill="1" applyBorder="1" applyAlignment="1">
      <alignment vertical="center"/>
    </xf>
    <xf numFmtId="0" fontId="27" fillId="33" borderId="25" xfId="0" applyFont="1" applyFill="1" applyBorder="1" applyAlignment="1"/>
    <xf numFmtId="0" fontId="32" fillId="0" borderId="0" xfId="0" applyNumberFormat="1" applyFont="1" applyBorder="1" applyAlignment="1">
      <alignment horizontal="center" vertical="center"/>
    </xf>
    <xf numFmtId="0" fontId="32" fillId="0" borderId="0" xfId="0" applyNumberFormat="1" applyFont="1" applyBorder="1" applyAlignment="1">
      <alignment horizontal="center" vertical="center" wrapText="1"/>
    </xf>
    <xf numFmtId="0" fontId="33" fillId="0" borderId="0" xfId="0" applyFont="1" applyFill="1" applyAlignment="1">
      <alignment horizontal="left" vertical="center"/>
    </xf>
    <xf numFmtId="9" fontId="30" fillId="0" borderId="0" xfId="1" applyFont="1"/>
    <xf numFmtId="3" fontId="32" fillId="0" borderId="26" xfId="0" applyNumberFormat="1" applyFont="1" applyBorder="1" applyAlignment="1">
      <alignment horizontal="center" vertical="center"/>
    </xf>
    <xf numFmtId="0" fontId="32" fillId="0" borderId="26" xfId="0" applyFont="1" applyBorder="1" applyAlignment="1">
      <alignment vertical="center" wrapText="1"/>
    </xf>
    <xf numFmtId="0" fontId="27" fillId="33" borderId="25" xfId="0" applyFont="1" applyFill="1" applyBorder="1" applyAlignment="1">
      <alignment vertical="center" wrapText="1"/>
    </xf>
    <xf numFmtId="0" fontId="50" fillId="0" borderId="0" xfId="0" applyFont="1"/>
    <xf numFmtId="0" fontId="48" fillId="0" borderId="0" xfId="100" applyFont="1" applyAlignment="1">
      <alignment horizontal="left"/>
    </xf>
    <xf numFmtId="0" fontId="48" fillId="0" borderId="0" xfId="100" applyFont="1" applyBorder="1" applyAlignment="1">
      <alignment horizontal="left" vertical="top" wrapText="1"/>
    </xf>
    <xf numFmtId="0" fontId="31" fillId="34" borderId="29" xfId="0" applyFont="1" applyFill="1" applyBorder="1" applyAlignment="1">
      <alignment horizontal="center" vertical="center" wrapText="1"/>
    </xf>
    <xf numFmtId="1" fontId="32" fillId="0" borderId="0" xfId="0" applyNumberFormat="1" applyFont="1" applyBorder="1" applyAlignment="1">
      <alignment horizontal="center" vertical="center" wrapText="1"/>
    </xf>
    <xf numFmtId="1" fontId="30" fillId="0" borderId="0" xfId="0" applyNumberFormat="1" applyFont="1"/>
    <xf numFmtId="0" fontId="16" fillId="0" borderId="0" xfId="0" applyFont="1" applyAlignment="1">
      <alignment wrapText="1"/>
    </xf>
    <xf numFmtId="0" fontId="31" fillId="34" borderId="14" xfId="0" applyFont="1" applyFill="1" applyBorder="1" applyAlignment="1">
      <alignment horizontal="center" vertical="center" wrapText="1"/>
    </xf>
    <xf numFmtId="9" fontId="33" fillId="0" borderId="20" xfId="1" applyFont="1" applyBorder="1" applyAlignment="1">
      <alignment horizontal="center" vertical="center"/>
    </xf>
    <xf numFmtId="9" fontId="33" fillId="0" borderId="24" xfId="1" applyFont="1" applyBorder="1" applyAlignment="1">
      <alignment horizontal="center" vertical="center"/>
    </xf>
    <xf numFmtId="9" fontId="33" fillId="0" borderId="0" xfId="1" applyFont="1" applyAlignment="1">
      <alignment horizontal="center" vertical="center"/>
    </xf>
    <xf numFmtId="0" fontId="33" fillId="0" borderId="20" xfId="101" applyNumberFormat="1" applyFont="1" applyBorder="1" applyAlignment="1">
      <alignment horizontal="center" vertical="center"/>
    </xf>
    <xf numFmtId="0" fontId="33" fillId="0" borderId="24" xfId="101" applyNumberFormat="1" applyFont="1" applyBorder="1" applyAlignment="1">
      <alignment horizontal="center" vertical="center"/>
    </xf>
    <xf numFmtId="0" fontId="33" fillId="0" borderId="0" xfId="101" applyNumberFormat="1" applyFont="1" applyAlignment="1">
      <alignment horizontal="center" vertical="center"/>
    </xf>
    <xf numFmtId="9" fontId="0" fillId="0" borderId="0" xfId="1" applyFont="1"/>
    <xf numFmtId="9" fontId="32" fillId="0" borderId="20" xfId="1" applyFont="1" applyBorder="1" applyAlignment="1">
      <alignment horizontal="center" vertical="center"/>
    </xf>
    <xf numFmtId="9" fontId="32" fillId="0" borderId="24" xfId="1" applyFont="1" applyBorder="1" applyAlignment="1">
      <alignment horizontal="center" vertical="center"/>
    </xf>
    <xf numFmtId="9" fontId="32" fillId="0" borderId="0" xfId="1" applyFont="1" applyAlignment="1">
      <alignment horizontal="center" vertical="center"/>
    </xf>
    <xf numFmtId="0" fontId="48" fillId="0" borderId="0" xfId="100" applyFont="1" applyAlignment="1">
      <alignment horizontal="left"/>
    </xf>
    <xf numFmtId="0" fontId="51" fillId="0" borderId="19" xfId="0" applyFont="1" applyBorder="1" applyAlignment="1">
      <alignment horizontal="left" vertical="top"/>
    </xf>
    <xf numFmtId="0" fontId="52" fillId="36" borderId="11" xfId="0" applyFont="1" applyFill="1" applyBorder="1" applyAlignment="1">
      <alignment horizontal="center" vertical="center" wrapText="1"/>
    </xf>
    <xf numFmtId="0" fontId="32" fillId="0" borderId="20" xfId="0" applyFont="1" applyBorder="1" applyAlignment="1">
      <alignment horizontal="center" vertical="center" wrapText="1"/>
    </xf>
    <xf numFmtId="1" fontId="20" fillId="0" borderId="20" xfId="0" applyNumberFormat="1" applyFont="1" applyBorder="1" applyAlignment="1">
      <alignment horizontal="center" vertical="center" wrapText="1"/>
    </xf>
    <xf numFmtId="0" fontId="32" fillId="0" borderId="0" xfId="0" applyFont="1" applyAlignment="1">
      <alignment horizontal="center" vertical="center" wrapText="1"/>
    </xf>
    <xf numFmtId="1" fontId="20" fillId="0" borderId="0" xfId="0" applyNumberFormat="1" applyFont="1" applyAlignment="1">
      <alignment horizontal="center" vertical="center" wrapText="1"/>
    </xf>
    <xf numFmtId="0" fontId="52" fillId="36" borderId="10" xfId="0" applyFont="1" applyFill="1" applyBorder="1" applyAlignment="1">
      <alignment horizontal="center" vertical="center" wrapText="1"/>
    </xf>
    <xf numFmtId="1" fontId="28" fillId="36" borderId="10" xfId="0" applyNumberFormat="1" applyFont="1" applyFill="1" applyBorder="1" applyAlignment="1">
      <alignment horizontal="center" vertical="center" wrapText="1"/>
    </xf>
    <xf numFmtId="0" fontId="53" fillId="0" borderId="0" xfId="0" applyFont="1" applyAlignment="1"/>
    <xf numFmtId="0" fontId="54" fillId="0" borderId="0" xfId="0" applyFont="1" applyAlignment="1"/>
    <xf numFmtId="0" fontId="14" fillId="0" borderId="0" xfId="0" applyFont="1"/>
    <xf numFmtId="0" fontId="28" fillId="36" borderId="13" xfId="0" applyFont="1" applyFill="1" applyBorder="1" applyAlignment="1">
      <alignment horizontal="center" vertical="center" wrapText="1"/>
    </xf>
    <xf numFmtId="0" fontId="52" fillId="36" borderId="13" xfId="0" applyFont="1" applyFill="1" applyBorder="1" applyAlignment="1">
      <alignment horizontal="center" vertical="center" wrapText="1"/>
    </xf>
    <xf numFmtId="0" fontId="47" fillId="0" borderId="0" xfId="100" applyAlignment="1">
      <alignment horizontal="left"/>
    </xf>
    <xf numFmtId="0" fontId="47" fillId="0" borderId="0" xfId="100" applyAlignment="1">
      <alignment vertical="top"/>
    </xf>
    <xf numFmtId="0" fontId="31" fillId="34" borderId="10" xfId="0" applyFont="1" applyFill="1" applyBorder="1" applyAlignment="1">
      <alignment horizontal="center" vertical="center" wrapText="1"/>
    </xf>
    <xf numFmtId="0" fontId="31" fillId="34" borderId="14" xfId="0" applyFont="1" applyFill="1" applyBorder="1" applyAlignment="1">
      <alignment horizontal="center" vertical="center" wrapText="1"/>
    </xf>
    <xf numFmtId="0" fontId="36" fillId="0" borderId="0" xfId="0" applyFont="1" applyAlignment="1">
      <alignment horizontal="center"/>
    </xf>
    <xf numFmtId="0" fontId="31" fillId="34" borderId="14" xfId="0" applyFont="1" applyFill="1" applyBorder="1" applyAlignment="1">
      <alignment horizontal="center" vertical="center" wrapText="1"/>
    </xf>
    <xf numFmtId="0" fontId="0" fillId="37" borderId="0" xfId="0" applyFill="1"/>
    <xf numFmtId="167" fontId="30" fillId="0" borderId="0" xfId="0" applyNumberFormat="1" applyFont="1"/>
    <xf numFmtId="0" fontId="30" fillId="0" borderId="0" xfId="0" applyFont="1" applyFill="1"/>
    <xf numFmtId="0" fontId="0" fillId="0" borderId="0" xfId="0" applyFill="1"/>
    <xf numFmtId="1" fontId="20" fillId="0" borderId="15" xfId="46" applyNumberFormat="1" applyFont="1" applyBorder="1" applyAlignment="1">
      <alignment horizontal="center" vertical="center"/>
    </xf>
    <xf numFmtId="1" fontId="21" fillId="0" borderId="15" xfId="46" applyNumberFormat="1" applyFont="1" applyBorder="1" applyAlignment="1">
      <alignment horizontal="center" vertical="center"/>
    </xf>
    <xf numFmtId="1" fontId="20" fillId="0" borderId="15" xfId="1" applyNumberFormat="1" applyFont="1" applyBorder="1" applyAlignment="1">
      <alignment horizontal="center" vertical="center"/>
    </xf>
    <xf numFmtId="1" fontId="26" fillId="0" borderId="16" xfId="46" applyNumberFormat="1" applyFont="1" applyBorder="1" applyAlignment="1">
      <alignment horizontal="center" vertical="center"/>
    </xf>
    <xf numFmtId="1" fontId="26" fillId="0" borderId="16" xfId="46" applyNumberFormat="1" applyFont="1" applyBorder="1" applyAlignment="1">
      <alignment horizontal="center"/>
    </xf>
    <xf numFmtId="1" fontId="26" fillId="0" borderId="15" xfId="46" applyNumberFormat="1" applyFont="1" applyBorder="1" applyAlignment="1">
      <alignment horizontal="center" vertical="center"/>
    </xf>
    <xf numFmtId="1" fontId="26" fillId="0" borderId="15" xfId="46" applyNumberFormat="1" applyFont="1" applyBorder="1" applyAlignment="1">
      <alignment horizontal="center"/>
    </xf>
    <xf numFmtId="0" fontId="32" fillId="0" borderId="20" xfId="0" applyNumberFormat="1" applyFont="1" applyBorder="1" applyAlignment="1">
      <alignment horizontal="center" vertical="center"/>
    </xf>
    <xf numFmtId="0" fontId="32" fillId="0" borderId="24" xfId="0" applyNumberFormat="1" applyFont="1" applyBorder="1" applyAlignment="1">
      <alignment horizontal="center" vertical="center"/>
    </xf>
    <xf numFmtId="0" fontId="32" fillId="0" borderId="26" xfId="0" applyNumberFormat="1" applyFont="1" applyBorder="1" applyAlignment="1">
      <alignment horizontal="center" vertical="center"/>
    </xf>
    <xf numFmtId="0" fontId="32" fillId="0" borderId="0" xfId="0" applyNumberFormat="1" applyFont="1" applyAlignment="1">
      <alignment horizontal="center" vertical="center"/>
    </xf>
    <xf numFmtId="0" fontId="38" fillId="34" borderId="0" xfId="0" applyNumberFormat="1" applyFont="1" applyFill="1" applyBorder="1" applyAlignment="1">
      <alignment horizontal="center" vertical="center"/>
    </xf>
    <xf numFmtId="1" fontId="0" fillId="0" borderId="0" xfId="0" applyNumberFormat="1"/>
    <xf numFmtId="1" fontId="37" fillId="0" borderId="15" xfId="0" applyNumberFormat="1" applyFont="1" applyBorder="1" applyAlignment="1">
      <alignment horizontal="center" vertical="center"/>
    </xf>
    <xf numFmtId="0" fontId="0" fillId="0" borderId="0" xfId="0"/>
    <xf numFmtId="1" fontId="14" fillId="0" borderId="0" xfId="0" applyNumberFormat="1"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168" fontId="0" fillId="0" borderId="0" xfId="101" applyNumberFormat="1" applyFont="1"/>
    <xf numFmtId="1" fontId="32" fillId="0" borderId="0" xfId="0" applyNumberFormat="1" applyFont="1" applyBorder="1" applyAlignment="1">
      <alignment horizontal="center" vertical="center"/>
    </xf>
    <xf numFmtId="1" fontId="31" fillId="34" borderId="13" xfId="0" applyNumberFormat="1" applyFont="1" applyFill="1" applyBorder="1" applyAlignment="1">
      <alignment horizontal="center" vertical="center" wrapText="1"/>
    </xf>
    <xf numFmtId="1" fontId="32" fillId="0" borderId="0" xfId="0" applyNumberFormat="1" applyFont="1" applyFill="1" applyBorder="1" applyAlignment="1">
      <alignment horizontal="center" vertical="center"/>
    </xf>
    <xf numFmtId="0" fontId="47" fillId="0" borderId="0" xfId="100"/>
    <xf numFmtId="0" fontId="31" fillId="34" borderId="10" xfId="0" applyFont="1" applyFill="1" applyBorder="1" applyAlignment="1">
      <alignment horizontal="center" vertical="center" wrapText="1"/>
    </xf>
    <xf numFmtId="0" fontId="31" fillId="34" borderId="14" xfId="0" applyFont="1" applyFill="1" applyBorder="1" applyAlignment="1">
      <alignment horizontal="center" vertical="center" wrapText="1"/>
    </xf>
    <xf numFmtId="0" fontId="0" fillId="0" borderId="0" xfId="0" applyAlignment="1">
      <alignment vertical="top" wrapText="1"/>
    </xf>
    <xf numFmtId="1" fontId="32" fillId="0" borderId="0" xfId="0" applyNumberFormat="1" applyFont="1" applyBorder="1" applyAlignment="1">
      <alignment vertical="center" wrapText="1"/>
    </xf>
    <xf numFmtId="0" fontId="32" fillId="0" borderId="0" xfId="0" quotePrefix="1" applyFont="1" applyBorder="1" applyAlignment="1">
      <alignment horizontal="center" vertical="center"/>
    </xf>
    <xf numFmtId="1" fontId="32" fillId="0" borderId="0" xfId="0" quotePrefix="1" applyNumberFormat="1" applyFont="1" applyBorder="1" applyAlignment="1">
      <alignment horizontal="center" vertical="center"/>
    </xf>
    <xf numFmtId="0" fontId="32" fillId="0" borderId="0" xfId="0" applyFont="1" applyBorder="1" applyAlignment="1">
      <alignment horizontal="center" vertical="center" wrapText="1"/>
    </xf>
    <xf numFmtId="0" fontId="0" fillId="37" borderId="0" xfId="0" applyNumberFormat="1" applyFill="1"/>
    <xf numFmtId="1" fontId="0" fillId="37" borderId="32" xfId="0" applyNumberFormat="1" applyFill="1" applyBorder="1"/>
    <xf numFmtId="1" fontId="0" fillId="37" borderId="33" xfId="0" applyNumberFormat="1" applyFill="1" applyBorder="1"/>
    <xf numFmtId="1" fontId="0" fillId="37" borderId="34" xfId="0" applyNumberFormat="1" applyFill="1" applyBorder="1"/>
    <xf numFmtId="1" fontId="0" fillId="37" borderId="35" xfId="0" applyNumberFormat="1" applyFill="1" applyBorder="1"/>
    <xf numFmtId="1" fontId="0" fillId="37" borderId="36" xfId="0" applyNumberFormat="1" applyFill="1" applyBorder="1"/>
    <xf numFmtId="1" fontId="0" fillId="37" borderId="37" xfId="0" applyNumberFormat="1" applyFill="1" applyBorder="1"/>
    <xf numFmtId="1" fontId="37" fillId="0" borderId="15" xfId="0" applyNumberFormat="1" applyFont="1" applyFill="1" applyBorder="1" applyAlignment="1">
      <alignment horizontal="center" vertical="center"/>
    </xf>
    <xf numFmtId="1" fontId="55" fillId="0" borderId="15" xfId="0" applyNumberFormat="1" applyFont="1" applyBorder="1" applyAlignment="1">
      <alignment horizontal="center" vertical="center"/>
    </xf>
    <xf numFmtId="0" fontId="0" fillId="0" borderId="0" xfId="0"/>
    <xf numFmtId="0" fontId="0" fillId="0" borderId="0" xfId="0"/>
    <xf numFmtId="0" fontId="33" fillId="0" borderId="20" xfId="1" applyNumberFormat="1" applyFont="1" applyBorder="1" applyAlignment="1">
      <alignment horizontal="center" vertical="center"/>
    </xf>
    <xf numFmtId="0" fontId="33" fillId="0" borderId="20" xfId="0" applyNumberFormat="1" applyFont="1" applyBorder="1" applyAlignment="1">
      <alignment horizontal="center" vertical="center"/>
    </xf>
    <xf numFmtId="0" fontId="33" fillId="0" borderId="24" xfId="1" applyNumberFormat="1" applyFont="1" applyBorder="1" applyAlignment="1">
      <alignment horizontal="center" vertical="center"/>
    </xf>
    <xf numFmtId="0" fontId="33" fillId="0" borderId="24" xfId="0" applyNumberFormat="1" applyFont="1" applyBorder="1" applyAlignment="1">
      <alignment horizontal="center" vertical="center"/>
    </xf>
    <xf numFmtId="0" fontId="33" fillId="0" borderId="0" xfId="1" applyNumberFormat="1" applyFont="1" applyAlignment="1">
      <alignment horizontal="center" vertical="center"/>
    </xf>
    <xf numFmtId="0" fontId="33" fillId="0" borderId="0" xfId="0" applyNumberFormat="1" applyFont="1" applyAlignment="1">
      <alignment horizontal="center" vertical="center"/>
    </xf>
    <xf numFmtId="0" fontId="38" fillId="34" borderId="0" xfId="1" applyNumberFormat="1" applyFont="1"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1" fillId="34" borderId="14" xfId="0" applyFont="1" applyFill="1" applyBorder="1" applyAlignment="1">
      <alignment horizontal="center" vertical="center" wrapText="1"/>
    </xf>
    <xf numFmtId="168" fontId="30" fillId="0" borderId="0" xfId="101" applyNumberFormat="1" applyFont="1"/>
    <xf numFmtId="0" fontId="31" fillId="38" borderId="12" xfId="0" applyFont="1" applyFill="1" applyBorder="1" applyAlignment="1">
      <alignment horizontal="center" vertical="center" wrapText="1"/>
    </xf>
    <xf numFmtId="0" fontId="57" fillId="38" borderId="12" xfId="0" applyFont="1" applyFill="1" applyBorder="1" applyAlignment="1">
      <alignment horizontal="center" vertical="center" wrapText="1"/>
    </xf>
    <xf numFmtId="0" fontId="31" fillId="38" borderId="13" xfId="0" applyFont="1" applyFill="1" applyBorder="1" applyAlignment="1">
      <alignment horizontal="center" vertical="center" wrapText="1"/>
    </xf>
    <xf numFmtId="0" fontId="58" fillId="0" borderId="20" xfId="0" applyFont="1" applyBorder="1" applyAlignment="1">
      <alignment horizontal="center" vertical="center"/>
    </xf>
    <xf numFmtId="0" fontId="32" fillId="0" borderId="0" xfId="0" applyFont="1" applyAlignment="1">
      <alignment vertical="center" wrapText="1"/>
    </xf>
    <xf numFmtId="0" fontId="58" fillId="0" borderId="0" xfId="0" applyFont="1" applyAlignment="1">
      <alignment horizontal="center" vertical="center"/>
    </xf>
    <xf numFmtId="0" fontId="31" fillId="38" borderId="0" xfId="0" applyFont="1" applyFill="1" applyAlignment="1">
      <alignment vertical="center" wrapText="1"/>
    </xf>
    <xf numFmtId="0" fontId="57" fillId="38" borderId="0" xfId="0" applyFont="1" applyFill="1" applyAlignment="1">
      <alignment horizontal="center" vertical="center"/>
    </xf>
    <xf numFmtId="0" fontId="31" fillId="34" borderId="0" xfId="0" applyFont="1" applyFill="1" applyBorder="1" applyAlignment="1">
      <alignment vertical="center" wrapText="1"/>
    </xf>
    <xf numFmtId="0" fontId="31" fillId="34" borderId="28" xfId="0" applyFont="1" applyFill="1" applyBorder="1" applyAlignment="1">
      <alignment vertical="center" wrapText="1"/>
    </xf>
    <xf numFmtId="0" fontId="31" fillId="34" borderId="14" xfId="0" applyFont="1" applyFill="1" applyBorder="1" applyAlignment="1">
      <alignment horizontal="center" vertical="center" wrapText="1"/>
    </xf>
    <xf numFmtId="0" fontId="50" fillId="37" borderId="0" xfId="0" applyFont="1" applyFill="1" applyAlignment="1">
      <alignment vertical="center" wrapText="1"/>
    </xf>
    <xf numFmtId="0" fontId="47" fillId="0" borderId="0" xfId="100" applyBorder="1" applyAlignment="1">
      <alignment horizontal="left" vertical="top" wrapText="1"/>
    </xf>
    <xf numFmtId="0" fontId="47" fillId="0" borderId="0" xfId="100" applyAlignment="1">
      <alignment horizontal="left"/>
    </xf>
    <xf numFmtId="0" fontId="41" fillId="0" borderId="0" xfId="0" applyFont="1" applyAlignment="1">
      <alignment horizontal="left"/>
    </xf>
    <xf numFmtId="0" fontId="47" fillId="0" borderId="0" xfId="100" applyAlignment="1">
      <alignment horizontal="left"/>
    </xf>
    <xf numFmtId="0" fontId="42" fillId="0" borderId="0" xfId="0" applyFont="1" applyAlignment="1">
      <alignment horizontal="left"/>
    </xf>
    <xf numFmtId="0" fontId="41" fillId="0" borderId="0" xfId="0" applyFont="1" applyAlignment="1">
      <alignment horizontal="left"/>
    </xf>
    <xf numFmtId="0" fontId="48" fillId="0" borderId="0" xfId="100" applyFont="1" applyAlignment="1">
      <alignment horizontal="left"/>
    </xf>
    <xf numFmtId="0" fontId="41" fillId="0" borderId="0" xfId="0" applyFont="1" applyAlignment="1">
      <alignment horizontal="center" wrapText="1"/>
    </xf>
    <xf numFmtId="0" fontId="48" fillId="0" borderId="0" xfId="100" applyFont="1" applyAlignment="1">
      <alignment horizontal="center"/>
    </xf>
    <xf numFmtId="0" fontId="40" fillId="35" borderId="0" xfId="0" applyFont="1" applyFill="1" applyAlignment="1">
      <alignment horizontal="center"/>
    </xf>
    <xf numFmtId="0" fontId="41" fillId="0" borderId="0" xfId="0" applyFont="1" applyAlignment="1">
      <alignment horizontal="left" wrapText="1"/>
    </xf>
    <xf numFmtId="0" fontId="0" fillId="0" borderId="0" xfId="0" applyAlignment="1">
      <alignment horizontal="center"/>
    </xf>
    <xf numFmtId="0" fontId="31" fillId="34" borderId="25" xfId="0" applyFont="1" applyFill="1" applyBorder="1" applyAlignment="1">
      <alignment horizontal="center" vertical="center" wrapText="1"/>
    </xf>
    <xf numFmtId="0" fontId="31" fillId="34" borderId="0" xfId="0" applyFont="1" applyFill="1" applyBorder="1" applyAlignment="1">
      <alignment horizontal="center" vertical="center" wrapText="1"/>
    </xf>
    <xf numFmtId="0" fontId="29" fillId="0" borderId="19" xfId="0" applyFont="1" applyBorder="1" applyAlignment="1">
      <alignment horizontal="center" vertical="center" wrapText="1"/>
    </xf>
    <xf numFmtId="0" fontId="47" fillId="0" borderId="27" xfId="100" applyBorder="1" applyAlignment="1">
      <alignment horizontal="left" vertical="top" wrapText="1"/>
    </xf>
    <xf numFmtId="0" fontId="31" fillId="34" borderId="28" xfId="0" applyFont="1" applyFill="1" applyBorder="1" applyAlignment="1">
      <alignment horizontal="center" vertical="center" wrapText="1"/>
    </xf>
    <xf numFmtId="0" fontId="31" fillId="34" borderId="30" xfId="0" applyFont="1" applyFill="1" applyBorder="1" applyAlignment="1">
      <alignment horizontal="center" vertical="center" wrapText="1"/>
    </xf>
    <xf numFmtId="0" fontId="31" fillId="34" borderId="31" xfId="0" applyFont="1" applyFill="1" applyBorder="1" applyAlignment="1">
      <alignment horizontal="center" vertical="center" wrapText="1"/>
    </xf>
    <xf numFmtId="0" fontId="48" fillId="0" borderId="27" xfId="100" applyFont="1" applyBorder="1" applyAlignment="1">
      <alignment horizontal="left" vertical="top" wrapText="1"/>
    </xf>
    <xf numFmtId="0" fontId="29" fillId="0" borderId="0" xfId="0" applyFont="1" applyBorder="1" applyAlignment="1">
      <alignment horizontal="center" vertical="center" wrapText="1"/>
    </xf>
    <xf numFmtId="0" fontId="47" fillId="0" borderId="0" xfId="100" applyBorder="1" applyAlignment="1">
      <alignment horizontal="left" vertical="top" wrapText="1"/>
    </xf>
    <xf numFmtId="0" fontId="33" fillId="0" borderId="0" xfId="0" applyFont="1" applyAlignment="1">
      <alignment horizontal="left" vertical="center" wrapText="1"/>
    </xf>
    <xf numFmtId="0" fontId="31" fillId="34" borderId="39" xfId="0" applyFont="1" applyFill="1" applyBorder="1" applyAlignment="1">
      <alignment horizontal="center" vertical="center" wrapText="1"/>
    </xf>
    <xf numFmtId="0" fontId="16" fillId="0" borderId="0" xfId="0" applyFont="1" applyAlignment="1">
      <alignment horizontal="center" wrapText="1"/>
    </xf>
    <xf numFmtId="0" fontId="44" fillId="0" borderId="0" xfId="0" applyFont="1" applyAlignment="1">
      <alignment horizontal="left" vertical="center" wrapText="1"/>
    </xf>
    <xf numFmtId="0" fontId="35" fillId="0" borderId="0" xfId="0" applyFont="1" applyAlignment="1">
      <alignment horizontal="center"/>
    </xf>
    <xf numFmtId="0" fontId="36" fillId="0" borderId="0" xfId="0" applyFont="1" applyAlignment="1">
      <alignment horizontal="center"/>
    </xf>
    <xf numFmtId="0" fontId="27" fillId="33" borderId="0" xfId="0" applyFont="1" applyFill="1" applyBorder="1" applyAlignment="1">
      <alignment horizontal="center" wrapText="1"/>
    </xf>
    <xf numFmtId="0" fontId="43" fillId="0" borderId="0" xfId="0" applyFont="1" applyAlignment="1">
      <alignment horizontal="left" vertical="center" wrapText="1"/>
    </xf>
    <xf numFmtId="0" fontId="16" fillId="0" borderId="0" xfId="0" applyFont="1" applyAlignment="1">
      <alignment horizontal="center"/>
    </xf>
    <xf numFmtId="0" fontId="27" fillId="33" borderId="25" xfId="0" applyFont="1" applyFill="1" applyBorder="1" applyAlignment="1">
      <alignment horizontal="center"/>
    </xf>
    <xf numFmtId="0" fontId="27" fillId="33" borderId="23" xfId="0" applyFont="1" applyFill="1" applyBorder="1" applyAlignment="1">
      <alignment horizontal="center"/>
    </xf>
    <xf numFmtId="0" fontId="31" fillId="34" borderId="11" xfId="0" applyFont="1" applyFill="1" applyBorder="1" applyAlignment="1">
      <alignment horizontal="center" vertical="center" wrapText="1"/>
    </xf>
    <xf numFmtId="0" fontId="31" fillId="34" borderId="12" xfId="0" applyFont="1" applyFill="1" applyBorder="1" applyAlignment="1">
      <alignment horizontal="center" vertical="center" wrapText="1"/>
    </xf>
    <xf numFmtId="0" fontId="44" fillId="0" borderId="0" xfId="0" applyFont="1" applyAlignment="1">
      <alignment horizontal="left" vertical="top" wrapText="1"/>
    </xf>
    <xf numFmtId="0" fontId="31" fillId="34" borderId="10" xfId="0" applyFont="1" applyFill="1" applyBorder="1" applyAlignment="1">
      <alignment horizontal="center" vertical="center" wrapText="1"/>
    </xf>
    <xf numFmtId="0" fontId="31" fillId="34" borderId="18" xfId="0" applyFont="1" applyFill="1" applyBorder="1" applyAlignment="1">
      <alignment horizontal="center" vertical="center" wrapText="1"/>
    </xf>
    <xf numFmtId="0" fontId="56" fillId="38" borderId="10" xfId="0" applyFont="1" applyFill="1" applyBorder="1" applyAlignment="1">
      <alignment vertical="center" wrapText="1"/>
    </xf>
    <xf numFmtId="0" fontId="56" fillId="38" borderId="38" xfId="0" applyFont="1" applyFill="1" applyBorder="1" applyAlignment="1">
      <alignment vertical="center" wrapText="1"/>
    </xf>
    <xf numFmtId="0" fontId="32" fillId="0" borderId="0" xfId="0" applyFont="1" applyFill="1" applyBorder="1" applyAlignment="1">
      <alignment horizontal="left" vertical="center" wrapText="1"/>
    </xf>
    <xf numFmtId="0" fontId="51" fillId="0" borderId="19" xfId="0" applyFont="1" applyBorder="1" applyAlignment="1">
      <alignment horizontal="left" vertical="top"/>
    </xf>
    <xf numFmtId="0" fontId="31" fillId="34" borderId="14" xfId="0" applyFont="1" applyFill="1" applyBorder="1" applyAlignment="1">
      <alignment horizontal="center" vertical="center" wrapText="1"/>
    </xf>
    <xf numFmtId="0" fontId="31" fillId="34" borderId="27" xfId="0" applyFont="1" applyFill="1" applyBorder="1" applyAlignment="1">
      <alignment horizontal="center" vertical="center" wrapText="1"/>
    </xf>
    <xf numFmtId="0" fontId="33" fillId="0" borderId="0" xfId="0" applyFont="1" applyAlignment="1">
      <alignment vertical="center" wrapText="1"/>
    </xf>
  </cellXfs>
  <cellStyles count="102">
    <cellStyle name="20 % - Accent1" xfId="20" builtinId="30" customBuiltin="1"/>
    <cellStyle name="20 % - Accent2" xfId="24" builtinId="34" customBuiltin="1"/>
    <cellStyle name="20 % - Accent3" xfId="28" builtinId="38" customBuiltin="1"/>
    <cellStyle name="20 % - Accent4" xfId="32" builtinId="42" customBuiltin="1"/>
    <cellStyle name="20 % - Accent5" xfId="36" builtinId="46" customBuiltin="1"/>
    <cellStyle name="20 % - Accent6" xfId="40" builtinId="50" customBuiltin="1"/>
    <cellStyle name="40 % - Accent1" xfId="21" builtinId="31" customBuiltin="1"/>
    <cellStyle name="40 % - Accent2" xfId="25" builtinId="35" customBuiltin="1"/>
    <cellStyle name="40 % - Accent3" xfId="29" builtinId="39" customBuiltin="1"/>
    <cellStyle name="40 % - Accent4" xfId="33" builtinId="43" customBuiltin="1"/>
    <cellStyle name="40 % - Accent5" xfId="37" builtinId="47" customBuiltin="1"/>
    <cellStyle name="40 % - Accent6" xfId="41" builtinId="51" customBuiltin="1"/>
    <cellStyle name="60 % - Accent1" xfId="22" builtinId="32" customBuiltin="1"/>
    <cellStyle name="60 % - Accent2" xfId="26" builtinId="36" customBuiltin="1"/>
    <cellStyle name="60 % - Accent3" xfId="30" builtinId="40" customBuiltin="1"/>
    <cellStyle name="60 % - Accent4" xfId="34" builtinId="44" customBuiltin="1"/>
    <cellStyle name="60 % - Accent5" xfId="38" builtinId="48" customBuiltin="1"/>
    <cellStyle name="60 %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Avertissement" xfId="15" builtinId="11" customBuiltin="1"/>
    <cellStyle name="Calcul" xfId="12" builtinId="22" customBuiltin="1"/>
    <cellStyle name="Cellule liée" xfId="13" builtinId="24" customBuiltin="1"/>
    <cellStyle name="Commentaire 2" xfId="54"/>
    <cellStyle name="Commentaire 2 2" xfId="55"/>
    <cellStyle name="Commentaire 2 3" xfId="56"/>
    <cellStyle name="Commentaire 2 4" xfId="57"/>
    <cellStyle name="Encadr" xfId="58"/>
    <cellStyle name="Entrée" xfId="10" builtinId="20" customBuiltin="1"/>
    <cellStyle name="Euro" xfId="59"/>
    <cellStyle name="Euro 2" xfId="60"/>
    <cellStyle name="Euro 3" xfId="61"/>
    <cellStyle name="Euro 3 2" xfId="62"/>
    <cellStyle name="Insatisfaisant" xfId="8" builtinId="27" customBuiltin="1"/>
    <cellStyle name="Lien hypertexte" xfId="100" builtinId="8"/>
    <cellStyle name="Lien hypertexte 2" xfId="63"/>
    <cellStyle name="Lien hypertexte 2 2" xfId="64"/>
    <cellStyle name="Lien hypertexte 3" xfId="65"/>
    <cellStyle name="Lien hypertexte 3 2" xfId="66"/>
    <cellStyle name="Lien hypertexte 4" xfId="67"/>
    <cellStyle name="Lien hypertexte 4 2" xfId="68"/>
    <cellStyle name="Lien hypertexte 4 2 2" xfId="69"/>
    <cellStyle name="Lien hypertexte 4 3" xfId="70"/>
    <cellStyle name="Lien hypertexte 5" xfId="71"/>
    <cellStyle name="Lien hypertexte 5 2" xfId="72"/>
    <cellStyle name="Lien hypertexte 6" xfId="73"/>
    <cellStyle name="Milliers" xfId="101" builtinId="3"/>
    <cellStyle name="Milliers 2" xfId="74"/>
    <cellStyle name="Milliers 2 2" xfId="75"/>
    <cellStyle name="Milliers 2 3" xfId="76"/>
    <cellStyle name="Milliers 2 3 2" xfId="77"/>
    <cellStyle name="Milliers 3" xfId="78"/>
    <cellStyle name="Milliers 4" xfId="79"/>
    <cellStyle name="Milliers 5" xfId="80"/>
    <cellStyle name="Milliers 5 2" xfId="81"/>
    <cellStyle name="Milliers 6" xfId="82"/>
    <cellStyle name="Neutre" xfId="9" builtinId="28" customBuiltin="1"/>
    <cellStyle name="Normal" xfId="0" builtinId="0"/>
    <cellStyle name="Normal 2" xfId="44"/>
    <cellStyle name="Normal 2 2" xfId="48"/>
    <cellStyle name="Normal 2 2 2" xfId="84"/>
    <cellStyle name="Normal 2 3" xfId="85"/>
    <cellStyle name="Normal 2 3 2" xfId="86"/>
    <cellStyle name="Normal 2 3 3" xfId="87"/>
    <cellStyle name="Normal 2 4" xfId="83"/>
    <cellStyle name="Normal 3" xfId="45"/>
    <cellStyle name="Normal 3 2" xfId="88"/>
    <cellStyle name="Normal 4" xfId="43"/>
    <cellStyle name="Normal 5" xfId="49"/>
    <cellStyle name="Normal 6" xfId="50"/>
    <cellStyle name="Normal 7" xfId="53"/>
    <cellStyle name="Normal 8" xfId="97"/>
    <cellStyle name="Normal_ONISEP_proposition" xfId="99"/>
    <cellStyle name="Note" xfId="16" builtinId="10" customBuiltin="1"/>
    <cellStyle name="Pourcentage" xfId="1" builtinId="5"/>
    <cellStyle name="Pourcentage 2" xfId="46"/>
    <cellStyle name="Pourcentage 2 2" xfId="91"/>
    <cellStyle name="Pourcentage 2 3" xfId="92"/>
    <cellStyle name="Pourcentage 2 3 2" xfId="93"/>
    <cellStyle name="Pourcentage 2 4" xfId="90"/>
    <cellStyle name="Pourcentage 3" xfId="47"/>
    <cellStyle name="Pourcentage 3 2" xfId="95"/>
    <cellStyle name="Pourcentage 3 3" xfId="94"/>
    <cellStyle name="Pourcentage 4" xfId="51"/>
    <cellStyle name="Pourcentage 4 2" xfId="96"/>
    <cellStyle name="Pourcentage 5" xfId="52"/>
    <cellStyle name="Pourcentage 6" xfId="89"/>
    <cellStyle name="Pourcentage 7" xfId="98"/>
    <cellStyle name="Satisfaisant" xfId="7" builtinId="26" customBuiltin="1"/>
    <cellStyle name="Sortie" xfId="11" builtinId="21" customBuiltin="1"/>
    <cellStyle name="Texte explicatif" xfId="17"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18" builtinId="25" customBuiltin="1"/>
    <cellStyle name="Vérification" xfId="14" builtinId="23" customBuiltin="1"/>
  </cellStyles>
  <dxfs count="0"/>
  <tableStyles count="0" defaultTableStyle="TableStyleMedium2" defaultPivotStyle="PivotStyleLight16"/>
  <colors>
    <mruColors>
      <color rgb="FF1919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clustered"/>
        <c:varyColors val="0"/>
        <c:ser>
          <c:idx val="0"/>
          <c:order val="0"/>
          <c:tx>
            <c:strRef>
              <c:f>Graphique1_!$A$4</c:f>
              <c:strCache>
                <c:ptCount val="1"/>
                <c:pt idx="0">
                  <c:v>Proportion des indépendants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Graphique1_!$B$4:$I$4</c15:sqref>
                  </c15:fullRef>
                </c:ext>
              </c:extLst>
              <c:f>Graphique1_!$E$4:$I$4</c:f>
              <c:numCache>
                <c:formatCode>0</c:formatCode>
                <c:ptCount val="5"/>
                <c:pt idx="0">
                  <c:v>3.83</c:v>
                </c:pt>
                <c:pt idx="1">
                  <c:v>11.89</c:v>
                </c:pt>
                <c:pt idx="2">
                  <c:v>5.25</c:v>
                </c:pt>
                <c:pt idx="3">
                  <c:v>2.31</c:v>
                </c:pt>
                <c:pt idx="4">
                  <c:v>3.31</c:v>
                </c:pt>
              </c:numCache>
            </c:numRef>
          </c:val>
          <c:extLst>
            <c:ext xmlns:c16="http://schemas.microsoft.com/office/drawing/2014/chart" uri="{C3380CC4-5D6E-409C-BE32-E72D297353CC}">
              <c16:uniqueId val="{00000000-6DB8-472F-89A6-EF907107C6F1}"/>
            </c:ext>
          </c:extLst>
        </c:ser>
        <c:ser>
          <c:idx val="1"/>
          <c:order val="1"/>
          <c:tx>
            <c:strRef>
              <c:f>Graphique1_!$A$5</c:f>
              <c:strCache>
                <c:ptCount val="1"/>
                <c:pt idx="0">
                  <c:v>Proportion des emplois à l'etranger</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Graphique1_!$B$5:$I$5</c15:sqref>
                  </c15:fullRef>
                </c:ext>
              </c:extLst>
              <c:f>Graphique1_!$E$5:$I$5</c:f>
              <c:numCache>
                <c:formatCode>0</c:formatCode>
                <c:ptCount val="5"/>
                <c:pt idx="0">
                  <c:v>1.99</c:v>
                </c:pt>
                <c:pt idx="1">
                  <c:v>0.94</c:v>
                </c:pt>
                <c:pt idx="2">
                  <c:v>1.9</c:v>
                </c:pt>
                <c:pt idx="3">
                  <c:v>2.2200000000000002</c:v>
                </c:pt>
                <c:pt idx="4">
                  <c:v>2.08</c:v>
                </c:pt>
              </c:numCache>
            </c:numRef>
          </c:val>
          <c:extLst>
            <c:ext xmlns:c16="http://schemas.microsoft.com/office/drawing/2014/chart" uri="{C3380CC4-5D6E-409C-BE32-E72D297353CC}">
              <c16:uniqueId val="{00000001-6DB8-472F-89A6-EF907107C6F1}"/>
            </c:ext>
          </c:extLst>
        </c:ser>
        <c:ser>
          <c:idx val="2"/>
          <c:order val="2"/>
          <c:tx>
            <c:v>Mobilité</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Graphique1_!$B$7:$I$7</c15:sqref>
                  </c15:fullRef>
                </c:ext>
              </c:extLst>
              <c:f>Graphique1_!$E$7:$I$7</c:f>
              <c:numCache>
                <c:formatCode>0</c:formatCode>
                <c:ptCount val="5"/>
                <c:pt idx="0">
                  <c:v>29.62</c:v>
                </c:pt>
                <c:pt idx="1">
                  <c:v>52.24</c:v>
                </c:pt>
                <c:pt idx="2">
                  <c:v>45.79</c:v>
                </c:pt>
                <c:pt idx="3">
                  <c:v>37.119999999999997</c:v>
                </c:pt>
                <c:pt idx="4">
                  <c:v>35.31</c:v>
                </c:pt>
              </c:numCache>
            </c:numRef>
          </c:val>
          <c:extLst>
            <c:ext xmlns:c16="http://schemas.microsoft.com/office/drawing/2014/chart" uri="{C3380CC4-5D6E-409C-BE32-E72D297353CC}">
              <c16:uniqueId val="{00000002-6DB8-472F-89A6-EF907107C6F1}"/>
            </c:ext>
          </c:extLst>
        </c:ser>
        <c:ser>
          <c:idx val="3"/>
          <c:order val="3"/>
          <c:tx>
            <c:strRef>
              <c:f>Graphique1_!$A$6</c:f>
              <c:strCache>
                <c:ptCount val="1"/>
                <c:pt idx="0">
                  <c:v>Proportion des emplois salariés en France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Graphique1_!$B$6:$I$6</c15:sqref>
                  </c15:fullRef>
                </c:ext>
              </c:extLst>
              <c:f>Graphique1_!$E$6:$I$6</c:f>
              <c:numCache>
                <c:formatCode>0</c:formatCode>
                <c:ptCount val="5"/>
                <c:pt idx="0">
                  <c:v>84.47</c:v>
                </c:pt>
                <c:pt idx="1">
                  <c:v>71.959999999999994</c:v>
                </c:pt>
                <c:pt idx="2">
                  <c:v>76.67</c:v>
                </c:pt>
                <c:pt idx="3">
                  <c:v>87.94</c:v>
                </c:pt>
                <c:pt idx="4">
                  <c:v>85.24</c:v>
                </c:pt>
              </c:numCache>
            </c:numRef>
          </c:val>
          <c:extLst>
            <c:ext xmlns:c16="http://schemas.microsoft.com/office/drawing/2014/chart" uri="{C3380CC4-5D6E-409C-BE32-E72D297353CC}">
              <c16:uniqueId val="{00000003-6DB8-472F-89A6-EF907107C6F1}"/>
            </c:ext>
          </c:extLst>
        </c:ser>
        <c:dLbls>
          <c:dLblPos val="outEnd"/>
          <c:showLegendKey val="0"/>
          <c:showVal val="1"/>
          <c:showCatName val="0"/>
          <c:showSerName val="0"/>
          <c:showPercent val="0"/>
          <c:showBubbleSize val="0"/>
        </c:dLbls>
        <c:gapWidth val="219"/>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0211195748275788"/>
          <c:w val="0.91164752958979156"/>
          <c:h val="0.1978880425172420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clustered"/>
        <c:varyColors val="0"/>
        <c:ser>
          <c:idx val="0"/>
          <c:order val="0"/>
          <c:tx>
            <c:strRef>
              <c:f>Graphique1_!$A$4</c:f>
              <c:strCache>
                <c:ptCount val="1"/>
                <c:pt idx="0">
                  <c:v>Proportion des indépendants</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Graphique1_!$B$2:$I$3</c:f>
              <c:multiLvlStrCache>
                <c:ptCount val="8"/>
                <c:lvl>
                  <c:pt idx="0">
                    <c:v>FI-SE</c:v>
                  </c:pt>
                  <c:pt idx="1">
                    <c:v>A</c:v>
                  </c:pt>
                  <c:pt idx="2">
                    <c:v>CP</c:v>
                  </c:pt>
                  <c:pt idx="3">
                    <c:v>DEG</c:v>
                  </c:pt>
                  <c:pt idx="4">
                    <c:v>LLA</c:v>
                  </c:pt>
                  <c:pt idx="5">
                    <c:v>SHS</c:v>
                  </c:pt>
                  <c:pt idx="6">
                    <c:v>STS</c:v>
                  </c:pt>
                  <c:pt idx="7">
                    <c:v>Ensemble</c:v>
                  </c:pt>
                </c:lvl>
                <c:lvl>
                  <c:pt idx="0">
                    <c:v>Régimes d'inscription</c:v>
                  </c:pt>
                  <c:pt idx="3">
                    <c:v>Domaines disciplinaires</c:v>
                  </c:pt>
                  <c:pt idx="7">
                    <c:v>Ensemble</c:v>
                  </c:pt>
                </c:lvl>
              </c:multiLvlStrCache>
            </c:multiLvlStrRef>
          </c:cat>
          <c:val>
            <c:numRef>
              <c:f>Graphique1_!$B$4:$I$4</c:f>
              <c:numCache>
                <c:formatCode>0</c:formatCode>
                <c:ptCount val="8"/>
                <c:pt idx="0">
                  <c:v>5.61</c:v>
                </c:pt>
                <c:pt idx="1">
                  <c:v>2.97</c:v>
                </c:pt>
                <c:pt idx="2">
                  <c:v>3.11</c:v>
                </c:pt>
                <c:pt idx="3">
                  <c:v>3.83</c:v>
                </c:pt>
                <c:pt idx="4">
                  <c:v>11.89</c:v>
                </c:pt>
                <c:pt idx="5">
                  <c:v>5.25</c:v>
                </c:pt>
                <c:pt idx="6">
                  <c:v>2.31</c:v>
                </c:pt>
                <c:pt idx="7">
                  <c:v>3.31</c:v>
                </c:pt>
              </c:numCache>
            </c:numRef>
          </c:val>
          <c:extLst>
            <c:ext xmlns:c16="http://schemas.microsoft.com/office/drawing/2014/chart" uri="{C3380CC4-5D6E-409C-BE32-E72D297353CC}">
              <c16:uniqueId val="{00000000-4F2D-4195-B712-B57F68F55EC6}"/>
            </c:ext>
          </c:extLst>
        </c:ser>
        <c:ser>
          <c:idx val="1"/>
          <c:order val="1"/>
          <c:tx>
            <c:strRef>
              <c:f>Graphique1_!$A$5</c:f>
              <c:strCache>
                <c:ptCount val="1"/>
                <c:pt idx="0">
                  <c:v>Proportion des emplois à l'etranger</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Graphique1_!$B$2:$I$3</c:f>
              <c:multiLvlStrCache>
                <c:ptCount val="8"/>
                <c:lvl>
                  <c:pt idx="0">
                    <c:v>FI-SE</c:v>
                  </c:pt>
                  <c:pt idx="1">
                    <c:v>A</c:v>
                  </c:pt>
                  <c:pt idx="2">
                    <c:v>CP</c:v>
                  </c:pt>
                  <c:pt idx="3">
                    <c:v>DEG</c:v>
                  </c:pt>
                  <c:pt idx="4">
                    <c:v>LLA</c:v>
                  </c:pt>
                  <c:pt idx="5">
                    <c:v>SHS</c:v>
                  </c:pt>
                  <c:pt idx="6">
                    <c:v>STS</c:v>
                  </c:pt>
                  <c:pt idx="7">
                    <c:v>Ensemble</c:v>
                  </c:pt>
                </c:lvl>
                <c:lvl>
                  <c:pt idx="0">
                    <c:v>Régimes d'inscription</c:v>
                  </c:pt>
                  <c:pt idx="3">
                    <c:v>Domaines disciplinaires</c:v>
                  </c:pt>
                  <c:pt idx="7">
                    <c:v>Ensemble</c:v>
                  </c:pt>
                </c:lvl>
              </c:multiLvlStrCache>
            </c:multiLvlStrRef>
          </c:cat>
          <c:val>
            <c:numRef>
              <c:f>Graphique1_!$B$5:$I$5</c:f>
              <c:numCache>
                <c:formatCode>0</c:formatCode>
                <c:ptCount val="8"/>
                <c:pt idx="0">
                  <c:v>6.21</c:v>
                </c:pt>
                <c:pt idx="1">
                  <c:v>4.84</c:v>
                </c:pt>
                <c:pt idx="2">
                  <c:v>3.86</c:v>
                </c:pt>
                <c:pt idx="3">
                  <c:v>1.99</c:v>
                </c:pt>
                <c:pt idx="4">
                  <c:v>0.94</c:v>
                </c:pt>
                <c:pt idx="5">
                  <c:v>1.9</c:v>
                </c:pt>
                <c:pt idx="6">
                  <c:v>2.2200000000000002</c:v>
                </c:pt>
                <c:pt idx="7">
                  <c:v>2.08</c:v>
                </c:pt>
              </c:numCache>
            </c:numRef>
          </c:val>
          <c:extLst>
            <c:ext xmlns:c16="http://schemas.microsoft.com/office/drawing/2014/chart" uri="{C3380CC4-5D6E-409C-BE32-E72D297353CC}">
              <c16:uniqueId val="{00000001-4F2D-4195-B712-B57F68F55EC6}"/>
            </c:ext>
          </c:extLst>
        </c:ser>
        <c:ser>
          <c:idx val="2"/>
          <c:order val="2"/>
          <c:tx>
            <c:v>Mobilité</c:v>
          </c:tx>
          <c:spPr>
            <a:solidFill>
              <a:schemeClr val="accent1">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Graphique1_!$B$7:$I$7</c:f>
              <c:numCache>
                <c:formatCode>0</c:formatCode>
                <c:ptCount val="8"/>
                <c:pt idx="0">
                  <c:v>46.45</c:v>
                </c:pt>
                <c:pt idx="1">
                  <c:v>38.97</c:v>
                </c:pt>
                <c:pt idx="2">
                  <c:v>39.369999999999997</c:v>
                </c:pt>
                <c:pt idx="3">
                  <c:v>29.62</c:v>
                </c:pt>
                <c:pt idx="4">
                  <c:v>52.24</c:v>
                </c:pt>
                <c:pt idx="5">
                  <c:v>45.79</c:v>
                </c:pt>
                <c:pt idx="6">
                  <c:v>37.119999999999997</c:v>
                </c:pt>
                <c:pt idx="7">
                  <c:v>35.31</c:v>
                </c:pt>
              </c:numCache>
            </c:numRef>
          </c:val>
          <c:extLst>
            <c:ext xmlns:c16="http://schemas.microsoft.com/office/drawing/2014/chart" uri="{C3380CC4-5D6E-409C-BE32-E72D297353CC}">
              <c16:uniqueId val="{00000002-4F2D-4195-B712-B57F68F55EC6}"/>
            </c:ext>
          </c:extLst>
        </c:ser>
        <c:ser>
          <c:idx val="3"/>
          <c:order val="3"/>
          <c:tx>
            <c:strRef>
              <c:f>Graphique1_!$A$6</c:f>
              <c:strCache>
                <c:ptCount val="1"/>
                <c:pt idx="0">
                  <c:v>Proportion des emplois salariés en France</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Graphique1_!$B$6:$I$6</c:f>
              <c:numCache>
                <c:formatCode>0</c:formatCode>
                <c:ptCount val="8"/>
                <c:pt idx="0">
                  <c:v>86.41</c:v>
                </c:pt>
                <c:pt idx="1">
                  <c:v>85.73</c:v>
                </c:pt>
                <c:pt idx="2">
                  <c:v>87.37</c:v>
                </c:pt>
                <c:pt idx="3">
                  <c:v>84.47</c:v>
                </c:pt>
                <c:pt idx="4">
                  <c:v>71.959999999999994</c:v>
                </c:pt>
                <c:pt idx="5">
                  <c:v>76.67</c:v>
                </c:pt>
                <c:pt idx="6">
                  <c:v>87.94</c:v>
                </c:pt>
                <c:pt idx="7">
                  <c:v>85.24</c:v>
                </c:pt>
              </c:numCache>
            </c:numRef>
          </c:val>
          <c:extLst>
            <c:ext xmlns:c16="http://schemas.microsoft.com/office/drawing/2014/chart" uri="{C3380CC4-5D6E-409C-BE32-E72D297353CC}">
              <c16:uniqueId val="{00000003-4F2D-4195-B712-B57F68F55EC6}"/>
            </c:ext>
          </c:extLst>
        </c:ser>
        <c:dLbls>
          <c:dLblPos val="out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91164752958979156"/>
          <c:h val="0.1062023226154418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clustered"/>
        <c:varyColors val="0"/>
        <c:ser>
          <c:idx val="0"/>
          <c:order val="0"/>
          <c:tx>
            <c:strRef>
              <c:f>Graphique1_!$A$4</c:f>
              <c:strCache>
                <c:ptCount val="1"/>
                <c:pt idx="0">
                  <c:v>Proportion des indépendants</c:v>
                </c:pt>
              </c:strCache>
            </c:strRef>
          </c:tx>
          <c:spPr>
            <a:solidFill>
              <a:schemeClr val="accent1">
                <a:shade val="58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Graphique1_!$B$4:$I$4</c15:sqref>
                  </c15:fullRef>
                </c:ext>
              </c:extLst>
              <c:f>Graphique1_!$E$4:$I$4</c:f>
              <c:numCache>
                <c:formatCode>0</c:formatCode>
                <c:ptCount val="5"/>
                <c:pt idx="0">
                  <c:v>3.83</c:v>
                </c:pt>
                <c:pt idx="1">
                  <c:v>11.89</c:v>
                </c:pt>
                <c:pt idx="2">
                  <c:v>5.25</c:v>
                </c:pt>
                <c:pt idx="3">
                  <c:v>2.31</c:v>
                </c:pt>
                <c:pt idx="4">
                  <c:v>3.31</c:v>
                </c:pt>
              </c:numCache>
            </c:numRef>
          </c:val>
          <c:extLst>
            <c:ext xmlns:c16="http://schemas.microsoft.com/office/drawing/2014/chart" uri="{C3380CC4-5D6E-409C-BE32-E72D297353CC}">
              <c16:uniqueId val="{00000000-9F14-4BCB-8690-339F317435E0}"/>
            </c:ext>
          </c:extLst>
        </c:ser>
        <c:ser>
          <c:idx val="1"/>
          <c:order val="1"/>
          <c:tx>
            <c:strRef>
              <c:f>Graphique1_!$A$5</c:f>
              <c:strCache>
                <c:ptCount val="1"/>
                <c:pt idx="0">
                  <c:v>Proportion des emplois à l'etranger</c:v>
                </c:pt>
              </c:strCache>
            </c:strRef>
          </c:tx>
          <c:spPr>
            <a:solidFill>
              <a:schemeClr val="accent1">
                <a:shade val="8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Graphique1_!$B$5:$I$5</c15:sqref>
                  </c15:fullRef>
                </c:ext>
              </c:extLst>
              <c:f>Graphique1_!$E$5:$I$5</c:f>
              <c:numCache>
                <c:formatCode>0</c:formatCode>
                <c:ptCount val="5"/>
                <c:pt idx="0">
                  <c:v>1.99</c:v>
                </c:pt>
                <c:pt idx="1">
                  <c:v>0.94</c:v>
                </c:pt>
                <c:pt idx="2">
                  <c:v>1.9</c:v>
                </c:pt>
                <c:pt idx="3">
                  <c:v>2.2200000000000002</c:v>
                </c:pt>
                <c:pt idx="4">
                  <c:v>2.08</c:v>
                </c:pt>
              </c:numCache>
            </c:numRef>
          </c:val>
          <c:extLst>
            <c:ext xmlns:c16="http://schemas.microsoft.com/office/drawing/2014/chart" uri="{C3380CC4-5D6E-409C-BE32-E72D297353CC}">
              <c16:uniqueId val="{00000001-9F14-4BCB-8690-339F317435E0}"/>
            </c:ext>
          </c:extLst>
        </c:ser>
        <c:ser>
          <c:idx val="2"/>
          <c:order val="2"/>
          <c:tx>
            <c:v>Mobilité</c:v>
          </c:tx>
          <c:spPr>
            <a:solidFill>
              <a:schemeClr val="accent1">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Graphique1_!$B$7:$I$7</c15:sqref>
                  </c15:fullRef>
                </c:ext>
              </c:extLst>
              <c:f>Graphique1_!$E$7:$I$7</c:f>
              <c:numCache>
                <c:formatCode>0</c:formatCode>
                <c:ptCount val="5"/>
                <c:pt idx="0">
                  <c:v>29.62</c:v>
                </c:pt>
                <c:pt idx="1">
                  <c:v>52.24</c:v>
                </c:pt>
                <c:pt idx="2">
                  <c:v>45.79</c:v>
                </c:pt>
                <c:pt idx="3">
                  <c:v>37.119999999999997</c:v>
                </c:pt>
                <c:pt idx="4">
                  <c:v>35.31</c:v>
                </c:pt>
              </c:numCache>
            </c:numRef>
          </c:val>
          <c:extLst>
            <c:ext xmlns:c16="http://schemas.microsoft.com/office/drawing/2014/chart" uri="{C3380CC4-5D6E-409C-BE32-E72D297353CC}">
              <c16:uniqueId val="{00000002-9F14-4BCB-8690-339F317435E0}"/>
            </c:ext>
          </c:extLst>
        </c:ser>
        <c:ser>
          <c:idx val="3"/>
          <c:order val="3"/>
          <c:tx>
            <c:strRef>
              <c:f>Graphique1_!$A$6</c:f>
              <c:strCache>
                <c:ptCount val="1"/>
                <c:pt idx="0">
                  <c:v>Proportion des emplois salariés en France</c:v>
                </c:pt>
              </c:strCache>
            </c:strRef>
          </c:tx>
          <c:spPr>
            <a:solidFill>
              <a:schemeClr val="accent1">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Graphique1_!$B$3:$I$3</c15:sqref>
                  </c15:fullRef>
                </c:ext>
              </c:extLst>
              <c:f>Graphique1_!$E$3:$I$3</c:f>
              <c:strCache>
                <c:ptCount val="5"/>
                <c:pt idx="0">
                  <c:v>DEG</c:v>
                </c:pt>
                <c:pt idx="1">
                  <c:v>LLA</c:v>
                </c:pt>
                <c:pt idx="2">
                  <c:v>SHS</c:v>
                </c:pt>
                <c:pt idx="3">
                  <c:v>STS</c:v>
                </c:pt>
                <c:pt idx="4">
                  <c:v>Ensemble</c:v>
                </c:pt>
              </c:strCache>
            </c:strRef>
          </c:cat>
          <c:val>
            <c:numRef>
              <c:extLst>
                <c:ext xmlns:c15="http://schemas.microsoft.com/office/drawing/2012/chart" uri="{02D57815-91ED-43cb-92C2-25804820EDAC}">
                  <c15:fullRef>
                    <c15:sqref>Graphique1_!$B$6:$I$6</c15:sqref>
                  </c15:fullRef>
                </c:ext>
              </c:extLst>
              <c:f>Graphique1_!$E$6:$I$6</c:f>
              <c:numCache>
                <c:formatCode>0</c:formatCode>
                <c:ptCount val="5"/>
                <c:pt idx="0">
                  <c:v>84.47</c:v>
                </c:pt>
                <c:pt idx="1">
                  <c:v>71.959999999999994</c:v>
                </c:pt>
                <c:pt idx="2">
                  <c:v>76.67</c:v>
                </c:pt>
                <c:pt idx="3">
                  <c:v>87.94</c:v>
                </c:pt>
                <c:pt idx="4">
                  <c:v>85.24</c:v>
                </c:pt>
              </c:numCache>
            </c:numRef>
          </c:val>
          <c:extLst>
            <c:ext xmlns:c16="http://schemas.microsoft.com/office/drawing/2014/chart" uri="{C3380CC4-5D6E-409C-BE32-E72D297353CC}">
              <c16:uniqueId val="{00000003-9F14-4BCB-8690-339F317435E0}"/>
            </c:ext>
          </c:extLst>
        </c:ser>
        <c:dLbls>
          <c:dLblPos val="out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5116445485843895"/>
          <c:w val="0.91164752958979156"/>
          <c:h val="0.148835545141561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stacked"/>
        <c:varyColors val="0"/>
        <c:ser>
          <c:idx val="0"/>
          <c:order val="0"/>
          <c:tx>
            <c:strRef>
              <c:f>Graphique2_!$A$4</c:f>
              <c:strCache>
                <c:ptCount val="1"/>
                <c:pt idx="0">
                  <c:v>Employeurs privés*</c:v>
                </c:pt>
              </c:strCache>
            </c:strRef>
          </c:tx>
          <c:spPr>
            <a:solidFill>
              <a:schemeClr val="accent6"/>
            </a:solidFill>
            <a:ln>
              <a:noFill/>
            </a:ln>
            <a:effectLst/>
          </c:spPr>
          <c:invertIfNegative val="0"/>
          <c:dLbls>
            <c:dLbl>
              <c:idx val="0"/>
              <c:layout>
                <c:manualLayout>
                  <c:x val="-1.9067209097814654E-17"/>
                  <c:y val="-5.9799937595213189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937-48EC-8B85-C5F9AFAC55E2}"/>
                </c:ext>
              </c:extLst>
            </c:dLbl>
            <c:dLbl>
              <c:idx val="1"/>
              <c:layout>
                <c:manualLayout>
                  <c:x val="-3.8134418195629308E-17"/>
                  <c:y val="-0.1080715085439494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937-48EC-8B85-C5F9AFAC55E2}"/>
                </c:ext>
              </c:extLst>
            </c:dLbl>
            <c:dLbl>
              <c:idx val="2"/>
              <c:layout>
                <c:manualLayout>
                  <c:x val="0"/>
                  <c:y val="-0.16106455224565461"/>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937-48EC-8B85-C5F9AFAC55E2}"/>
                </c:ext>
              </c:extLst>
            </c:dLbl>
            <c:dLbl>
              <c:idx val="3"/>
              <c:layout>
                <c:manualLayout>
                  <c:x val="0"/>
                  <c:y val="-6.8592404970357762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937-48EC-8B85-C5F9AFAC55E2}"/>
                </c:ext>
              </c:extLst>
            </c:dLbl>
            <c:dLbl>
              <c:idx val="4"/>
              <c:layout>
                <c:manualLayout>
                  <c:x val="0"/>
                  <c:y val="-6.4697979186168125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937-48EC-8B85-C5F9AFAC55E2}"/>
                </c:ext>
              </c:extLst>
            </c:dLbl>
            <c:dLbl>
              <c:idx val="5"/>
              <c:layout>
                <c:manualLayout>
                  <c:x val="0"/>
                  <c:y val="-4.4398803296441094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937-48EC-8B85-C5F9AFAC55E2}"/>
                </c:ext>
              </c:extLst>
            </c:dLbl>
            <c:dLbl>
              <c:idx val="6"/>
              <c:layout>
                <c:manualLayout>
                  <c:x val="-1.5253767278251723E-16"/>
                  <c:y val="-0.11078611677036879"/>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937-48EC-8B85-C5F9AFAC55E2}"/>
                </c:ext>
              </c:extLst>
            </c:dLbl>
            <c:dLbl>
              <c:idx val="7"/>
              <c:layout>
                <c:manualLayout>
                  <c:x val="0"/>
                  <c:y val="-6.4934016115118481E-2"/>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937-48EC-8B85-C5F9AFAC55E2}"/>
                </c:ext>
              </c:extLst>
            </c:dLbl>
            <c:dLbl>
              <c:idx val="8"/>
              <c:layout>
                <c:manualLayout>
                  <c:x val="0"/>
                  <c:y val="-7.22280344327588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937-48EC-8B85-C5F9AFAC55E2}"/>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Graphique2_!$B$2:$I$3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Graphique2_!$B$4:$I$4</c:f>
              <c:numCache>
                <c:formatCode>0</c:formatCode>
                <c:ptCount val="8"/>
                <c:pt idx="0">
                  <c:v>75</c:v>
                </c:pt>
                <c:pt idx="1">
                  <c:v>89.76</c:v>
                </c:pt>
                <c:pt idx="2">
                  <c:v>92.06</c:v>
                </c:pt>
                <c:pt idx="3">
                  <c:v>87.5</c:v>
                </c:pt>
                <c:pt idx="4">
                  <c:v>86.94</c:v>
                </c:pt>
                <c:pt idx="5">
                  <c:v>57.17</c:v>
                </c:pt>
                <c:pt idx="6">
                  <c:v>89.05</c:v>
                </c:pt>
                <c:pt idx="7">
                  <c:v>85.64</c:v>
                </c:pt>
              </c:numCache>
            </c:numRef>
          </c:val>
          <c:extLst>
            <c:ext xmlns:c16="http://schemas.microsoft.com/office/drawing/2014/chart" uri="{C3380CC4-5D6E-409C-BE32-E72D297353CC}">
              <c16:uniqueId val="{00000000-4937-48EC-8B85-C5F9AFAC55E2}"/>
            </c:ext>
          </c:extLst>
        </c:ser>
        <c:ser>
          <c:idx val="1"/>
          <c:order val="1"/>
          <c:tx>
            <c:strRef>
              <c:f>Graphique2_!$A$5</c:f>
              <c:strCache>
                <c:ptCount val="1"/>
                <c:pt idx="0">
                  <c:v>Associations</c:v>
                </c:pt>
              </c:strCache>
            </c:strRef>
          </c:tx>
          <c:spPr>
            <a:solidFill>
              <a:schemeClr val="accent5"/>
            </a:solidFill>
            <a:ln>
              <a:noFill/>
            </a:ln>
            <a:effectLst/>
          </c:spPr>
          <c:invertIfNegative val="0"/>
          <c:dLbls>
            <c:dLbl>
              <c:idx val="5"/>
              <c:layout>
                <c:manualLayout>
                  <c:x val="2.463768537675774E-3"/>
                  <c:y val="-4.35267348285191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937-48EC-8B85-C5F9AFAC55E2}"/>
                </c:ext>
              </c:extLst>
            </c:dLbl>
            <c:dLbl>
              <c:idx val="8"/>
              <c:layout>
                <c:manualLayout>
                  <c:x val="0"/>
                  <c:y val="-3.619808013508809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937-48EC-8B85-C5F9AFAC55E2}"/>
                </c:ext>
              </c:extLst>
            </c:dLbl>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Graphique2_!$B$2:$I$3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Graphique2_!$B$5:$I$5</c:f>
              <c:numCache>
                <c:formatCode>0</c:formatCode>
                <c:ptCount val="8"/>
                <c:pt idx="0">
                  <c:v>8.27</c:v>
                </c:pt>
                <c:pt idx="1">
                  <c:v>2</c:v>
                </c:pt>
                <c:pt idx="2">
                  <c:v>3.19</c:v>
                </c:pt>
                <c:pt idx="3">
                  <c:v>4.12</c:v>
                </c:pt>
                <c:pt idx="4">
                  <c:v>3.74</c:v>
                </c:pt>
                <c:pt idx="5">
                  <c:v>14.75</c:v>
                </c:pt>
                <c:pt idx="6">
                  <c:v>2.99</c:v>
                </c:pt>
                <c:pt idx="7">
                  <c:v>4.46</c:v>
                </c:pt>
              </c:numCache>
            </c:numRef>
          </c:val>
          <c:extLst>
            <c:ext xmlns:c16="http://schemas.microsoft.com/office/drawing/2014/chart" uri="{C3380CC4-5D6E-409C-BE32-E72D297353CC}">
              <c16:uniqueId val="{00000002-4937-48EC-8B85-C5F9AFAC55E2}"/>
            </c:ext>
          </c:extLst>
        </c:ser>
        <c:ser>
          <c:idx val="2"/>
          <c:order val="2"/>
          <c:tx>
            <c:v>Fonction publique</c:v>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Graphique2_!$B$2:$I$3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Graphique2_!$B$6:$I$6</c:f>
              <c:numCache>
                <c:formatCode>0</c:formatCode>
                <c:ptCount val="8"/>
                <c:pt idx="0">
                  <c:v>17.3</c:v>
                </c:pt>
                <c:pt idx="1">
                  <c:v>7.62</c:v>
                </c:pt>
                <c:pt idx="2">
                  <c:v>4.75</c:v>
                </c:pt>
                <c:pt idx="3">
                  <c:v>8.39</c:v>
                </c:pt>
                <c:pt idx="4">
                  <c:v>9.32</c:v>
                </c:pt>
                <c:pt idx="5">
                  <c:v>28.08</c:v>
                </c:pt>
                <c:pt idx="6">
                  <c:v>7.96</c:v>
                </c:pt>
                <c:pt idx="7">
                  <c:v>9.9</c:v>
                </c:pt>
              </c:numCache>
            </c:numRef>
          </c:val>
          <c:extLst>
            <c:ext xmlns:c16="http://schemas.microsoft.com/office/drawing/2014/chart" uri="{C3380CC4-5D6E-409C-BE32-E72D297353CC}">
              <c16:uniqueId val="{00000003-4937-48EC-8B85-C5F9AFAC55E2}"/>
            </c:ext>
          </c:extLst>
        </c:ser>
        <c:dLbls>
          <c:dLblPos val="inEnd"/>
          <c:showLegendKey val="0"/>
          <c:showVal val="1"/>
          <c:showCatName val="0"/>
          <c:showSerName val="0"/>
          <c:showPercent val="0"/>
          <c:showBubbleSize val="0"/>
        </c:dLbls>
        <c:gapWidth val="220"/>
        <c:overlap val="10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0.14357618714197387"/>
          <c:y val="0.89379769836462752"/>
          <c:w val="0.69889159515432986"/>
          <c:h val="8.94933142957125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stacked"/>
        <c:varyColors val="0"/>
        <c:ser>
          <c:idx val="0"/>
          <c:order val="0"/>
          <c:tx>
            <c:strRef>
              <c:f>'Graphique2 (2)'!$A$4</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'Graphique2 (2)'!$B$2:$G$3</c:f>
              <c:multiLvlStrCache>
                <c:ptCount val="6"/>
                <c:lvl>
                  <c:pt idx="0">
                    <c:v>DEG</c:v>
                  </c:pt>
                  <c:pt idx="1">
                    <c:v>LLA</c:v>
                  </c:pt>
                  <c:pt idx="2">
                    <c:v>SHS</c:v>
                  </c:pt>
                  <c:pt idx="3">
                    <c:v>STS</c:v>
                  </c:pt>
                  <c:pt idx="4">
                    <c:v>Ensemble</c:v>
                  </c:pt>
                  <c:pt idx="5">
                    <c:v>Master</c:v>
                  </c:pt>
                </c:lvl>
                <c:lvl>
                  <c:pt idx="5">
                    <c:v>enseignement</c:v>
                  </c:pt>
                </c:lvl>
              </c:multiLvlStrCache>
            </c:multiLvlStrRef>
          </c:cat>
          <c:val>
            <c:numRef>
              <c:f>'Graphique2 (2)'!$B$4:$G$4</c:f>
              <c:numCache>
                <c:formatCode>0</c:formatCode>
                <c:ptCount val="6"/>
                <c:pt idx="0">
                  <c:v>78</c:v>
                </c:pt>
                <c:pt idx="1">
                  <c:v>68</c:v>
                </c:pt>
                <c:pt idx="2">
                  <c:v>47</c:v>
                </c:pt>
                <c:pt idx="3">
                  <c:v>81</c:v>
                </c:pt>
                <c:pt idx="4">
                  <c:v>71</c:v>
                </c:pt>
                <c:pt idx="5">
                  <c:v>9</c:v>
                </c:pt>
              </c:numCache>
            </c:numRef>
          </c:val>
          <c:extLst>
            <c:ext xmlns:c16="http://schemas.microsoft.com/office/drawing/2014/chart" uri="{C3380CC4-5D6E-409C-BE32-E72D297353CC}">
              <c16:uniqueId val="{00000000-533F-4346-8A85-8DFA80D11BD4}"/>
            </c:ext>
          </c:extLst>
        </c:ser>
        <c:ser>
          <c:idx val="1"/>
          <c:order val="1"/>
          <c:tx>
            <c:strRef>
              <c:f>'Graphique2 (2)'!$A$5</c:f>
              <c:strCache>
                <c:ptCount val="1"/>
                <c:pt idx="0">
                  <c:v>Associations</c:v>
                </c:pt>
              </c:strCache>
            </c:strRef>
          </c:tx>
          <c:spPr>
            <a:solidFill>
              <a:schemeClr val="accent1"/>
            </a:solidFill>
            <a:ln>
              <a:noFill/>
            </a:ln>
            <a:effectLst/>
          </c:spPr>
          <c:invertIfNegative val="0"/>
          <c:dLbls>
            <c:dLbl>
              <c:idx val="5"/>
              <c:layout>
                <c:manualLayout>
                  <c:x val="2.463768537675774E-3"/>
                  <c:y val="-4.352673482851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3F-4346-8A85-8DFA80D11BD4}"/>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'Graphique2 (2)'!$B$2:$G$3</c:f>
              <c:multiLvlStrCache>
                <c:ptCount val="6"/>
                <c:lvl>
                  <c:pt idx="0">
                    <c:v>DEG</c:v>
                  </c:pt>
                  <c:pt idx="1">
                    <c:v>LLA</c:v>
                  </c:pt>
                  <c:pt idx="2">
                    <c:v>SHS</c:v>
                  </c:pt>
                  <c:pt idx="3">
                    <c:v>STS</c:v>
                  </c:pt>
                  <c:pt idx="4">
                    <c:v>Ensemble</c:v>
                  </c:pt>
                  <c:pt idx="5">
                    <c:v>Master</c:v>
                  </c:pt>
                </c:lvl>
                <c:lvl>
                  <c:pt idx="5">
                    <c:v>enseignement</c:v>
                  </c:pt>
                </c:lvl>
              </c:multiLvlStrCache>
            </c:multiLvlStrRef>
          </c:cat>
          <c:val>
            <c:numRef>
              <c:f>'Graphique2 (2)'!$B$5:$G$5</c:f>
              <c:numCache>
                <c:formatCode>0</c:formatCode>
                <c:ptCount val="6"/>
                <c:pt idx="0">
                  <c:v>7</c:v>
                </c:pt>
                <c:pt idx="1">
                  <c:v>11</c:v>
                </c:pt>
                <c:pt idx="2">
                  <c:v>19</c:v>
                </c:pt>
                <c:pt idx="3">
                  <c:v>5</c:v>
                </c:pt>
                <c:pt idx="4">
                  <c:v>10</c:v>
                </c:pt>
                <c:pt idx="5">
                  <c:v>2</c:v>
                </c:pt>
              </c:numCache>
            </c:numRef>
          </c:val>
          <c:extLst>
            <c:ext xmlns:c16="http://schemas.microsoft.com/office/drawing/2014/chart" uri="{C3380CC4-5D6E-409C-BE32-E72D297353CC}">
              <c16:uniqueId val="{00000002-533F-4346-8A85-8DFA80D11BD4}"/>
            </c:ext>
          </c:extLst>
        </c:ser>
        <c:ser>
          <c:idx val="2"/>
          <c:order val="2"/>
          <c:tx>
            <c:v>Fonction publique</c:v>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'Graphique2 (2)'!$B$2:$G$3</c:f>
              <c:multiLvlStrCache>
                <c:ptCount val="6"/>
                <c:lvl>
                  <c:pt idx="0">
                    <c:v>DEG</c:v>
                  </c:pt>
                  <c:pt idx="1">
                    <c:v>LLA</c:v>
                  </c:pt>
                  <c:pt idx="2">
                    <c:v>SHS</c:v>
                  </c:pt>
                  <c:pt idx="3">
                    <c:v>STS</c:v>
                  </c:pt>
                  <c:pt idx="4">
                    <c:v>Ensemble</c:v>
                  </c:pt>
                  <c:pt idx="5">
                    <c:v>Master</c:v>
                  </c:pt>
                </c:lvl>
                <c:lvl>
                  <c:pt idx="5">
                    <c:v>enseignement</c:v>
                  </c:pt>
                </c:lvl>
              </c:multiLvlStrCache>
            </c:multiLvlStrRef>
          </c:cat>
          <c:val>
            <c:numRef>
              <c:f>'Graphique2 (2)'!$B$6:$G$6</c:f>
              <c:numCache>
                <c:formatCode>0</c:formatCode>
                <c:ptCount val="6"/>
                <c:pt idx="0">
                  <c:v>14</c:v>
                </c:pt>
                <c:pt idx="1">
                  <c:v>20</c:v>
                </c:pt>
                <c:pt idx="2">
                  <c:v>33</c:v>
                </c:pt>
                <c:pt idx="3">
                  <c:v>13</c:v>
                </c:pt>
                <c:pt idx="4">
                  <c:v>19</c:v>
                </c:pt>
                <c:pt idx="5">
                  <c:v>89</c:v>
                </c:pt>
              </c:numCache>
            </c:numRef>
          </c:val>
          <c:extLst>
            <c:ext xmlns:c16="http://schemas.microsoft.com/office/drawing/2014/chart" uri="{C3380CC4-5D6E-409C-BE32-E72D297353CC}">
              <c16:uniqueId val="{00000003-533F-4346-8A85-8DFA80D11BD4}"/>
            </c:ext>
          </c:extLst>
        </c:ser>
        <c:dLbls>
          <c:dLblPos val="inEnd"/>
          <c:showLegendKey val="0"/>
          <c:showVal val="1"/>
          <c:showCatName val="0"/>
          <c:showSerName val="0"/>
          <c:showPercent val="0"/>
          <c:showBubbleSize val="0"/>
        </c:dLbls>
        <c:gapWidth val="220"/>
        <c:overlap val="10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69889159515432986"/>
          <c:h val="8.94933142957125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stacked"/>
        <c:varyColors val="0"/>
        <c:ser>
          <c:idx val="0"/>
          <c:order val="0"/>
          <c:tx>
            <c:strRef>
              <c:f>Graphique2_!$A$4</c:f>
              <c:strCache>
                <c:ptCount val="1"/>
                <c:pt idx="0">
                  <c:v>Employeurs privés*</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Graphique2_!$B$2:$I$3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Graphique2_!$B$4:$I$4</c:f>
              <c:numCache>
                <c:formatCode>0</c:formatCode>
                <c:ptCount val="8"/>
                <c:pt idx="0">
                  <c:v>75</c:v>
                </c:pt>
                <c:pt idx="1">
                  <c:v>89.76</c:v>
                </c:pt>
                <c:pt idx="2">
                  <c:v>92.06</c:v>
                </c:pt>
                <c:pt idx="3">
                  <c:v>87.5</c:v>
                </c:pt>
                <c:pt idx="4">
                  <c:v>86.94</c:v>
                </c:pt>
                <c:pt idx="5">
                  <c:v>57.17</c:v>
                </c:pt>
                <c:pt idx="6">
                  <c:v>89.05</c:v>
                </c:pt>
                <c:pt idx="7">
                  <c:v>85.64</c:v>
                </c:pt>
              </c:numCache>
            </c:numRef>
          </c:val>
          <c:extLst>
            <c:ext xmlns:c16="http://schemas.microsoft.com/office/drawing/2014/chart" uri="{C3380CC4-5D6E-409C-BE32-E72D297353CC}">
              <c16:uniqueId val="{00000000-E90E-43C4-9B87-B0FC94ED0D4E}"/>
            </c:ext>
          </c:extLst>
        </c:ser>
        <c:ser>
          <c:idx val="1"/>
          <c:order val="1"/>
          <c:tx>
            <c:strRef>
              <c:f>Graphique2_!$A$5</c:f>
              <c:strCache>
                <c:ptCount val="1"/>
                <c:pt idx="0">
                  <c:v>Associations</c:v>
                </c:pt>
              </c:strCache>
            </c:strRef>
          </c:tx>
          <c:spPr>
            <a:solidFill>
              <a:schemeClr val="accent1"/>
            </a:solidFill>
            <a:ln>
              <a:noFill/>
            </a:ln>
            <a:effectLst/>
          </c:spPr>
          <c:invertIfNegative val="0"/>
          <c:dLbls>
            <c:dLbl>
              <c:idx val="5"/>
              <c:layout>
                <c:manualLayout>
                  <c:x val="2.463768537675774E-3"/>
                  <c:y val="-4.3526734828519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0E-43C4-9B87-B0FC94ED0D4E}"/>
                </c:ext>
              </c:extLst>
            </c:dLbl>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Graphique2_!$B$2:$I$3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Graphique2_!$B$5:$I$5</c:f>
              <c:numCache>
                <c:formatCode>0</c:formatCode>
                <c:ptCount val="8"/>
                <c:pt idx="0">
                  <c:v>8.27</c:v>
                </c:pt>
                <c:pt idx="1">
                  <c:v>2</c:v>
                </c:pt>
                <c:pt idx="2">
                  <c:v>3.19</c:v>
                </c:pt>
                <c:pt idx="3">
                  <c:v>4.12</c:v>
                </c:pt>
                <c:pt idx="4">
                  <c:v>3.74</c:v>
                </c:pt>
                <c:pt idx="5">
                  <c:v>14.75</c:v>
                </c:pt>
                <c:pt idx="6">
                  <c:v>2.99</c:v>
                </c:pt>
                <c:pt idx="7">
                  <c:v>4.46</c:v>
                </c:pt>
              </c:numCache>
            </c:numRef>
          </c:val>
          <c:extLst>
            <c:ext xmlns:c16="http://schemas.microsoft.com/office/drawing/2014/chart" uri="{C3380CC4-5D6E-409C-BE32-E72D297353CC}">
              <c16:uniqueId val="{00000001-E90E-43C4-9B87-B0FC94ED0D4E}"/>
            </c:ext>
          </c:extLst>
        </c:ser>
        <c:ser>
          <c:idx val="2"/>
          <c:order val="2"/>
          <c:tx>
            <c:v>Fonction publique</c:v>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Graphique2_!$B$2:$I$3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Graphique2_!$B$6:$I$6</c:f>
              <c:numCache>
                <c:formatCode>0</c:formatCode>
                <c:ptCount val="8"/>
                <c:pt idx="0">
                  <c:v>17.3</c:v>
                </c:pt>
                <c:pt idx="1">
                  <c:v>7.62</c:v>
                </c:pt>
                <c:pt idx="2">
                  <c:v>4.75</c:v>
                </c:pt>
                <c:pt idx="3">
                  <c:v>8.39</c:v>
                </c:pt>
                <c:pt idx="4">
                  <c:v>9.32</c:v>
                </c:pt>
                <c:pt idx="5">
                  <c:v>28.08</c:v>
                </c:pt>
                <c:pt idx="6">
                  <c:v>7.96</c:v>
                </c:pt>
                <c:pt idx="7">
                  <c:v>9.9</c:v>
                </c:pt>
              </c:numCache>
            </c:numRef>
          </c:val>
          <c:extLst>
            <c:ext xmlns:c16="http://schemas.microsoft.com/office/drawing/2014/chart" uri="{C3380CC4-5D6E-409C-BE32-E72D297353CC}">
              <c16:uniqueId val="{00000002-E90E-43C4-9B87-B0FC94ED0D4E}"/>
            </c:ext>
          </c:extLst>
        </c:ser>
        <c:dLbls>
          <c:dLblPos val="inEnd"/>
          <c:showLegendKey val="0"/>
          <c:showVal val="1"/>
          <c:showCatName val="0"/>
          <c:showSerName val="0"/>
          <c:showPercent val="0"/>
          <c:showBubbleSize val="0"/>
        </c:dLbls>
        <c:gapWidth val="220"/>
        <c:overlap val="10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69889159515432986"/>
          <c:h val="8.949331429571259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'Graphique 3__'!$B$2</c:f>
              <c:strCache>
                <c:ptCount val="1"/>
                <c:pt idx="0">
                  <c:v>Proportion d'emploi stable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3__'!$A$3:$A$7</c:f>
              <c:strCache>
                <c:ptCount val="5"/>
                <c:pt idx="0">
                  <c:v>DEG</c:v>
                </c:pt>
                <c:pt idx="1">
                  <c:v>LLA</c:v>
                </c:pt>
                <c:pt idx="2">
                  <c:v>SHS</c:v>
                </c:pt>
                <c:pt idx="3">
                  <c:v>STS</c:v>
                </c:pt>
                <c:pt idx="4">
                  <c:v>Ensemble</c:v>
                </c:pt>
              </c:strCache>
            </c:strRef>
          </c:cat>
          <c:val>
            <c:numRef>
              <c:f>'Graphique 3__'!$B$3:$B$7</c:f>
              <c:numCache>
                <c:formatCode>0</c:formatCode>
                <c:ptCount val="5"/>
                <c:pt idx="0">
                  <c:v>86.7</c:v>
                </c:pt>
                <c:pt idx="1">
                  <c:v>70.08</c:v>
                </c:pt>
                <c:pt idx="2">
                  <c:v>66.87</c:v>
                </c:pt>
                <c:pt idx="3">
                  <c:v>88.2</c:v>
                </c:pt>
                <c:pt idx="4">
                  <c:v>85.45</c:v>
                </c:pt>
              </c:numCache>
            </c:numRef>
          </c:val>
          <c:extLst>
            <c:ext xmlns:c16="http://schemas.microsoft.com/office/drawing/2014/chart" uri="{C3380CC4-5D6E-409C-BE32-E72D297353CC}">
              <c16:uniqueId val="{00000000-0E19-4695-BD53-93247A3A1BD8}"/>
            </c:ext>
          </c:extLst>
        </c:ser>
        <c:ser>
          <c:idx val="1"/>
          <c:order val="1"/>
          <c:tx>
            <c:strRef>
              <c:f>'Graphique 3__'!$C$2</c:f>
              <c:strCache>
                <c:ptCount val="1"/>
                <c:pt idx="0">
                  <c:v>Proportion d'emploi à temps plein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3__'!$A$3:$A$7</c:f>
              <c:strCache>
                <c:ptCount val="5"/>
                <c:pt idx="0">
                  <c:v>DEG</c:v>
                </c:pt>
                <c:pt idx="1">
                  <c:v>LLA</c:v>
                </c:pt>
                <c:pt idx="2">
                  <c:v>SHS</c:v>
                </c:pt>
                <c:pt idx="3">
                  <c:v>STS</c:v>
                </c:pt>
                <c:pt idx="4">
                  <c:v>Ensemble</c:v>
                </c:pt>
              </c:strCache>
            </c:strRef>
          </c:cat>
          <c:val>
            <c:numRef>
              <c:f>'Graphique 3__'!$C$3:$C$7</c:f>
              <c:numCache>
                <c:formatCode>0</c:formatCode>
                <c:ptCount val="5"/>
                <c:pt idx="0">
                  <c:v>97.63</c:v>
                </c:pt>
                <c:pt idx="1">
                  <c:v>90.54</c:v>
                </c:pt>
                <c:pt idx="2">
                  <c:v>93.07</c:v>
                </c:pt>
                <c:pt idx="3">
                  <c:v>98.01</c:v>
                </c:pt>
                <c:pt idx="4">
                  <c:v>97.31</c:v>
                </c:pt>
              </c:numCache>
            </c:numRef>
          </c:val>
          <c:extLst>
            <c:ext xmlns:c16="http://schemas.microsoft.com/office/drawing/2014/chart" uri="{C3380CC4-5D6E-409C-BE32-E72D297353CC}">
              <c16:uniqueId val="{00000001-0E19-4695-BD53-93247A3A1BD8}"/>
            </c:ext>
          </c:extLst>
        </c:ser>
        <c:ser>
          <c:idx val="2"/>
          <c:order val="2"/>
          <c:tx>
            <c:strRef>
              <c:f>'Graphique 3__'!$D$2</c:f>
              <c:strCache>
                <c:ptCount val="1"/>
                <c:pt idx="0">
                  <c:v>Proportion d'emploi de catégorie cadre ou professions intermédiaires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'Graphique 3__'!$A$3:$A$7</c:f>
              <c:strCache>
                <c:ptCount val="5"/>
                <c:pt idx="0">
                  <c:v>DEG</c:v>
                </c:pt>
                <c:pt idx="1">
                  <c:v>LLA</c:v>
                </c:pt>
                <c:pt idx="2">
                  <c:v>SHS</c:v>
                </c:pt>
                <c:pt idx="3">
                  <c:v>STS</c:v>
                </c:pt>
                <c:pt idx="4">
                  <c:v>Ensemble</c:v>
                </c:pt>
              </c:strCache>
            </c:strRef>
          </c:cat>
          <c:val>
            <c:numRef>
              <c:f>'Graphique 3__'!$D$3:$D$7</c:f>
              <c:numCache>
                <c:formatCode>0</c:formatCode>
                <c:ptCount val="5"/>
                <c:pt idx="0">
                  <c:v>66.59</c:v>
                </c:pt>
                <c:pt idx="1">
                  <c:v>59.84</c:v>
                </c:pt>
                <c:pt idx="2">
                  <c:v>69.73</c:v>
                </c:pt>
                <c:pt idx="3">
                  <c:v>88.76</c:v>
                </c:pt>
                <c:pt idx="4">
                  <c:v>78.22</c:v>
                </c:pt>
              </c:numCache>
            </c:numRef>
          </c:val>
          <c:extLst>
            <c:ext xmlns:c16="http://schemas.microsoft.com/office/drawing/2014/chart" uri="{C3380CC4-5D6E-409C-BE32-E72D297353CC}">
              <c16:uniqueId val="{00000002-0E19-4695-BD53-93247A3A1BD8}"/>
            </c:ext>
          </c:extLst>
        </c:ser>
        <c:dLbls>
          <c:dLblPos val="inEnd"/>
          <c:showLegendKey val="0"/>
          <c:showVal val="1"/>
          <c:showCatName val="0"/>
          <c:showSerName val="0"/>
          <c:showPercent val="0"/>
          <c:showBubbleSize val="0"/>
        </c:dLbls>
        <c:gapWidth val="219"/>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numFmt formatCode="0" sourceLinked="1"/>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layout>
        <c:manualLayout>
          <c:xMode val="edge"/>
          <c:yMode val="edge"/>
          <c:x val="2.0800832033281333E-3"/>
          <c:y val="0.69424716276662601"/>
          <c:w val="0.84081663738990509"/>
          <c:h val="0.2681941517873646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'Graphique 3__'!$B$2</c:f>
              <c:strCache>
                <c:ptCount val="1"/>
                <c:pt idx="0">
                  <c:v>Proportion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3__'!$A$3:$A$7</c:f>
              <c:strCache>
                <c:ptCount val="5"/>
                <c:pt idx="0">
                  <c:v>DEG</c:v>
                </c:pt>
                <c:pt idx="1">
                  <c:v>LLA</c:v>
                </c:pt>
                <c:pt idx="2">
                  <c:v>SHS</c:v>
                </c:pt>
                <c:pt idx="3">
                  <c:v>STS</c:v>
                </c:pt>
                <c:pt idx="4">
                  <c:v>Ensemble</c:v>
                </c:pt>
              </c:strCache>
            </c:strRef>
          </c:cat>
          <c:val>
            <c:numRef>
              <c:f>'Graphique 3__'!$B$3:$B$7</c:f>
              <c:numCache>
                <c:formatCode>0</c:formatCode>
                <c:ptCount val="5"/>
                <c:pt idx="0">
                  <c:v>86.7</c:v>
                </c:pt>
                <c:pt idx="1">
                  <c:v>70.08</c:v>
                </c:pt>
                <c:pt idx="2">
                  <c:v>66.87</c:v>
                </c:pt>
                <c:pt idx="3">
                  <c:v>88.2</c:v>
                </c:pt>
                <c:pt idx="4">
                  <c:v>85.45</c:v>
                </c:pt>
              </c:numCache>
            </c:numRef>
          </c:val>
          <c:extLst>
            <c:ext xmlns:c16="http://schemas.microsoft.com/office/drawing/2014/chart" uri="{C3380CC4-5D6E-409C-BE32-E72D297353CC}">
              <c16:uniqueId val="{00000000-E358-4A88-9989-359BD08E0382}"/>
            </c:ext>
          </c:extLst>
        </c:ser>
        <c:ser>
          <c:idx val="1"/>
          <c:order val="1"/>
          <c:tx>
            <c:strRef>
              <c:f>'Graphique 3__'!$C$2</c:f>
              <c:strCache>
                <c:ptCount val="1"/>
                <c:pt idx="0">
                  <c:v>Proportion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3__'!$A$3:$A$7</c:f>
              <c:strCache>
                <c:ptCount val="5"/>
                <c:pt idx="0">
                  <c:v>DEG</c:v>
                </c:pt>
                <c:pt idx="1">
                  <c:v>LLA</c:v>
                </c:pt>
                <c:pt idx="2">
                  <c:v>SHS</c:v>
                </c:pt>
                <c:pt idx="3">
                  <c:v>STS</c:v>
                </c:pt>
                <c:pt idx="4">
                  <c:v>Ensemble</c:v>
                </c:pt>
              </c:strCache>
            </c:strRef>
          </c:cat>
          <c:val>
            <c:numRef>
              <c:f>'Graphique 3__'!$C$3:$C$7</c:f>
              <c:numCache>
                <c:formatCode>0</c:formatCode>
                <c:ptCount val="5"/>
                <c:pt idx="0">
                  <c:v>97.63</c:v>
                </c:pt>
                <c:pt idx="1">
                  <c:v>90.54</c:v>
                </c:pt>
                <c:pt idx="2">
                  <c:v>93.07</c:v>
                </c:pt>
                <c:pt idx="3">
                  <c:v>98.01</c:v>
                </c:pt>
                <c:pt idx="4">
                  <c:v>97.31</c:v>
                </c:pt>
              </c:numCache>
            </c:numRef>
          </c:val>
          <c:extLst>
            <c:ext xmlns:c16="http://schemas.microsoft.com/office/drawing/2014/chart" uri="{C3380CC4-5D6E-409C-BE32-E72D297353CC}">
              <c16:uniqueId val="{00000001-E358-4A88-9989-359BD08E0382}"/>
            </c:ext>
          </c:extLst>
        </c:ser>
        <c:ser>
          <c:idx val="2"/>
          <c:order val="2"/>
          <c:tx>
            <c:strRef>
              <c:f>'Graphique 3__'!$D$2</c:f>
              <c:strCache>
                <c:ptCount val="1"/>
                <c:pt idx="0">
                  <c:v>Proportion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'Graphique 3__'!$A$3:$A$7</c:f>
              <c:strCache>
                <c:ptCount val="5"/>
                <c:pt idx="0">
                  <c:v>DEG</c:v>
                </c:pt>
                <c:pt idx="1">
                  <c:v>LLA</c:v>
                </c:pt>
                <c:pt idx="2">
                  <c:v>SHS</c:v>
                </c:pt>
                <c:pt idx="3">
                  <c:v>STS</c:v>
                </c:pt>
                <c:pt idx="4">
                  <c:v>Ensemble</c:v>
                </c:pt>
              </c:strCache>
            </c:strRef>
          </c:cat>
          <c:val>
            <c:numRef>
              <c:f>'Graphique 3__'!$D$3:$D$7</c:f>
              <c:numCache>
                <c:formatCode>0</c:formatCode>
                <c:ptCount val="5"/>
                <c:pt idx="0">
                  <c:v>66.59</c:v>
                </c:pt>
                <c:pt idx="1">
                  <c:v>59.84</c:v>
                </c:pt>
                <c:pt idx="2">
                  <c:v>69.73</c:v>
                </c:pt>
                <c:pt idx="3">
                  <c:v>88.76</c:v>
                </c:pt>
                <c:pt idx="4">
                  <c:v>78.22</c:v>
                </c:pt>
              </c:numCache>
            </c:numRef>
          </c:val>
          <c:extLst>
            <c:ext xmlns:c16="http://schemas.microsoft.com/office/drawing/2014/chart" uri="{C3380CC4-5D6E-409C-BE32-E72D297353CC}">
              <c16:uniqueId val="{00000002-E358-4A88-9989-359BD08E0382}"/>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clustered"/>
        <c:varyColors val="0"/>
        <c:ser>
          <c:idx val="0"/>
          <c:order val="0"/>
          <c:tx>
            <c:strRef>
              <c:f>Graphique4_!$A$4</c:f>
              <c:strCache>
                <c:ptCount val="1"/>
                <c:pt idx="0">
                  <c:v>Adéquation niveau</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Graphique4_!$B$2:$I$3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Graphique4_!$B$4:$I$4</c:f>
              <c:numCache>
                <c:formatCode>0</c:formatCode>
                <c:ptCount val="8"/>
                <c:pt idx="0">
                  <c:v>71.069999999999993</c:v>
                </c:pt>
                <c:pt idx="1">
                  <c:v>79.58</c:v>
                </c:pt>
                <c:pt idx="2">
                  <c:v>77.7</c:v>
                </c:pt>
                <c:pt idx="3">
                  <c:v>76.010000000000005</c:v>
                </c:pt>
                <c:pt idx="4">
                  <c:v>73.069999999999993</c:v>
                </c:pt>
                <c:pt idx="5">
                  <c:v>72.540000000000006</c:v>
                </c:pt>
                <c:pt idx="6">
                  <c:v>77.599999999999994</c:v>
                </c:pt>
                <c:pt idx="7">
                  <c:v>76.48</c:v>
                </c:pt>
              </c:numCache>
            </c:numRef>
          </c:val>
          <c:extLst>
            <c:ext xmlns:c16="http://schemas.microsoft.com/office/drawing/2014/chart" uri="{C3380CC4-5D6E-409C-BE32-E72D297353CC}">
              <c16:uniqueId val="{00000000-6116-48B2-A71A-8E046EA0D9BE}"/>
            </c:ext>
          </c:extLst>
        </c:ser>
        <c:ser>
          <c:idx val="1"/>
          <c:order val="1"/>
          <c:tx>
            <c:strRef>
              <c:f>Graphique4_!$A$5</c:f>
              <c:strCache>
                <c:ptCount val="1"/>
                <c:pt idx="0">
                  <c:v>Adéquation domaine</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Graphique4_!$B$2:$I$3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Graphique4_!$B$5:$I$5</c:f>
              <c:numCache>
                <c:formatCode>0</c:formatCode>
                <c:ptCount val="8"/>
                <c:pt idx="0">
                  <c:v>77.47</c:v>
                </c:pt>
                <c:pt idx="1">
                  <c:v>84.16</c:v>
                </c:pt>
                <c:pt idx="2">
                  <c:v>81.89</c:v>
                </c:pt>
                <c:pt idx="3">
                  <c:v>79.849999999999994</c:v>
                </c:pt>
                <c:pt idx="4">
                  <c:v>79.06</c:v>
                </c:pt>
                <c:pt idx="5">
                  <c:v>77.75</c:v>
                </c:pt>
                <c:pt idx="6">
                  <c:v>83.52</c:v>
                </c:pt>
                <c:pt idx="7">
                  <c:v>81.55</c:v>
                </c:pt>
              </c:numCache>
            </c:numRef>
          </c:val>
          <c:extLst>
            <c:ext xmlns:c16="http://schemas.microsoft.com/office/drawing/2014/chart" uri="{C3380CC4-5D6E-409C-BE32-E72D297353CC}">
              <c16:uniqueId val="{00000001-6116-48B2-A71A-8E046EA0D9BE}"/>
            </c:ext>
          </c:extLst>
        </c:ser>
        <c:ser>
          <c:idx val="2"/>
          <c:order val="2"/>
          <c:tx>
            <c:v>Satisfaction rémunération</c:v>
          </c:tx>
          <c:spPr>
            <a:solidFill>
              <a:schemeClr val="accent4"/>
            </a:solidFill>
            <a:ln>
              <a:noFill/>
            </a:ln>
            <a:effectLst/>
          </c:spPr>
          <c:invertIfNegative val="0"/>
          <c:dLbls>
            <c:dLbl>
              <c:idx val="6"/>
              <c:layout/>
              <c:tx>
                <c:rich>
                  <a:bodyPr/>
                  <a:lstStyle/>
                  <a:p>
                    <a:r>
                      <a:rPr lang="en-US"/>
                      <a:t>71</a:t>
                    </a:r>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661-4853-8081-F04E61B31E6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Graphique4_!$B$6:$I$6</c:f>
              <c:numCache>
                <c:formatCode>0</c:formatCode>
                <c:ptCount val="8"/>
                <c:pt idx="0">
                  <c:v>65.52</c:v>
                </c:pt>
                <c:pt idx="1">
                  <c:v>71.239999999999995</c:v>
                </c:pt>
                <c:pt idx="2">
                  <c:v>70.47</c:v>
                </c:pt>
                <c:pt idx="3">
                  <c:v>69.34</c:v>
                </c:pt>
                <c:pt idx="4">
                  <c:v>45.89</c:v>
                </c:pt>
                <c:pt idx="5">
                  <c:v>62.44</c:v>
                </c:pt>
                <c:pt idx="6" formatCode="General">
                  <c:v>71.19</c:v>
                </c:pt>
                <c:pt idx="7">
                  <c:v>69.3</c:v>
                </c:pt>
              </c:numCache>
            </c:numRef>
          </c:val>
          <c:extLst>
            <c:ext xmlns:c16="http://schemas.microsoft.com/office/drawing/2014/chart" uri="{C3380CC4-5D6E-409C-BE32-E72D297353CC}">
              <c16:uniqueId val="{00000002-6116-48B2-A71A-8E046EA0D9BE}"/>
            </c:ext>
          </c:extLst>
        </c:ser>
        <c:dLbls>
          <c:dLblPos val="outEnd"/>
          <c:showLegendKey val="0"/>
          <c:showVal val="1"/>
          <c:showCatName val="0"/>
          <c:showSerName val="0"/>
          <c:showPercent val="0"/>
          <c:showBubbleSize val="0"/>
        </c:dLbls>
        <c:gapWidth val="219"/>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89463452535255283"/>
          <c:h val="7.61126859142607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63732670030204808"/>
        </c:manualLayout>
      </c:layout>
      <c:barChart>
        <c:barDir val="col"/>
        <c:grouping val="clustered"/>
        <c:varyColors val="0"/>
        <c:ser>
          <c:idx val="0"/>
          <c:order val="0"/>
          <c:tx>
            <c:strRef>
              <c:f>Graphique4_!$A$4</c:f>
              <c:strCache>
                <c:ptCount val="1"/>
                <c:pt idx="0">
                  <c:v>Adéquation niveau</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Graphique4_!$B$2:$I$3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Graphique4_!$B$4:$I$4</c:f>
              <c:numCache>
                <c:formatCode>0</c:formatCode>
                <c:ptCount val="8"/>
                <c:pt idx="0">
                  <c:v>71.069999999999993</c:v>
                </c:pt>
                <c:pt idx="1">
                  <c:v>79.58</c:v>
                </c:pt>
                <c:pt idx="2">
                  <c:v>77.7</c:v>
                </c:pt>
                <c:pt idx="3">
                  <c:v>76.010000000000005</c:v>
                </c:pt>
                <c:pt idx="4">
                  <c:v>73.069999999999993</c:v>
                </c:pt>
                <c:pt idx="5">
                  <c:v>72.540000000000006</c:v>
                </c:pt>
                <c:pt idx="6">
                  <c:v>77.599999999999994</c:v>
                </c:pt>
                <c:pt idx="7">
                  <c:v>76.48</c:v>
                </c:pt>
              </c:numCache>
            </c:numRef>
          </c:val>
          <c:extLst>
            <c:ext xmlns:c16="http://schemas.microsoft.com/office/drawing/2014/chart" uri="{C3380CC4-5D6E-409C-BE32-E72D297353CC}">
              <c16:uniqueId val="{00000000-A333-428F-A22E-43CF7F0DBE7E}"/>
            </c:ext>
          </c:extLst>
        </c:ser>
        <c:ser>
          <c:idx val="1"/>
          <c:order val="1"/>
          <c:tx>
            <c:strRef>
              <c:f>Graphique4_!$A$5</c:f>
              <c:strCache>
                <c:ptCount val="1"/>
                <c:pt idx="0">
                  <c:v>Adéquation domaine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Graphique4_!$B$2:$I$3</c:f>
              <c:multiLvlStrCache>
                <c:ptCount val="8"/>
                <c:lvl>
                  <c:pt idx="0">
                    <c:v>FI-SE</c:v>
                  </c:pt>
                  <c:pt idx="1">
                    <c:v>A</c:v>
                  </c:pt>
                  <c:pt idx="2">
                    <c:v>CP</c:v>
                  </c:pt>
                  <c:pt idx="3">
                    <c:v>DEG</c:v>
                  </c:pt>
                  <c:pt idx="4">
                    <c:v>LLA</c:v>
                  </c:pt>
                  <c:pt idx="5">
                    <c:v>SHS</c:v>
                  </c:pt>
                  <c:pt idx="6">
                    <c:v>STS</c:v>
                  </c:pt>
                </c:lvl>
                <c:lvl>
                  <c:pt idx="0">
                    <c:v>Régimes d'inscription</c:v>
                  </c:pt>
                  <c:pt idx="3">
                    <c:v>Domaines disciplinaires</c:v>
                  </c:pt>
                  <c:pt idx="7">
                    <c:v>Ensemble</c:v>
                  </c:pt>
                </c:lvl>
              </c:multiLvlStrCache>
            </c:multiLvlStrRef>
          </c:cat>
          <c:val>
            <c:numRef>
              <c:f>Graphique4_!$B$5:$I$5</c:f>
              <c:numCache>
                <c:formatCode>0</c:formatCode>
                <c:ptCount val="8"/>
                <c:pt idx="0">
                  <c:v>77.47</c:v>
                </c:pt>
                <c:pt idx="1">
                  <c:v>84.16</c:v>
                </c:pt>
                <c:pt idx="2">
                  <c:v>81.89</c:v>
                </c:pt>
                <c:pt idx="3">
                  <c:v>79.849999999999994</c:v>
                </c:pt>
                <c:pt idx="4">
                  <c:v>79.06</c:v>
                </c:pt>
                <c:pt idx="5">
                  <c:v>77.75</c:v>
                </c:pt>
                <c:pt idx="6">
                  <c:v>83.52</c:v>
                </c:pt>
                <c:pt idx="7">
                  <c:v>81.55</c:v>
                </c:pt>
              </c:numCache>
            </c:numRef>
          </c:val>
          <c:extLst>
            <c:ext xmlns:c16="http://schemas.microsoft.com/office/drawing/2014/chart" uri="{C3380CC4-5D6E-409C-BE32-E72D297353CC}">
              <c16:uniqueId val="{00000001-A333-428F-A22E-43CF7F0DBE7E}"/>
            </c:ext>
          </c:extLst>
        </c:ser>
        <c:ser>
          <c:idx val="2"/>
          <c:order val="2"/>
          <c:tx>
            <c:v>Satisfaction rémunération</c:v>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Graphique4_!$B$6:$I$6</c:f>
              <c:numCache>
                <c:formatCode>0</c:formatCode>
                <c:ptCount val="8"/>
                <c:pt idx="0">
                  <c:v>65.52</c:v>
                </c:pt>
                <c:pt idx="1">
                  <c:v>71.239999999999995</c:v>
                </c:pt>
                <c:pt idx="2">
                  <c:v>70.47</c:v>
                </c:pt>
                <c:pt idx="3">
                  <c:v>69.34</c:v>
                </c:pt>
                <c:pt idx="4">
                  <c:v>45.89</c:v>
                </c:pt>
                <c:pt idx="5">
                  <c:v>62.44</c:v>
                </c:pt>
                <c:pt idx="6" formatCode="General">
                  <c:v>71.19</c:v>
                </c:pt>
                <c:pt idx="7">
                  <c:v>69.3</c:v>
                </c:pt>
              </c:numCache>
            </c:numRef>
          </c:val>
          <c:extLst>
            <c:ext xmlns:c16="http://schemas.microsoft.com/office/drawing/2014/chart" uri="{C3380CC4-5D6E-409C-BE32-E72D297353CC}">
              <c16:uniqueId val="{00000003-A333-428F-A22E-43CF7F0DBE7E}"/>
            </c:ext>
          </c:extLst>
        </c:ser>
        <c:dLbls>
          <c:dLblPos val="outEnd"/>
          <c:showLegendKey val="0"/>
          <c:showVal val="1"/>
          <c:showCatName val="0"/>
          <c:showSerName val="0"/>
          <c:showPercent val="0"/>
          <c:showBubbleSize val="0"/>
        </c:dLbls>
        <c:gapWidth val="219"/>
        <c:overlap val="-27"/>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5.6212722163537975E-2"/>
          <c:y val="0.89379758836886603"/>
          <c:w val="0.89463452535255283"/>
          <c:h val="7.611268591426072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'Annexe 3_'!$A$3</c:f>
              <c:strCache>
                <c:ptCount val="1"/>
                <c:pt idx="0">
                  <c:v>Proportion d'emploi stable</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'Annexe 3_'!$B$2:$E$2</c:f>
              <c:strCache>
                <c:ptCount val="4"/>
                <c:pt idx="0">
                  <c:v>FI-SE</c:v>
                </c:pt>
                <c:pt idx="1">
                  <c:v>Apprentissage</c:v>
                </c:pt>
                <c:pt idx="2">
                  <c:v>CP</c:v>
                </c:pt>
                <c:pt idx="3">
                  <c:v>Ensemble</c:v>
                </c:pt>
              </c:strCache>
            </c:strRef>
          </c:cat>
          <c:val>
            <c:numRef>
              <c:f>'Annexe 3_'!$B$3:$E$3</c:f>
              <c:numCache>
                <c:formatCode>0</c:formatCode>
                <c:ptCount val="4"/>
                <c:pt idx="0">
                  <c:v>75.84</c:v>
                </c:pt>
                <c:pt idx="1">
                  <c:v>89.19</c:v>
                </c:pt>
                <c:pt idx="2">
                  <c:v>90.64</c:v>
                </c:pt>
                <c:pt idx="3">
                  <c:v>85</c:v>
                </c:pt>
              </c:numCache>
            </c:numRef>
          </c:val>
          <c:extLst>
            <c:ext xmlns:c16="http://schemas.microsoft.com/office/drawing/2014/chart" uri="{C3380CC4-5D6E-409C-BE32-E72D297353CC}">
              <c16:uniqueId val="{00000000-F98D-4B58-813E-1A22DB3A5067}"/>
            </c:ext>
          </c:extLst>
        </c:ser>
        <c:ser>
          <c:idx val="1"/>
          <c:order val="1"/>
          <c:tx>
            <c:strRef>
              <c:f>'Annexe 3_'!$A$4</c:f>
              <c:strCache>
                <c:ptCount val="1"/>
                <c:pt idx="0">
                  <c:v>Proportion d'emploi à temps plein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'Annexe 3_'!$B$2:$E$2</c:f>
              <c:strCache>
                <c:ptCount val="4"/>
                <c:pt idx="0">
                  <c:v>FI-SE</c:v>
                </c:pt>
                <c:pt idx="1">
                  <c:v>Apprentissage</c:v>
                </c:pt>
                <c:pt idx="2">
                  <c:v>CP</c:v>
                </c:pt>
                <c:pt idx="3">
                  <c:v>Ensemble</c:v>
                </c:pt>
              </c:strCache>
            </c:strRef>
          </c:cat>
          <c:val>
            <c:numRef>
              <c:f>'Annexe 3_'!$B$4:$E$4</c:f>
              <c:numCache>
                <c:formatCode>0</c:formatCode>
                <c:ptCount val="4"/>
                <c:pt idx="0">
                  <c:v>95.17</c:v>
                </c:pt>
                <c:pt idx="1">
                  <c:v>98.48</c:v>
                </c:pt>
                <c:pt idx="2">
                  <c:v>97.98</c:v>
                </c:pt>
                <c:pt idx="3">
                  <c:v>96.63</c:v>
                </c:pt>
              </c:numCache>
            </c:numRef>
          </c:val>
          <c:extLst>
            <c:ext xmlns:c16="http://schemas.microsoft.com/office/drawing/2014/chart" uri="{C3380CC4-5D6E-409C-BE32-E72D297353CC}">
              <c16:uniqueId val="{00000001-F98D-4B58-813E-1A22DB3A5067}"/>
            </c:ext>
          </c:extLst>
        </c:ser>
        <c:ser>
          <c:idx val="2"/>
          <c:order val="2"/>
          <c:tx>
            <c:strRef>
              <c:f>'Annexe 3_'!$A$5</c:f>
              <c:strCache>
                <c:ptCount val="1"/>
                <c:pt idx="0">
                  <c:v>Proportion d'emploi de catégorie cadre ou professions intermédiaires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'Annexe 3_'!$B$2:$E$2</c:f>
              <c:strCache>
                <c:ptCount val="4"/>
                <c:pt idx="0">
                  <c:v>FI-SE</c:v>
                </c:pt>
                <c:pt idx="1">
                  <c:v>Apprentissage</c:v>
                </c:pt>
                <c:pt idx="2">
                  <c:v>CP</c:v>
                </c:pt>
                <c:pt idx="3">
                  <c:v>Ensemble</c:v>
                </c:pt>
              </c:strCache>
            </c:strRef>
          </c:cat>
          <c:val>
            <c:numRef>
              <c:f>'Annexe 3_'!$B$5:$E$5</c:f>
              <c:numCache>
                <c:formatCode>0</c:formatCode>
                <c:ptCount val="4"/>
                <c:pt idx="0">
                  <c:v>72.13</c:v>
                </c:pt>
                <c:pt idx="1">
                  <c:v>80.94</c:v>
                </c:pt>
                <c:pt idx="2">
                  <c:v>81.55</c:v>
                </c:pt>
                <c:pt idx="3">
                  <c:v>78</c:v>
                </c:pt>
              </c:numCache>
            </c:numRef>
          </c:val>
          <c:extLst>
            <c:ext xmlns:c16="http://schemas.microsoft.com/office/drawing/2014/chart" uri="{C3380CC4-5D6E-409C-BE32-E72D297353CC}">
              <c16:uniqueId val="{00000002-F98D-4B58-813E-1A22DB3A5067}"/>
            </c:ext>
          </c:extLst>
        </c:ser>
        <c:dLbls>
          <c:dLblPos val="inEnd"/>
          <c:showLegendKey val="0"/>
          <c:showVal val="1"/>
          <c:showCatName val="0"/>
          <c:showSerName val="0"/>
          <c:showPercent val="0"/>
          <c:showBubbleSize val="0"/>
        </c:dLbls>
        <c:gapWidth val="219"/>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8924539512774802E-2"/>
          <c:y val="0.78148858876084193"/>
          <c:w val="0.71638141488998364"/>
          <c:h val="0.2183349081364829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Annexe4_!$B$2</c:f>
              <c:strCache>
                <c:ptCount val="1"/>
                <c:pt idx="0">
                  <c:v>Taux d'emploi stable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Annexe4_!$A$3:$A$7</c:f>
              <c:strCache>
                <c:ptCount val="5"/>
                <c:pt idx="0">
                  <c:v>DEG</c:v>
                </c:pt>
                <c:pt idx="1">
                  <c:v>LLA</c:v>
                </c:pt>
                <c:pt idx="2">
                  <c:v>SHS</c:v>
                </c:pt>
                <c:pt idx="3">
                  <c:v>STS</c:v>
                </c:pt>
                <c:pt idx="4">
                  <c:v>Ensemble</c:v>
                </c:pt>
              </c:strCache>
            </c:strRef>
          </c:cat>
          <c:val>
            <c:numRef>
              <c:f>Annexe4_!$B$3:$B$7</c:f>
              <c:numCache>
                <c:formatCode>0</c:formatCode>
                <c:ptCount val="5"/>
                <c:pt idx="0">
                  <c:v>76.790000000000006</c:v>
                </c:pt>
                <c:pt idx="1">
                  <c:v>54.39</c:v>
                </c:pt>
                <c:pt idx="2">
                  <c:v>57.26</c:v>
                </c:pt>
                <c:pt idx="3">
                  <c:v>77.739999999999995</c:v>
                </c:pt>
                <c:pt idx="4">
                  <c:v>75.209999999999994</c:v>
                </c:pt>
              </c:numCache>
            </c:numRef>
          </c:val>
          <c:extLst>
            <c:ext xmlns:c16="http://schemas.microsoft.com/office/drawing/2014/chart" uri="{C3380CC4-5D6E-409C-BE32-E72D297353CC}">
              <c16:uniqueId val="{00000000-57D4-4BD4-A50B-E3081D492741}"/>
            </c:ext>
          </c:extLst>
        </c:ser>
        <c:ser>
          <c:idx val="1"/>
          <c:order val="1"/>
          <c:tx>
            <c:strRef>
              <c:f>Annexe4_!$C$2</c:f>
              <c:strCache>
                <c:ptCount val="1"/>
                <c:pt idx="0">
                  <c:v>Taux d'emploi à temps plein</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Annexe4_!$A$3:$A$7</c:f>
              <c:strCache>
                <c:ptCount val="5"/>
                <c:pt idx="0">
                  <c:v>DEG</c:v>
                </c:pt>
                <c:pt idx="1">
                  <c:v>LLA</c:v>
                </c:pt>
                <c:pt idx="2">
                  <c:v>SHS</c:v>
                </c:pt>
                <c:pt idx="3">
                  <c:v>STS</c:v>
                </c:pt>
                <c:pt idx="4">
                  <c:v>Ensemble</c:v>
                </c:pt>
              </c:strCache>
            </c:strRef>
          </c:cat>
          <c:val>
            <c:numRef>
              <c:f>Annexe4_!$C$3:$C$7</c:f>
              <c:numCache>
                <c:formatCode>0</c:formatCode>
                <c:ptCount val="5"/>
                <c:pt idx="0">
                  <c:v>96.62</c:v>
                </c:pt>
                <c:pt idx="1">
                  <c:v>90.58</c:v>
                </c:pt>
                <c:pt idx="2">
                  <c:v>90.87</c:v>
                </c:pt>
                <c:pt idx="3">
                  <c:v>97.78</c:v>
                </c:pt>
                <c:pt idx="4">
                  <c:v>96.63</c:v>
                </c:pt>
              </c:numCache>
            </c:numRef>
          </c:val>
          <c:extLst>
            <c:ext xmlns:c16="http://schemas.microsoft.com/office/drawing/2014/chart" uri="{C3380CC4-5D6E-409C-BE32-E72D297353CC}">
              <c16:uniqueId val="{00000001-57D4-4BD4-A50B-E3081D492741}"/>
            </c:ext>
          </c:extLst>
        </c:ser>
        <c:ser>
          <c:idx val="2"/>
          <c:order val="2"/>
          <c:tx>
            <c:strRef>
              <c:f>Annexe4_!$D$2</c:f>
              <c:strCache>
                <c:ptCount val="1"/>
                <c:pt idx="0">
                  <c:v>Taux d'emploi de catégorie cadre ou professions intermédiaires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Annexe4_!$A$3:$A$7</c:f>
              <c:strCache>
                <c:ptCount val="5"/>
                <c:pt idx="0">
                  <c:v>DEG</c:v>
                </c:pt>
                <c:pt idx="1">
                  <c:v>LLA</c:v>
                </c:pt>
                <c:pt idx="2">
                  <c:v>SHS</c:v>
                </c:pt>
                <c:pt idx="3">
                  <c:v>STS</c:v>
                </c:pt>
                <c:pt idx="4">
                  <c:v>Ensemble</c:v>
                </c:pt>
              </c:strCache>
            </c:strRef>
          </c:cat>
          <c:val>
            <c:numRef>
              <c:f>Annexe4_!$D$3:$D$7</c:f>
              <c:numCache>
                <c:formatCode>0</c:formatCode>
                <c:ptCount val="5"/>
                <c:pt idx="0">
                  <c:v>62.71</c:v>
                </c:pt>
                <c:pt idx="1">
                  <c:v>58.66</c:v>
                </c:pt>
                <c:pt idx="2">
                  <c:v>68.89</c:v>
                </c:pt>
                <c:pt idx="3">
                  <c:v>86.79</c:v>
                </c:pt>
                <c:pt idx="4">
                  <c:v>75.709999999999994</c:v>
                </c:pt>
              </c:numCache>
            </c:numRef>
          </c:val>
          <c:extLst>
            <c:ext xmlns:c16="http://schemas.microsoft.com/office/drawing/2014/chart" uri="{C3380CC4-5D6E-409C-BE32-E72D297353CC}">
              <c16:uniqueId val="{00000002-57D4-4BD4-A50B-E3081D492741}"/>
            </c:ext>
          </c:extLst>
        </c:ser>
        <c:dLbls>
          <c:dLblPos val="inEnd"/>
          <c:showLegendKey val="0"/>
          <c:showVal val="1"/>
          <c:showCatName val="0"/>
          <c:showSerName val="0"/>
          <c:showPercent val="0"/>
          <c:showBubbleSize val="0"/>
        </c:dLbls>
        <c:gapWidth val="219"/>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layout>
        <c:manualLayout>
          <c:xMode val="edge"/>
          <c:yMode val="edge"/>
          <c:x val="4.1847358048215509E-2"/>
          <c:y val="0.73843248241656623"/>
          <c:w val="0.74548659175610177"/>
          <c:h val="0.233097766693754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0380511481290969"/>
          <c:y val="4.5063492281628127E-2"/>
          <c:w val="0.83307138331846442"/>
          <c:h val="0.5363852274302161"/>
        </c:manualLayout>
      </c:layout>
      <c:barChart>
        <c:barDir val="col"/>
        <c:grouping val="clustered"/>
        <c:varyColors val="0"/>
        <c:ser>
          <c:idx val="0"/>
          <c:order val="0"/>
          <c:tx>
            <c:strRef>
              <c:f>Annexe4_!$B$2</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Annexe4_!$A$3:$A$7</c:f>
              <c:strCache>
                <c:ptCount val="5"/>
                <c:pt idx="0">
                  <c:v>DEG</c:v>
                </c:pt>
                <c:pt idx="1">
                  <c:v>LLA</c:v>
                </c:pt>
                <c:pt idx="2">
                  <c:v>SHS</c:v>
                </c:pt>
                <c:pt idx="3">
                  <c:v>STS</c:v>
                </c:pt>
                <c:pt idx="4">
                  <c:v>Ensemble</c:v>
                </c:pt>
              </c:strCache>
            </c:strRef>
          </c:cat>
          <c:val>
            <c:numRef>
              <c:f>Annexe4_!$B$3:$B$7</c:f>
              <c:numCache>
                <c:formatCode>0</c:formatCode>
                <c:ptCount val="5"/>
                <c:pt idx="0">
                  <c:v>76.790000000000006</c:v>
                </c:pt>
                <c:pt idx="1">
                  <c:v>54.39</c:v>
                </c:pt>
                <c:pt idx="2">
                  <c:v>57.26</c:v>
                </c:pt>
                <c:pt idx="3">
                  <c:v>77.739999999999995</c:v>
                </c:pt>
                <c:pt idx="4">
                  <c:v>75.209999999999994</c:v>
                </c:pt>
              </c:numCache>
            </c:numRef>
          </c:val>
          <c:extLst>
            <c:ext xmlns:c16="http://schemas.microsoft.com/office/drawing/2014/chart" uri="{C3380CC4-5D6E-409C-BE32-E72D297353CC}">
              <c16:uniqueId val="{00000000-8182-4F3D-96BA-703564245440}"/>
            </c:ext>
          </c:extLst>
        </c:ser>
        <c:ser>
          <c:idx val="1"/>
          <c:order val="1"/>
          <c:tx>
            <c:strRef>
              <c:f>Annexe4_!$C$2</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Annexe4_!$A$3:$A$7</c:f>
              <c:strCache>
                <c:ptCount val="5"/>
                <c:pt idx="0">
                  <c:v>DEG</c:v>
                </c:pt>
                <c:pt idx="1">
                  <c:v>LLA</c:v>
                </c:pt>
                <c:pt idx="2">
                  <c:v>SHS</c:v>
                </c:pt>
                <c:pt idx="3">
                  <c:v>STS</c:v>
                </c:pt>
                <c:pt idx="4">
                  <c:v>Ensemble</c:v>
                </c:pt>
              </c:strCache>
            </c:strRef>
          </c:cat>
          <c:val>
            <c:numRef>
              <c:f>Annexe4_!$C$3:$C$7</c:f>
              <c:numCache>
                <c:formatCode>0</c:formatCode>
                <c:ptCount val="5"/>
                <c:pt idx="0">
                  <c:v>96.62</c:v>
                </c:pt>
                <c:pt idx="1">
                  <c:v>90.58</c:v>
                </c:pt>
                <c:pt idx="2">
                  <c:v>90.87</c:v>
                </c:pt>
                <c:pt idx="3">
                  <c:v>97.78</c:v>
                </c:pt>
                <c:pt idx="4">
                  <c:v>96.63</c:v>
                </c:pt>
              </c:numCache>
            </c:numRef>
          </c:val>
          <c:extLst>
            <c:ext xmlns:c16="http://schemas.microsoft.com/office/drawing/2014/chart" uri="{C3380CC4-5D6E-409C-BE32-E72D297353CC}">
              <c16:uniqueId val="{00000001-8182-4F3D-96BA-703564245440}"/>
            </c:ext>
          </c:extLst>
        </c:ser>
        <c:ser>
          <c:idx val="2"/>
          <c:order val="2"/>
          <c:tx>
            <c:strRef>
              <c:f>Annexe4_!$D$2</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Annexe4_!$A$3:$A$7</c:f>
              <c:strCache>
                <c:ptCount val="5"/>
                <c:pt idx="0">
                  <c:v>DEG</c:v>
                </c:pt>
                <c:pt idx="1">
                  <c:v>LLA</c:v>
                </c:pt>
                <c:pt idx="2">
                  <c:v>SHS</c:v>
                </c:pt>
                <c:pt idx="3">
                  <c:v>STS</c:v>
                </c:pt>
                <c:pt idx="4">
                  <c:v>Ensemble</c:v>
                </c:pt>
              </c:strCache>
            </c:strRef>
          </c:cat>
          <c:val>
            <c:numRef>
              <c:f>Annexe4_!$D$3:$D$7</c:f>
              <c:numCache>
                <c:formatCode>0</c:formatCode>
                <c:ptCount val="5"/>
                <c:pt idx="0">
                  <c:v>62.71</c:v>
                </c:pt>
                <c:pt idx="1">
                  <c:v>58.66</c:v>
                </c:pt>
                <c:pt idx="2">
                  <c:v>68.89</c:v>
                </c:pt>
                <c:pt idx="3">
                  <c:v>86.79</c:v>
                </c:pt>
                <c:pt idx="4">
                  <c:v>75.709999999999994</c:v>
                </c:pt>
              </c:numCache>
            </c:numRef>
          </c:val>
          <c:extLst>
            <c:ext xmlns:c16="http://schemas.microsoft.com/office/drawing/2014/chart" uri="{C3380CC4-5D6E-409C-BE32-E72D297353CC}">
              <c16:uniqueId val="{00000002-8182-4F3D-96BA-703564245440}"/>
            </c:ext>
          </c:extLst>
        </c:ser>
        <c:dLbls>
          <c:dLblPos val="inEnd"/>
          <c:showLegendKey val="0"/>
          <c:showVal val="1"/>
          <c:showCatName val="0"/>
          <c:showSerName val="0"/>
          <c:showPercent val="0"/>
          <c:showBubbleSize val="0"/>
        </c:dLbls>
        <c:gapWidth val="219"/>
        <c:overlap val="-27"/>
        <c:axId val="178656000"/>
        <c:axId val="178657536"/>
      </c:barChart>
      <c:catAx>
        <c:axId val="178656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7536"/>
        <c:crosses val="autoZero"/>
        <c:auto val="1"/>
        <c:lblAlgn val="ctr"/>
        <c:lblOffset val="100"/>
        <c:noMultiLvlLbl val="0"/>
      </c:catAx>
      <c:valAx>
        <c:axId val="17865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78656000"/>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'Annexe 5__'!$A$3</c:f>
              <c:strCache>
                <c:ptCount val="1"/>
                <c:pt idx="0">
                  <c:v>Taux d'emploi stable</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'Annexe 5__'!$B$2:$E$2</c:f>
              <c:strCache>
                <c:ptCount val="4"/>
                <c:pt idx="0">
                  <c:v>FI-SE</c:v>
                </c:pt>
                <c:pt idx="1">
                  <c:v>Apprentissage</c:v>
                </c:pt>
                <c:pt idx="2">
                  <c:v>CP</c:v>
                </c:pt>
                <c:pt idx="3">
                  <c:v>Ensemble</c:v>
                </c:pt>
              </c:strCache>
            </c:strRef>
          </c:cat>
          <c:val>
            <c:numRef>
              <c:f>'Annexe 5__'!$B$3:$E$3</c:f>
              <c:numCache>
                <c:formatCode>0</c:formatCode>
                <c:ptCount val="4"/>
                <c:pt idx="0">
                  <c:v>62.58</c:v>
                </c:pt>
                <c:pt idx="1">
                  <c:v>79.760000000000005</c:v>
                </c:pt>
                <c:pt idx="2">
                  <c:v>82.99</c:v>
                </c:pt>
                <c:pt idx="3">
                  <c:v>75.209999999999994</c:v>
                </c:pt>
              </c:numCache>
            </c:numRef>
          </c:val>
          <c:extLst>
            <c:ext xmlns:c16="http://schemas.microsoft.com/office/drawing/2014/chart" uri="{C3380CC4-5D6E-409C-BE32-E72D297353CC}">
              <c16:uniqueId val="{00000000-F3AA-4D65-BB6A-ED4F1CB1CE71}"/>
            </c:ext>
          </c:extLst>
        </c:ser>
        <c:ser>
          <c:idx val="1"/>
          <c:order val="1"/>
          <c:tx>
            <c:strRef>
              <c:f>'Annexe 5__'!$A$4</c:f>
              <c:strCache>
                <c:ptCount val="1"/>
                <c:pt idx="0">
                  <c:v>Taux d'emploi à temps plein</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'Annexe 5__'!$B$2:$E$2</c:f>
              <c:strCache>
                <c:ptCount val="4"/>
                <c:pt idx="0">
                  <c:v>FI-SE</c:v>
                </c:pt>
                <c:pt idx="1">
                  <c:v>Apprentissage</c:v>
                </c:pt>
                <c:pt idx="2">
                  <c:v>CP</c:v>
                </c:pt>
                <c:pt idx="3">
                  <c:v>Ensemble</c:v>
                </c:pt>
              </c:strCache>
            </c:strRef>
          </c:cat>
          <c:val>
            <c:numRef>
              <c:f>'Annexe 5__'!$B$4:$E$4</c:f>
              <c:numCache>
                <c:formatCode>0</c:formatCode>
                <c:ptCount val="4"/>
                <c:pt idx="0">
                  <c:v>92.94</c:v>
                </c:pt>
                <c:pt idx="1">
                  <c:v>98.35</c:v>
                </c:pt>
                <c:pt idx="2">
                  <c:v>98.19</c:v>
                </c:pt>
                <c:pt idx="3">
                  <c:v>96.63</c:v>
                </c:pt>
              </c:numCache>
            </c:numRef>
          </c:val>
          <c:extLst>
            <c:ext xmlns:c16="http://schemas.microsoft.com/office/drawing/2014/chart" uri="{C3380CC4-5D6E-409C-BE32-E72D297353CC}">
              <c16:uniqueId val="{00000001-F3AA-4D65-BB6A-ED4F1CB1CE71}"/>
            </c:ext>
          </c:extLst>
        </c:ser>
        <c:ser>
          <c:idx val="2"/>
          <c:order val="2"/>
          <c:tx>
            <c:strRef>
              <c:f>'Annexe 5__'!$A$5</c:f>
              <c:strCache>
                <c:ptCount val="1"/>
                <c:pt idx="0">
                  <c:v>Taux d'emploi de catégorie cadre ou professions intermédiaires</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'Annexe 5__'!$B$2:$E$2</c:f>
              <c:strCache>
                <c:ptCount val="4"/>
                <c:pt idx="0">
                  <c:v>FI-SE</c:v>
                </c:pt>
                <c:pt idx="1">
                  <c:v>Apprentissage</c:v>
                </c:pt>
                <c:pt idx="2">
                  <c:v>CP</c:v>
                </c:pt>
                <c:pt idx="3">
                  <c:v>Ensemble</c:v>
                </c:pt>
              </c:strCache>
            </c:strRef>
          </c:cat>
          <c:val>
            <c:numRef>
              <c:f>'Annexe 5__'!$B$5:$E$5</c:f>
              <c:numCache>
                <c:formatCode>0</c:formatCode>
                <c:ptCount val="4"/>
                <c:pt idx="0">
                  <c:v>68.8</c:v>
                </c:pt>
                <c:pt idx="1">
                  <c:v>78.72</c:v>
                </c:pt>
                <c:pt idx="2">
                  <c:v>78.64</c:v>
                </c:pt>
                <c:pt idx="3">
                  <c:v>75.709999999999994</c:v>
                </c:pt>
              </c:numCache>
            </c:numRef>
          </c:val>
          <c:extLst>
            <c:ext xmlns:c16="http://schemas.microsoft.com/office/drawing/2014/chart" uri="{C3380CC4-5D6E-409C-BE32-E72D297353CC}">
              <c16:uniqueId val="{00000002-F3AA-4D65-BB6A-ED4F1CB1CE71}"/>
            </c:ext>
          </c:extLst>
        </c:ser>
        <c:dLbls>
          <c:dLblPos val="inEnd"/>
          <c:showLegendKey val="0"/>
          <c:showVal val="1"/>
          <c:showCatName val="0"/>
          <c:showSerName val="0"/>
          <c:showPercent val="0"/>
          <c:showBubbleSize val="0"/>
        </c:dLbls>
        <c:gapWidth val="182"/>
        <c:overlap val="1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0.1397276755528222"/>
          <c:y val="0.75075212732166441"/>
          <c:w val="0.69333197080357312"/>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'Annexe 5__'!$A$3</c:f>
              <c:strCache>
                <c:ptCount val="1"/>
                <c:pt idx="0">
                  <c:v>Taux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 5__'!$B$2:$E$2</c:f>
              <c:strCache>
                <c:ptCount val="4"/>
                <c:pt idx="0">
                  <c:v>FI-SE</c:v>
                </c:pt>
                <c:pt idx="1">
                  <c:v>Apprentissage</c:v>
                </c:pt>
                <c:pt idx="2">
                  <c:v>CP</c:v>
                </c:pt>
                <c:pt idx="3">
                  <c:v>Ensemble</c:v>
                </c:pt>
              </c:strCache>
            </c:strRef>
          </c:cat>
          <c:val>
            <c:numRef>
              <c:f>'Annexe 5__'!$B$3:$E$3</c:f>
              <c:numCache>
                <c:formatCode>0</c:formatCode>
                <c:ptCount val="4"/>
                <c:pt idx="0">
                  <c:v>62.58</c:v>
                </c:pt>
                <c:pt idx="1">
                  <c:v>79.760000000000005</c:v>
                </c:pt>
                <c:pt idx="2">
                  <c:v>82.99</c:v>
                </c:pt>
                <c:pt idx="3">
                  <c:v>75.209999999999994</c:v>
                </c:pt>
              </c:numCache>
            </c:numRef>
          </c:val>
          <c:extLst>
            <c:ext xmlns:c16="http://schemas.microsoft.com/office/drawing/2014/chart" uri="{C3380CC4-5D6E-409C-BE32-E72D297353CC}">
              <c16:uniqueId val="{00000000-7EF7-4203-BB09-94DD37D55B58}"/>
            </c:ext>
          </c:extLst>
        </c:ser>
        <c:ser>
          <c:idx val="1"/>
          <c:order val="1"/>
          <c:tx>
            <c:strRef>
              <c:f>'Annexe 5__'!$A$4</c:f>
              <c:strCache>
                <c:ptCount val="1"/>
                <c:pt idx="0">
                  <c:v>Taux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 5__'!$B$2:$E$2</c:f>
              <c:strCache>
                <c:ptCount val="4"/>
                <c:pt idx="0">
                  <c:v>FI-SE</c:v>
                </c:pt>
                <c:pt idx="1">
                  <c:v>Apprentissage</c:v>
                </c:pt>
                <c:pt idx="2">
                  <c:v>CP</c:v>
                </c:pt>
                <c:pt idx="3">
                  <c:v>Ensemble</c:v>
                </c:pt>
              </c:strCache>
            </c:strRef>
          </c:cat>
          <c:val>
            <c:numRef>
              <c:f>'Annexe 5__'!$B$4:$E$4</c:f>
              <c:numCache>
                <c:formatCode>0</c:formatCode>
                <c:ptCount val="4"/>
                <c:pt idx="0">
                  <c:v>92.94</c:v>
                </c:pt>
                <c:pt idx="1">
                  <c:v>98.35</c:v>
                </c:pt>
                <c:pt idx="2">
                  <c:v>98.19</c:v>
                </c:pt>
                <c:pt idx="3">
                  <c:v>96.63</c:v>
                </c:pt>
              </c:numCache>
            </c:numRef>
          </c:val>
          <c:extLst>
            <c:ext xmlns:c16="http://schemas.microsoft.com/office/drawing/2014/chart" uri="{C3380CC4-5D6E-409C-BE32-E72D297353CC}">
              <c16:uniqueId val="{00000001-7EF7-4203-BB09-94DD37D55B58}"/>
            </c:ext>
          </c:extLst>
        </c:ser>
        <c:ser>
          <c:idx val="2"/>
          <c:order val="2"/>
          <c:tx>
            <c:strRef>
              <c:f>'Annexe 5__'!$A$5</c:f>
              <c:strCache>
                <c:ptCount val="1"/>
                <c:pt idx="0">
                  <c:v>Taux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 5__'!$B$2:$E$2</c:f>
              <c:strCache>
                <c:ptCount val="4"/>
                <c:pt idx="0">
                  <c:v>FI-SE</c:v>
                </c:pt>
                <c:pt idx="1">
                  <c:v>Apprentissage</c:v>
                </c:pt>
                <c:pt idx="2">
                  <c:v>CP</c:v>
                </c:pt>
                <c:pt idx="3">
                  <c:v>Ensemble</c:v>
                </c:pt>
              </c:strCache>
            </c:strRef>
          </c:cat>
          <c:val>
            <c:numRef>
              <c:f>'Annexe 5__'!$B$5:$E$5</c:f>
              <c:numCache>
                <c:formatCode>0</c:formatCode>
                <c:ptCount val="4"/>
                <c:pt idx="0">
                  <c:v>68.8</c:v>
                </c:pt>
                <c:pt idx="1">
                  <c:v>78.72</c:v>
                </c:pt>
                <c:pt idx="2">
                  <c:v>78.64</c:v>
                </c:pt>
                <c:pt idx="3">
                  <c:v>75.709999999999994</c:v>
                </c:pt>
              </c:numCache>
            </c:numRef>
          </c:val>
          <c:extLst>
            <c:ext xmlns:c16="http://schemas.microsoft.com/office/drawing/2014/chart" uri="{C3380CC4-5D6E-409C-BE32-E72D297353CC}">
              <c16:uniqueId val="{00000002-7EF7-4203-BB09-94DD37D55B58}"/>
            </c:ext>
          </c:extLst>
        </c:ser>
        <c:dLbls>
          <c:dLblPos val="inEnd"/>
          <c:showLegendKey val="0"/>
          <c:showVal val="1"/>
          <c:showCatName val="0"/>
          <c:showSerName val="0"/>
          <c:showPercent val="0"/>
          <c:showBubbleSize val="0"/>
        </c:dLbls>
        <c:gapWidth val="182"/>
        <c:overlap val="1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1497451339058366E-2"/>
          <c:y val="0.75499842519685034"/>
          <c:w val="0.89463452535255283"/>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1851138528804703E-2"/>
          <c:y val="5.1966119726666392E-2"/>
          <c:w val="0.90044516293820231"/>
          <c:h val="0.50865122438427401"/>
        </c:manualLayout>
      </c:layout>
      <c:barChart>
        <c:barDir val="col"/>
        <c:grouping val="clustered"/>
        <c:varyColors val="0"/>
        <c:ser>
          <c:idx val="0"/>
          <c:order val="0"/>
          <c:tx>
            <c:strRef>
              <c:f>'Annexe 3_'!$A$3</c:f>
              <c:strCache>
                <c:ptCount val="1"/>
                <c:pt idx="0">
                  <c:v>Proportion d'emploi stable</c:v>
                </c:pt>
              </c:strCache>
            </c:strRef>
          </c:tx>
          <c:spPr>
            <a:solidFill>
              <a:schemeClr val="accent1">
                <a:shade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 3_'!$B$2:$E$2</c:f>
              <c:strCache>
                <c:ptCount val="4"/>
                <c:pt idx="0">
                  <c:v>FI-SE</c:v>
                </c:pt>
                <c:pt idx="1">
                  <c:v>Apprentissage</c:v>
                </c:pt>
                <c:pt idx="2">
                  <c:v>CP</c:v>
                </c:pt>
                <c:pt idx="3">
                  <c:v>Ensemble</c:v>
                </c:pt>
              </c:strCache>
            </c:strRef>
          </c:cat>
          <c:val>
            <c:numRef>
              <c:f>'Annexe 3_'!$B$3:$E$3</c:f>
              <c:numCache>
                <c:formatCode>0</c:formatCode>
                <c:ptCount val="4"/>
                <c:pt idx="0">
                  <c:v>75.84</c:v>
                </c:pt>
                <c:pt idx="1">
                  <c:v>89.19</c:v>
                </c:pt>
                <c:pt idx="2">
                  <c:v>90.64</c:v>
                </c:pt>
                <c:pt idx="3">
                  <c:v>85</c:v>
                </c:pt>
              </c:numCache>
            </c:numRef>
          </c:val>
          <c:extLst>
            <c:ext xmlns:c16="http://schemas.microsoft.com/office/drawing/2014/chart" uri="{C3380CC4-5D6E-409C-BE32-E72D297353CC}">
              <c16:uniqueId val="{00000000-ACE9-4D8B-8736-6ED6D07CEC41}"/>
            </c:ext>
          </c:extLst>
        </c:ser>
        <c:ser>
          <c:idx val="1"/>
          <c:order val="1"/>
          <c:tx>
            <c:strRef>
              <c:f>'Annexe 3_'!$A$4</c:f>
              <c:strCache>
                <c:ptCount val="1"/>
                <c:pt idx="0">
                  <c:v>Proportion d'emploi à temps plein</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 3_'!$B$2:$E$2</c:f>
              <c:strCache>
                <c:ptCount val="4"/>
                <c:pt idx="0">
                  <c:v>FI-SE</c:v>
                </c:pt>
                <c:pt idx="1">
                  <c:v>Apprentissage</c:v>
                </c:pt>
                <c:pt idx="2">
                  <c:v>CP</c:v>
                </c:pt>
                <c:pt idx="3">
                  <c:v>Ensemble</c:v>
                </c:pt>
              </c:strCache>
            </c:strRef>
          </c:cat>
          <c:val>
            <c:numRef>
              <c:f>'Annexe 3_'!$B$4:$E$4</c:f>
              <c:numCache>
                <c:formatCode>0</c:formatCode>
                <c:ptCount val="4"/>
                <c:pt idx="0">
                  <c:v>95.17</c:v>
                </c:pt>
                <c:pt idx="1">
                  <c:v>98.48</c:v>
                </c:pt>
                <c:pt idx="2">
                  <c:v>97.98</c:v>
                </c:pt>
                <c:pt idx="3">
                  <c:v>96.63</c:v>
                </c:pt>
              </c:numCache>
            </c:numRef>
          </c:val>
          <c:extLst>
            <c:ext xmlns:c16="http://schemas.microsoft.com/office/drawing/2014/chart" uri="{C3380CC4-5D6E-409C-BE32-E72D297353CC}">
              <c16:uniqueId val="{00000001-ACE9-4D8B-8736-6ED6D07CEC41}"/>
            </c:ext>
          </c:extLst>
        </c:ser>
        <c:ser>
          <c:idx val="2"/>
          <c:order val="2"/>
          <c:tx>
            <c:strRef>
              <c:f>'Annexe 3_'!$A$5</c:f>
              <c:strCache>
                <c:ptCount val="1"/>
                <c:pt idx="0">
                  <c:v>Proportion d'emploi de catégorie cadre ou professions intermédiaires</c:v>
                </c:pt>
              </c:strCache>
            </c:strRef>
          </c:tx>
          <c:spPr>
            <a:solidFill>
              <a:schemeClr val="accent1">
                <a:tint val="65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mn-lt"/>
                    <a:ea typeface="+mn-ea"/>
                    <a:cs typeface="+mn-cs"/>
                  </a:defRPr>
                </a:pPr>
                <a:endParaRPr lang="fr-FR"/>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'Annexe 3_'!$B$2:$E$2</c:f>
              <c:strCache>
                <c:ptCount val="4"/>
                <c:pt idx="0">
                  <c:v>FI-SE</c:v>
                </c:pt>
                <c:pt idx="1">
                  <c:v>Apprentissage</c:v>
                </c:pt>
                <c:pt idx="2">
                  <c:v>CP</c:v>
                </c:pt>
                <c:pt idx="3">
                  <c:v>Ensemble</c:v>
                </c:pt>
              </c:strCache>
            </c:strRef>
          </c:cat>
          <c:val>
            <c:numRef>
              <c:f>'Annexe 3_'!$B$5:$E$5</c:f>
              <c:numCache>
                <c:formatCode>0</c:formatCode>
                <c:ptCount val="4"/>
                <c:pt idx="0">
                  <c:v>72.13</c:v>
                </c:pt>
                <c:pt idx="1">
                  <c:v>80.94</c:v>
                </c:pt>
                <c:pt idx="2">
                  <c:v>81.55</c:v>
                </c:pt>
                <c:pt idx="3">
                  <c:v>78</c:v>
                </c:pt>
              </c:numCache>
            </c:numRef>
          </c:val>
          <c:extLst>
            <c:ext xmlns:c16="http://schemas.microsoft.com/office/drawing/2014/chart" uri="{C3380CC4-5D6E-409C-BE32-E72D297353CC}">
              <c16:uniqueId val="{00000002-ACE9-4D8B-8736-6ED6D07CEC41}"/>
            </c:ext>
          </c:extLst>
        </c:ser>
        <c:dLbls>
          <c:dLblPos val="inEnd"/>
          <c:showLegendKey val="0"/>
          <c:showVal val="1"/>
          <c:showCatName val="0"/>
          <c:showSerName val="0"/>
          <c:showPercent val="0"/>
          <c:showBubbleSize val="0"/>
        </c:dLbls>
        <c:gapWidth val="182"/>
        <c:overlap val="10"/>
        <c:axId val="177270144"/>
        <c:axId val="177271936"/>
      </c:barChart>
      <c:catAx>
        <c:axId val="177270144"/>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1936"/>
        <c:crosses val="autoZero"/>
        <c:auto val="1"/>
        <c:lblAlgn val="ctr"/>
        <c:lblOffset val="100"/>
        <c:noMultiLvlLbl val="0"/>
      </c:catAx>
      <c:valAx>
        <c:axId val="1772719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crossAx val="177270144"/>
        <c:crosses val="autoZero"/>
        <c:crossBetween val="between"/>
      </c:valAx>
      <c:spPr>
        <a:noFill/>
        <a:ln>
          <a:noFill/>
        </a:ln>
        <a:effectLst/>
      </c:spPr>
    </c:plotArea>
    <c:legend>
      <c:legendPos val="b"/>
      <c:layout>
        <c:manualLayout>
          <c:xMode val="edge"/>
          <c:yMode val="edge"/>
          <c:x val="6.1497451339058366E-2"/>
          <c:y val="0.75499842519685034"/>
          <c:w val="0.89463452535255283"/>
          <c:h val="0.218334908136482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 id="14">
  <a:schemeClr val="accent1"/>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 id="14">
  <a:schemeClr val="accent1"/>
</cs:colorStyle>
</file>

<file path=xl/charts/colors16.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xdr:rowOff>
    </xdr:from>
    <xdr:to>
      <xdr:col>7</xdr:col>
      <xdr:colOff>145677</xdr:colOff>
      <xdr:row>16</xdr:row>
      <xdr:rowOff>180975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717176</xdr:colOff>
      <xdr:row>10</xdr:row>
      <xdr:rowOff>168088</xdr:rowOff>
    </xdr:from>
    <xdr:to>
      <xdr:col>4</xdr:col>
      <xdr:colOff>112059</xdr:colOff>
      <xdr:row>29</xdr:row>
      <xdr:rowOff>123265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571500</xdr:colOff>
      <xdr:row>11</xdr:row>
      <xdr:rowOff>44824</xdr:rowOff>
    </xdr:from>
    <xdr:to>
      <xdr:col>10</xdr:col>
      <xdr:colOff>112059</xdr:colOff>
      <xdr:row>30</xdr:row>
      <xdr:rowOff>1</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9525</xdr:colOff>
      <xdr:row>16</xdr:row>
      <xdr:rowOff>57150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717176</xdr:colOff>
      <xdr:row>9</xdr:row>
      <xdr:rowOff>168088</xdr:rowOff>
    </xdr:from>
    <xdr:to>
      <xdr:col>3</xdr:col>
      <xdr:colOff>773205</xdr:colOff>
      <xdr:row>23</xdr:row>
      <xdr:rowOff>67235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717176</xdr:colOff>
      <xdr:row>9</xdr:row>
      <xdr:rowOff>168088</xdr:rowOff>
    </xdr:from>
    <xdr:to>
      <xdr:col>3</xdr:col>
      <xdr:colOff>773205</xdr:colOff>
      <xdr:row>23</xdr:row>
      <xdr:rowOff>67235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9525</xdr:colOff>
      <xdr:row>16</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762000</xdr:colOff>
      <xdr:row>8</xdr:row>
      <xdr:rowOff>157161</xdr:rowOff>
    </xdr:from>
    <xdr:to>
      <xdr:col>4</xdr:col>
      <xdr:colOff>380999</xdr:colOff>
      <xdr:row>22</xdr:row>
      <xdr:rowOff>114301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2</xdr:row>
      <xdr:rowOff>0</xdr:rowOff>
    </xdr:from>
    <xdr:to>
      <xdr:col>7</xdr:col>
      <xdr:colOff>0</xdr:colOff>
      <xdr:row>15</xdr:row>
      <xdr:rowOff>180975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152400</xdr:colOff>
      <xdr:row>12</xdr:row>
      <xdr:rowOff>0</xdr:rowOff>
    </xdr:from>
    <xdr:to>
      <xdr:col>2</xdr:col>
      <xdr:colOff>190400</xdr:colOff>
      <xdr:row>12</xdr:row>
      <xdr:rowOff>161905</xdr:rowOff>
    </xdr:to>
    <xdr:pic>
      <xdr:nvPicPr>
        <xdr:cNvPr id="4" name="Image 3"/>
        <xdr:cNvPicPr>
          <a:picLocks noChangeAspect="1"/>
        </xdr:cNvPicPr>
      </xdr:nvPicPr>
      <xdr:blipFill>
        <a:blip xmlns:r="http://schemas.openxmlformats.org/officeDocument/2006/relationships" r:embed="rId2"/>
        <a:stretch>
          <a:fillRect/>
        </a:stretch>
      </xdr:blipFill>
      <xdr:spPr>
        <a:xfrm>
          <a:off x="914400" y="2305050"/>
          <a:ext cx="800000" cy="16190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717176</xdr:colOff>
      <xdr:row>9</xdr:row>
      <xdr:rowOff>168088</xdr:rowOff>
    </xdr:from>
    <xdr:to>
      <xdr:col>3</xdr:col>
      <xdr:colOff>773205</xdr:colOff>
      <xdr:row>23</xdr:row>
      <xdr:rowOff>67235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238125</xdr:colOff>
      <xdr:row>15</xdr:row>
      <xdr:rowOff>161925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200024</xdr:rowOff>
    </xdr:from>
    <xdr:to>
      <xdr:col>7</xdr:col>
      <xdr:colOff>19050</xdr:colOff>
      <xdr:row>16</xdr:row>
      <xdr:rowOff>9524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762000</xdr:colOff>
      <xdr:row>8</xdr:row>
      <xdr:rowOff>157161</xdr:rowOff>
    </xdr:from>
    <xdr:to>
      <xdr:col>4</xdr:col>
      <xdr:colOff>380999</xdr:colOff>
      <xdr:row>22</xdr:row>
      <xdr:rowOff>114301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7</xdr:col>
      <xdr:colOff>28574</xdr:colOff>
      <xdr:row>18</xdr:row>
      <xdr:rowOff>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717177</xdr:colOff>
      <xdr:row>10</xdr:row>
      <xdr:rowOff>78440</xdr:rowOff>
    </xdr:from>
    <xdr:to>
      <xdr:col>2</xdr:col>
      <xdr:colOff>526676</xdr:colOff>
      <xdr:row>25</xdr:row>
      <xdr:rowOff>179294</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717177</xdr:colOff>
      <xdr:row>10</xdr:row>
      <xdr:rowOff>78440</xdr:rowOff>
    </xdr:from>
    <xdr:to>
      <xdr:col>2</xdr:col>
      <xdr:colOff>526676</xdr:colOff>
      <xdr:row>25</xdr:row>
      <xdr:rowOff>179294</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nseignementsup-recherche.gouv.fr/pages/insertion_professionnell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AppData/Local/Microsoft/Windows/INetCache/Content.Outlook/5U9Y0HI9/NF_IP_master_%202021_Tableaux%20et%20graphiques_version_modifi&#233;e_avec_alter.xls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hyperlink" Target="../../../../../AppData/Local/Microsoft/Windows/INetCache/Content.Outlook/5U9Y0HI9/NF_IP_master_%202021_Tableaux%20et%20graphiques_version_modifi&#233;e_avec_alter.xlsx" TargetMode="External"/></Relationships>
</file>

<file path=xl/worksheets/_rels/sheet31.xml.rels><?xml version="1.0" encoding="UTF-8" standalone="yes"?>
<Relationships xmlns="http://schemas.openxmlformats.org/package/2006/relationships"><Relationship Id="rId1" Type="http://schemas.openxmlformats.org/officeDocument/2006/relationships/hyperlink" Target="../../../../../AppData/Local/Microsoft/Windows/INetCache/Content.Outlook/5U9Y0HI9/NF_IP_master_%202021_Tableaux%20et%20graphiques_version_modifi&#233;e_avec_alter.xlsx" TargetMode="Externa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abSelected="1" workbookViewId="0">
      <selection activeCell="A11" sqref="A11:J11"/>
    </sheetView>
  </sheetViews>
  <sheetFormatPr baseColWidth="10" defaultRowHeight="15" x14ac:dyDescent="0.25"/>
  <cols>
    <col min="10" max="10" width="71.7109375" customWidth="1"/>
  </cols>
  <sheetData>
    <row r="1" spans="1:10" ht="15.75" x14ac:dyDescent="0.3">
      <c r="A1" s="178" t="s">
        <v>87</v>
      </c>
      <c r="B1" s="178"/>
      <c r="C1" s="178"/>
      <c r="D1" s="178"/>
      <c r="E1" s="178"/>
      <c r="F1" s="178"/>
      <c r="G1" s="178"/>
      <c r="H1" s="178"/>
      <c r="I1" s="178"/>
      <c r="J1" s="178"/>
    </row>
    <row r="2" spans="1:10" ht="6" customHeight="1" x14ac:dyDescent="0.25">
      <c r="A2" s="180"/>
      <c r="B2" s="180"/>
      <c r="C2" s="180"/>
      <c r="D2" s="180"/>
      <c r="E2" s="180"/>
      <c r="F2" s="180"/>
      <c r="G2" s="180"/>
      <c r="H2" s="180"/>
      <c r="I2" s="180"/>
      <c r="J2" s="180"/>
    </row>
    <row r="3" spans="1:10" ht="26.25" customHeight="1" x14ac:dyDescent="0.25">
      <c r="A3" s="179" t="s">
        <v>92</v>
      </c>
      <c r="B3" s="179"/>
      <c r="C3" s="179"/>
      <c r="D3" s="179"/>
      <c r="E3" s="179"/>
      <c r="F3" s="179"/>
      <c r="G3" s="179"/>
      <c r="H3" s="179"/>
      <c r="I3" s="179"/>
      <c r="J3" s="179"/>
    </row>
    <row r="4" spans="1:10" ht="30" customHeight="1" x14ac:dyDescent="0.25">
      <c r="A4" s="179" t="s">
        <v>88</v>
      </c>
      <c r="B4" s="179"/>
      <c r="C4" s="179"/>
      <c r="D4" s="179"/>
      <c r="E4" s="179"/>
      <c r="F4" s="179"/>
      <c r="G4" s="179"/>
      <c r="H4" s="179"/>
      <c r="I4" s="179"/>
      <c r="J4" s="179"/>
    </row>
    <row r="5" spans="1:10" ht="28.5" customHeight="1" x14ac:dyDescent="0.25">
      <c r="A5" s="179" t="s">
        <v>91</v>
      </c>
      <c r="B5" s="179"/>
      <c r="C5" s="179"/>
      <c r="D5" s="179"/>
      <c r="E5" s="179"/>
      <c r="F5" s="179"/>
      <c r="G5" s="179"/>
      <c r="H5" s="179"/>
      <c r="I5" s="179"/>
      <c r="J5" s="179"/>
    </row>
    <row r="6" spans="1:10" s="1" customFormat="1" ht="6.75" customHeight="1" x14ac:dyDescent="0.25">
      <c r="A6" s="176"/>
      <c r="B6" s="176"/>
      <c r="C6" s="176"/>
      <c r="D6" s="176"/>
      <c r="E6" s="176"/>
      <c r="F6" s="176"/>
      <c r="G6" s="176"/>
      <c r="H6" s="176"/>
      <c r="I6" s="176"/>
      <c r="J6" s="176"/>
    </row>
    <row r="7" spans="1:10" x14ac:dyDescent="0.25">
      <c r="A7" s="173" t="s">
        <v>24</v>
      </c>
      <c r="B7" s="174"/>
      <c r="C7" s="174"/>
      <c r="D7" s="174"/>
      <c r="E7" s="174"/>
      <c r="F7" s="174"/>
      <c r="G7" s="174"/>
      <c r="H7" s="174"/>
      <c r="I7" s="174"/>
      <c r="J7" s="174"/>
    </row>
    <row r="8" spans="1:10" s="154" customFormat="1" x14ac:dyDescent="0.25">
      <c r="A8" s="121" t="s">
        <v>262</v>
      </c>
      <c r="B8" s="171"/>
      <c r="C8" s="171"/>
      <c r="D8" s="171"/>
      <c r="E8" s="171"/>
      <c r="F8" s="171"/>
      <c r="G8" s="171"/>
      <c r="H8" s="171"/>
      <c r="I8" s="171"/>
      <c r="J8" s="171"/>
    </row>
    <row r="9" spans="1:10" x14ac:dyDescent="0.25">
      <c r="A9" s="172" t="s">
        <v>89</v>
      </c>
      <c r="B9" s="172"/>
      <c r="C9" s="172"/>
      <c r="D9" s="172"/>
      <c r="E9" s="172"/>
      <c r="F9" s="172"/>
      <c r="G9" s="172"/>
      <c r="H9" s="172"/>
      <c r="I9" s="172"/>
      <c r="J9" s="172"/>
    </row>
    <row r="10" spans="1:10" s="116" customFormat="1" x14ac:dyDescent="0.25">
      <c r="A10" s="172" t="s">
        <v>271</v>
      </c>
      <c r="B10" s="172"/>
      <c r="C10" s="172"/>
      <c r="D10" s="172"/>
      <c r="E10" s="172"/>
      <c r="F10" s="172"/>
      <c r="G10" s="172"/>
      <c r="H10" s="172"/>
      <c r="I10" s="172"/>
      <c r="J10" s="172"/>
    </row>
    <row r="11" spans="1:10" s="116" customFormat="1" x14ac:dyDescent="0.25">
      <c r="A11" s="172" t="s">
        <v>263</v>
      </c>
      <c r="B11" s="172"/>
      <c r="C11" s="172"/>
      <c r="D11" s="172"/>
      <c r="E11" s="172"/>
      <c r="F11" s="172"/>
      <c r="G11" s="172"/>
      <c r="H11" s="172"/>
      <c r="I11" s="172"/>
      <c r="J11" s="172"/>
    </row>
    <row r="12" spans="1:10" x14ac:dyDescent="0.25">
      <c r="A12" s="172" t="s">
        <v>264</v>
      </c>
      <c r="B12" s="172"/>
      <c r="C12" s="172"/>
      <c r="D12" s="172"/>
      <c r="E12" s="172"/>
      <c r="F12" s="172"/>
      <c r="G12" s="172"/>
      <c r="H12" s="172"/>
      <c r="I12" s="172"/>
      <c r="J12" s="172"/>
    </row>
    <row r="13" spans="1:10" x14ac:dyDescent="0.25">
      <c r="A13" s="172" t="s">
        <v>265</v>
      </c>
      <c r="B13" s="172"/>
      <c r="C13" s="172"/>
      <c r="D13" s="172"/>
      <c r="E13" s="172"/>
      <c r="F13" s="172"/>
      <c r="G13" s="172"/>
      <c r="H13" s="172"/>
      <c r="I13" s="172"/>
      <c r="J13" s="172"/>
    </row>
    <row r="14" spans="1:10" x14ac:dyDescent="0.25">
      <c r="A14" s="172" t="s">
        <v>101</v>
      </c>
      <c r="B14" s="172"/>
      <c r="C14" s="172"/>
      <c r="D14" s="172"/>
      <c r="E14" s="172"/>
      <c r="F14" s="172"/>
      <c r="G14" s="172"/>
      <c r="H14" s="172"/>
      <c r="I14" s="172"/>
      <c r="J14" s="172"/>
    </row>
    <row r="15" spans="1:10" x14ac:dyDescent="0.25">
      <c r="A15" s="172" t="s">
        <v>102</v>
      </c>
      <c r="B15" s="172"/>
      <c r="C15" s="172"/>
      <c r="D15" s="172"/>
      <c r="E15" s="172"/>
      <c r="F15" s="172"/>
      <c r="G15" s="172"/>
      <c r="H15" s="172"/>
      <c r="I15" s="172"/>
      <c r="J15" s="172"/>
    </row>
    <row r="16" spans="1:10" s="1" customFormat="1" x14ac:dyDescent="0.25">
      <c r="A16" s="170" t="s">
        <v>266</v>
      </c>
      <c r="B16" s="69"/>
      <c r="C16" s="69"/>
      <c r="D16" s="69"/>
      <c r="E16" s="69"/>
      <c r="F16" s="69"/>
      <c r="G16" s="69"/>
      <c r="H16" s="69"/>
      <c r="I16" s="69"/>
      <c r="J16" s="69"/>
    </row>
    <row r="17" spans="1:10" s="1" customFormat="1" x14ac:dyDescent="0.25">
      <c r="A17" s="83" t="s">
        <v>90</v>
      </c>
      <c r="B17" s="52"/>
      <c r="C17" s="52"/>
      <c r="D17" s="52"/>
      <c r="E17" s="52"/>
      <c r="F17" s="52"/>
      <c r="G17" s="52"/>
      <c r="H17" s="52"/>
      <c r="I17" s="52"/>
      <c r="J17" s="52"/>
    </row>
    <row r="18" spans="1:10" x14ac:dyDescent="0.25">
      <c r="A18" s="172" t="s">
        <v>259</v>
      </c>
      <c r="B18" s="172"/>
      <c r="C18" s="172"/>
      <c r="D18" s="172"/>
      <c r="E18" s="172"/>
      <c r="F18" s="172"/>
      <c r="G18" s="172"/>
      <c r="H18" s="172"/>
      <c r="I18" s="172"/>
      <c r="J18" s="172"/>
    </row>
    <row r="19" spans="1:10" s="1" customFormat="1" x14ac:dyDescent="0.25">
      <c r="A19" s="172" t="s">
        <v>260</v>
      </c>
      <c r="B19" s="172"/>
      <c r="C19" s="172"/>
      <c r="D19" s="172"/>
      <c r="E19" s="172"/>
      <c r="F19" s="172"/>
      <c r="G19" s="172"/>
      <c r="H19" s="172"/>
      <c r="I19" s="172"/>
      <c r="J19" s="172"/>
    </row>
    <row r="20" spans="1:10" s="1" customFormat="1" x14ac:dyDescent="0.25">
      <c r="A20" s="172" t="s">
        <v>261</v>
      </c>
      <c r="B20" s="172"/>
      <c r="C20" s="172"/>
      <c r="D20" s="172"/>
      <c r="E20" s="172"/>
      <c r="F20" s="172"/>
      <c r="G20" s="172"/>
      <c r="H20" s="172"/>
      <c r="I20" s="172"/>
      <c r="J20" s="172"/>
    </row>
    <row r="21" spans="1:10" s="1" customFormat="1" x14ac:dyDescent="0.25">
      <c r="A21" s="170" t="s">
        <v>267</v>
      </c>
      <c r="B21" s="52"/>
      <c r="C21" s="52"/>
      <c r="D21" s="52"/>
      <c r="E21" s="52"/>
      <c r="F21" s="52"/>
      <c r="G21" s="52"/>
      <c r="H21" s="52"/>
      <c r="I21" s="52"/>
      <c r="J21" s="52"/>
    </row>
    <row r="22" spans="1:10" s="1" customFormat="1" ht="7.5" customHeight="1" x14ac:dyDescent="0.25">
      <c r="A22" s="177"/>
      <c r="B22" s="177"/>
      <c r="C22" s="177"/>
      <c r="D22" s="177"/>
      <c r="E22" s="177"/>
      <c r="F22" s="177"/>
      <c r="G22" s="177"/>
      <c r="H22" s="177"/>
      <c r="I22" s="177"/>
      <c r="J22" s="177"/>
    </row>
    <row r="23" spans="1:10" x14ac:dyDescent="0.25">
      <c r="A23" s="173" t="s">
        <v>29</v>
      </c>
      <c r="B23" s="174"/>
      <c r="C23" s="174"/>
      <c r="D23" s="174"/>
      <c r="E23" s="174"/>
      <c r="F23" s="174"/>
      <c r="G23" s="174"/>
      <c r="H23" s="174"/>
      <c r="I23" s="174"/>
      <c r="J23" s="174"/>
    </row>
    <row r="24" spans="1:10" x14ac:dyDescent="0.25">
      <c r="A24" s="175" t="s">
        <v>30</v>
      </c>
      <c r="B24" s="174"/>
      <c r="C24" s="174"/>
      <c r="D24" s="174"/>
      <c r="E24" s="174"/>
      <c r="F24" s="174"/>
      <c r="G24" s="174"/>
      <c r="H24" s="174"/>
      <c r="I24" s="174"/>
      <c r="J24" s="174"/>
    </row>
  </sheetData>
  <mergeCells count="20">
    <mergeCell ref="A1:J1"/>
    <mergeCell ref="A3:J3"/>
    <mergeCell ref="A5:J5"/>
    <mergeCell ref="A4:J4"/>
    <mergeCell ref="A13:J13"/>
    <mergeCell ref="A9:J9"/>
    <mergeCell ref="A7:J7"/>
    <mergeCell ref="A2:J2"/>
    <mergeCell ref="A19:J19"/>
    <mergeCell ref="A20:J20"/>
    <mergeCell ref="A23:J23"/>
    <mergeCell ref="A24:J24"/>
    <mergeCell ref="A6:J6"/>
    <mergeCell ref="A22:J22"/>
    <mergeCell ref="A18:J18"/>
    <mergeCell ref="A12:J12"/>
    <mergeCell ref="A15:J15"/>
    <mergeCell ref="A14:J14"/>
    <mergeCell ref="A10:J10"/>
    <mergeCell ref="A11:J11"/>
  </mergeCells>
  <hyperlinks>
    <hyperlink ref="A24" r:id="rId1"/>
    <hyperlink ref="A9:J9" location="'Tableau 1 '!A1" display="Tableau 1 - Taux d’insertion des diplômés de master (en %) et évolution (en point) par rapport à la promotion précédente"/>
    <hyperlink ref="A18:J18" location="'Annexe 3'!A1" display="Annexe 3 - Conditions d’emploi des diplômés de licence professionnelle   en emploi à 30 mois, selon le régime d'inscription (en %)"/>
    <hyperlink ref="A13:J13" location="'Graphique 3'!A1" display="Graphique 3 - Conditions d’emploi des diplômés de licence professionnelle  en emploi à 30 mois, selon le domaine disciplinaire (en %) "/>
    <hyperlink ref="A14:J14" location="'Tableau 3'!A1" display="Tableau 3 - Salaire net mensuel médian à 30 mois des diplômés de licence professionnelle  et évolution par rapport à 18 mois (en euros et en %)"/>
    <hyperlink ref="A15:J15" location="'Graphique 4'!A1" display="Graphique 4 - Adéquation de l’emploi et satisfaction des diplômés de licence professionnelle  (en %, à 30 mois)"/>
    <hyperlink ref="A12:J12" location="'Graphique 2'!A1" display="Graphique 2 - Répartition des diplômés de licence professionnelle par type d'employeur (en %, à 30 mois)"/>
    <hyperlink ref="A20:J20" location="'Annexe 5'!A1" display="Annexe 5 - Conditions d’emploi des diplômés de licence professionnelle en emploi à 18 mois, selon le régime d'inscription (en %)"/>
    <hyperlink ref="A19:J19" location="'Annexe 4'!A1" display="Annexe 4 - Conditions d’emploi des diplômés de licence professionnelle  en emploi à 18 mois, selon le domaine disciplinaire (en %) "/>
    <hyperlink ref="A17" location="'Annexe 2'!A1" display="Annexe 2 - Taux d’insertion des diplômés de master (en %) et évolution (en point) selon le régime d'inscription et le domaine disciplinaire"/>
    <hyperlink ref="A21" location="'Annexe 6'!A1" display="Annexe 6 - Salaire net mensuel médian à 30 mois des diplômés de licence professionnelle  et évolution par rapport à 18 mois pour ceux occupant un emploi aux deux dates (en euros et en %)"/>
    <hyperlink ref="A16" location="'Annexe 1'!A1" display="Annexe 1 - Répartition des diplomés de licence professionnelle  par régime d'inscription et domaine disciplinaire (en %)"/>
    <hyperlink ref="A10:J10" location="'Tableau 1B'!A1" display="Tableau 2 -  Taux d'emploi des diplômés de licence professionnelle (en %) et évolution (en point) par rapport à la promotion précédente"/>
    <hyperlink ref="A11:J11" location="'Graphique 1'!A1" display="Graphique 1 - Statut indépendant, mobilité  et taux d'emploi salariés en France des diplômés de licence professionnelle par domaine discplinaire (en %, à 30 mois)"/>
    <hyperlink ref="A8" location="'Tableau A'!A1" display="Tableau A - Taux de poursuite des études des diplômés de licence professionnelle (en %) et évolution (en point) par rapport à la promotion précédente"/>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sqref="A1:D1"/>
    </sheetView>
  </sheetViews>
  <sheetFormatPr baseColWidth="10" defaultRowHeight="15" x14ac:dyDescent="0.25"/>
  <cols>
    <col min="1" max="1" width="34.42578125" customWidth="1"/>
    <col min="2" max="2" width="10.28515625" customWidth="1"/>
    <col min="3" max="3" width="8.42578125" customWidth="1"/>
    <col min="4" max="4" width="9.28515625" customWidth="1"/>
  </cols>
  <sheetData>
    <row r="1" spans="1:4" ht="36.75" customHeight="1" thickBot="1" x14ac:dyDescent="0.3">
      <c r="A1" s="183" t="s">
        <v>97</v>
      </c>
      <c r="B1" s="183"/>
      <c r="C1" s="183"/>
      <c r="D1" s="183"/>
    </row>
    <row r="2" spans="1:4" ht="15.75" thickBot="1" x14ac:dyDescent="0.3">
      <c r="A2" s="184" t="s">
        <v>46</v>
      </c>
      <c r="B2" s="184"/>
      <c r="C2" s="184"/>
      <c r="D2" s="184"/>
    </row>
    <row r="3" spans="1:4" s="1" customFormat="1" ht="22.5" x14ac:dyDescent="0.25">
      <c r="A3" s="123"/>
      <c r="B3" s="54" t="s">
        <v>53</v>
      </c>
      <c r="C3" s="53"/>
      <c r="D3" s="53"/>
    </row>
    <row r="4" spans="1:4" x14ac:dyDescent="0.25">
      <c r="A4" s="181" t="s">
        <v>9</v>
      </c>
      <c r="B4" s="181"/>
      <c r="C4" s="13"/>
      <c r="D4" s="12"/>
    </row>
    <row r="5" spans="1:4" x14ac:dyDescent="0.25">
      <c r="A5" s="28" t="s">
        <v>0</v>
      </c>
      <c r="B5" s="55" t="s">
        <v>169</v>
      </c>
      <c r="C5" s="3"/>
      <c r="D5" s="56"/>
    </row>
    <row r="6" spans="1:4" x14ac:dyDescent="0.25">
      <c r="A6" s="28" t="s">
        <v>1</v>
      </c>
      <c r="B6" s="55" t="s">
        <v>170</v>
      </c>
      <c r="C6" s="21"/>
      <c r="D6" s="56"/>
    </row>
    <row r="7" spans="1:4" x14ac:dyDescent="0.25">
      <c r="A7" s="28" t="s">
        <v>12</v>
      </c>
      <c r="B7" s="55" t="s">
        <v>171</v>
      </c>
      <c r="C7" s="12"/>
      <c r="D7" s="56"/>
    </row>
    <row r="8" spans="1:4" x14ac:dyDescent="0.25">
      <c r="A8" s="28" t="s">
        <v>13</v>
      </c>
      <c r="B8" s="55" t="s">
        <v>172</v>
      </c>
      <c r="D8" s="56"/>
    </row>
    <row r="9" spans="1:4" x14ac:dyDescent="0.25">
      <c r="A9" s="182" t="s">
        <v>41</v>
      </c>
      <c r="B9" s="182"/>
    </row>
    <row r="10" spans="1:4" x14ac:dyDescent="0.25">
      <c r="A10" s="28" t="s">
        <v>49</v>
      </c>
      <c r="B10" s="55" t="s">
        <v>173</v>
      </c>
    </row>
    <row r="11" spans="1:4" x14ac:dyDescent="0.25">
      <c r="A11" s="28" t="s">
        <v>32</v>
      </c>
      <c r="B11" s="55" t="s">
        <v>174</v>
      </c>
    </row>
    <row r="12" spans="1:4" x14ac:dyDescent="0.25">
      <c r="A12" s="28" t="s">
        <v>50</v>
      </c>
      <c r="B12" s="55" t="s">
        <v>175</v>
      </c>
    </row>
    <row r="13" spans="1:4" ht="15" customHeight="1" x14ac:dyDescent="0.25">
      <c r="A13" s="27" t="s">
        <v>23</v>
      </c>
      <c r="B13" s="27" t="s">
        <v>176</v>
      </c>
    </row>
    <row r="14" spans="1:4" x14ac:dyDescent="0.25">
      <c r="A14" s="21" t="s">
        <v>18</v>
      </c>
      <c r="B14" s="3"/>
    </row>
    <row r="15" spans="1:4" x14ac:dyDescent="0.25">
      <c r="A15" s="22" t="s">
        <v>62</v>
      </c>
      <c r="B15" s="12"/>
    </row>
  </sheetData>
  <mergeCells count="4">
    <mergeCell ref="A4:B4"/>
    <mergeCell ref="A9:B9"/>
    <mergeCell ref="A1:D1"/>
    <mergeCell ref="A2:D2"/>
  </mergeCells>
  <hyperlinks>
    <hyperlink ref="A2:D2" location="Sommaire!A1" display="Retour au sommair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Y23"/>
  <sheetViews>
    <sheetView workbookViewId="0">
      <selection sqref="A1:D1"/>
    </sheetView>
  </sheetViews>
  <sheetFormatPr baseColWidth="10" defaultRowHeight="12.75" x14ac:dyDescent="0.2"/>
  <cols>
    <col min="1" max="1" width="31.85546875" style="12" customWidth="1"/>
    <col min="2" max="2" width="10.28515625" style="12" customWidth="1"/>
    <col min="3" max="3" width="8.42578125" style="12" customWidth="1"/>
    <col min="4" max="4" width="9.28515625" style="12" customWidth="1"/>
    <col min="5" max="16384" width="11.42578125" style="12"/>
  </cols>
  <sheetData>
    <row r="1" spans="1:16379" ht="48" customHeight="1" thickBot="1" x14ac:dyDescent="0.25">
      <c r="A1" s="183" t="s">
        <v>93</v>
      </c>
      <c r="B1" s="183"/>
      <c r="C1" s="183"/>
      <c r="D1" s="183"/>
    </row>
    <row r="2" spans="1:16379" ht="15.75" thickBot="1" x14ac:dyDescent="0.25">
      <c r="A2" s="184" t="s">
        <v>46</v>
      </c>
      <c r="B2" s="184"/>
      <c r="C2" s="184"/>
      <c r="D2" s="184"/>
    </row>
    <row r="3" spans="1:16379" ht="21.75" customHeight="1" thickBot="1" x14ac:dyDescent="0.25">
      <c r="A3" s="123"/>
      <c r="B3" s="27" t="s">
        <v>47</v>
      </c>
      <c r="C3" s="27" t="s">
        <v>48</v>
      </c>
    </row>
    <row r="4" spans="1:16379" ht="9.75" customHeight="1" x14ac:dyDescent="0.2">
      <c r="A4" s="166" t="s">
        <v>9</v>
      </c>
      <c r="B4" s="166"/>
      <c r="C4" s="166"/>
    </row>
    <row r="5" spans="1:16379" x14ac:dyDescent="0.2">
      <c r="A5" s="28" t="s">
        <v>0</v>
      </c>
      <c r="B5" s="128" t="s">
        <v>120</v>
      </c>
      <c r="C5" s="128" t="s">
        <v>130</v>
      </c>
      <c r="E5" s="90"/>
      <c r="F5" s="90"/>
      <c r="G5" s="90"/>
      <c r="H5" s="90"/>
      <c r="J5" s="56"/>
      <c r="K5" s="56"/>
      <c r="L5" s="56"/>
      <c r="M5" s="56"/>
    </row>
    <row r="6" spans="1:16379" x14ac:dyDescent="0.2">
      <c r="A6" s="28" t="s">
        <v>1</v>
      </c>
      <c r="B6" s="128" t="s">
        <v>121</v>
      </c>
      <c r="C6" s="128" t="s">
        <v>131</v>
      </c>
      <c r="E6" s="90"/>
      <c r="F6" s="90"/>
      <c r="G6" s="90"/>
      <c r="H6" s="90"/>
      <c r="J6" s="56"/>
      <c r="K6" s="56"/>
      <c r="L6" s="56"/>
      <c r="M6" s="56"/>
    </row>
    <row r="7" spans="1:16379" x14ac:dyDescent="0.2">
      <c r="A7" s="28" t="s">
        <v>12</v>
      </c>
      <c r="B7" s="128" t="s">
        <v>122</v>
      </c>
      <c r="C7" s="128" t="s">
        <v>132</v>
      </c>
      <c r="E7" s="90"/>
      <c r="F7" s="90"/>
      <c r="G7" s="90"/>
      <c r="H7" s="90"/>
      <c r="J7" s="56"/>
      <c r="K7" s="56"/>
      <c r="L7" s="56"/>
      <c r="M7" s="56"/>
    </row>
    <row r="8" spans="1:16379" x14ac:dyDescent="0.2">
      <c r="A8" s="28" t="s">
        <v>13</v>
      </c>
      <c r="B8" s="128" t="s">
        <v>120</v>
      </c>
      <c r="C8" s="128" t="s">
        <v>127</v>
      </c>
      <c r="E8" s="90"/>
      <c r="F8" s="90"/>
      <c r="G8" s="90"/>
      <c r="H8" s="90"/>
      <c r="J8" s="56"/>
      <c r="K8" s="56"/>
      <c r="L8" s="56"/>
      <c r="M8" s="56"/>
    </row>
    <row r="9" spans="1:16379" ht="11.25" customHeight="1" x14ac:dyDescent="0.2">
      <c r="A9" s="165" t="s">
        <v>41</v>
      </c>
      <c r="B9" s="165"/>
      <c r="C9" s="165"/>
      <c r="H9" s="91"/>
      <c r="I9" s="91"/>
      <c r="J9" s="91"/>
      <c r="K9" s="91"/>
      <c r="L9" s="91"/>
      <c r="M9" s="91"/>
    </row>
    <row r="10" spans="1:16379" ht="12.75" customHeight="1" x14ac:dyDescent="0.25">
      <c r="A10" s="28" t="s">
        <v>49</v>
      </c>
      <c r="B10" s="128" t="s">
        <v>123</v>
      </c>
      <c r="C10" s="128" t="s">
        <v>126</v>
      </c>
      <c r="H10" s="92"/>
      <c r="I10" s="91"/>
      <c r="J10" s="92"/>
      <c r="K10" s="91"/>
      <c r="L10" s="91"/>
      <c r="M10" s="91"/>
    </row>
    <row r="11" spans="1:16379" ht="15" x14ac:dyDescent="0.25">
      <c r="A11" s="28" t="s">
        <v>32</v>
      </c>
      <c r="B11" s="128" t="s">
        <v>124</v>
      </c>
      <c r="C11" s="128" t="s">
        <v>127</v>
      </c>
      <c r="H11" s="1"/>
      <c r="J11" s="1"/>
    </row>
    <row r="12" spans="1:16379" ht="15" x14ac:dyDescent="0.25">
      <c r="A12" s="28" t="s">
        <v>50</v>
      </c>
      <c r="B12" s="128" t="s">
        <v>124</v>
      </c>
      <c r="C12" s="128" t="s">
        <v>128</v>
      </c>
      <c r="H12" s="1"/>
      <c r="J12" s="1"/>
    </row>
    <row r="13" spans="1:16379" ht="12" customHeight="1" x14ac:dyDescent="0.2">
      <c r="A13" s="27" t="s">
        <v>23</v>
      </c>
      <c r="B13" s="27" t="s">
        <v>125</v>
      </c>
      <c r="C13" s="27" t="s">
        <v>129</v>
      </c>
      <c r="D13" s="3"/>
      <c r="E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row>
    <row r="14" spans="1:16379" x14ac:dyDescent="0.2">
      <c r="A14" s="21" t="s">
        <v>2</v>
      </c>
      <c r="B14" s="13"/>
      <c r="C14" s="13"/>
    </row>
    <row r="15" spans="1:16379" x14ac:dyDescent="0.2">
      <c r="A15" s="21" t="s">
        <v>134</v>
      </c>
      <c r="B15" s="21"/>
      <c r="C15" s="21"/>
    </row>
    <row r="16" spans="1:16379" x14ac:dyDescent="0.2">
      <c r="A16" s="22" t="s">
        <v>62</v>
      </c>
    </row>
    <row r="17" spans="1:3" x14ac:dyDescent="0.2">
      <c r="A17" s="2"/>
    </row>
    <row r="22" spans="1:3" ht="15" x14ac:dyDescent="0.25">
      <c r="B22" s="1"/>
      <c r="C22" s="1"/>
    </row>
    <row r="23" spans="1:3" ht="15" x14ac:dyDescent="0.25">
      <c r="B23" s="1"/>
      <c r="C23" s="1"/>
    </row>
  </sheetData>
  <mergeCells count="2">
    <mergeCell ref="A1:D1"/>
    <mergeCell ref="A2:D2"/>
  </mergeCells>
  <hyperlinks>
    <hyperlink ref="A2:D2" location="Sommaire!A1" display="Retour au 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28"/>
  <sheetViews>
    <sheetView workbookViewId="0">
      <selection activeCell="O18" sqref="O18:Q28"/>
    </sheetView>
  </sheetViews>
  <sheetFormatPr baseColWidth="10" defaultRowHeight="12.75" x14ac:dyDescent="0.2"/>
  <cols>
    <col min="1" max="1" width="31.85546875" style="12" customWidth="1"/>
    <col min="2" max="2" width="2.7109375" style="12" customWidth="1"/>
    <col min="3" max="3" width="3.85546875" style="12" bestFit="1" customWidth="1"/>
    <col min="4" max="4" width="2.7109375" style="12" bestFit="1" customWidth="1"/>
    <col min="5" max="5" width="3.85546875" style="12" bestFit="1" customWidth="1"/>
    <col min="6" max="6" width="2.7109375" style="12" bestFit="1" customWidth="1"/>
    <col min="7" max="7" width="6.7109375" style="12" customWidth="1"/>
    <col min="8" max="8" width="4" style="12" customWidth="1"/>
    <col min="9" max="9" width="4.140625" style="12" customWidth="1"/>
    <col min="10" max="10" width="2.42578125" style="12" customWidth="1"/>
    <col min="11" max="11" width="6.5703125" style="12" customWidth="1"/>
    <col min="12" max="12" width="2.85546875" style="12" customWidth="1"/>
    <col min="13" max="13" width="5.7109375" style="12" customWidth="1"/>
    <col min="14" max="14" width="11.42578125" style="12"/>
    <col min="15" max="15" width="31.85546875" style="12" customWidth="1"/>
    <col min="16" max="16" width="10.28515625" style="12" customWidth="1"/>
    <col min="17" max="17" width="8.42578125" style="12" customWidth="1"/>
    <col min="18" max="18" width="2.7109375" style="12" bestFit="1" customWidth="1"/>
    <col min="19" max="19" width="3.85546875" style="12" bestFit="1" customWidth="1"/>
    <col min="20" max="16384" width="11.42578125" style="12"/>
  </cols>
  <sheetData>
    <row r="1" spans="1:23" ht="36" customHeight="1" thickBot="1" x14ac:dyDescent="0.25">
      <c r="A1" s="183" t="s">
        <v>108</v>
      </c>
      <c r="B1" s="183"/>
      <c r="C1" s="183"/>
      <c r="D1" s="183"/>
      <c r="E1" s="183"/>
      <c r="F1" s="183"/>
      <c r="G1" s="183"/>
      <c r="M1" s="51"/>
    </row>
    <row r="2" spans="1:23" ht="13.5" thickBot="1" x14ac:dyDescent="0.25">
      <c r="A2" s="188" t="s">
        <v>46</v>
      </c>
      <c r="B2" s="188"/>
      <c r="C2" s="188"/>
      <c r="D2" s="188"/>
    </row>
    <row r="3" spans="1:23" x14ac:dyDescent="0.2">
      <c r="A3" s="2"/>
    </row>
    <row r="4" spans="1:23" ht="13.5" thickBot="1" x14ac:dyDescent="0.25"/>
    <row r="5" spans="1:23" ht="21" customHeight="1" x14ac:dyDescent="0.2">
      <c r="A5" s="123"/>
      <c r="B5" s="186" t="s">
        <v>47</v>
      </c>
      <c r="C5" s="187"/>
      <c r="D5" s="186" t="s">
        <v>48</v>
      </c>
      <c r="E5" s="187"/>
      <c r="O5" s="123"/>
      <c r="P5" s="186" t="s">
        <v>47</v>
      </c>
      <c r="Q5" s="187"/>
      <c r="R5" s="186" t="s">
        <v>48</v>
      </c>
      <c r="S5" s="187"/>
    </row>
    <row r="6" spans="1:23" ht="12.75" customHeight="1" x14ac:dyDescent="0.2">
      <c r="A6" s="181" t="s">
        <v>9</v>
      </c>
      <c r="B6" s="181"/>
      <c r="C6" s="181"/>
      <c r="D6" s="181"/>
      <c r="E6" s="181"/>
      <c r="O6" s="181" t="s">
        <v>9</v>
      </c>
      <c r="P6" s="181"/>
      <c r="Q6" s="181"/>
      <c r="R6" s="181"/>
      <c r="S6" s="181"/>
    </row>
    <row r="7" spans="1:23" x14ac:dyDescent="0.2">
      <c r="A7" s="28" t="s">
        <v>0</v>
      </c>
      <c r="B7" s="125">
        <v>92.99</v>
      </c>
      <c r="C7" s="126" t="s">
        <v>109</v>
      </c>
      <c r="D7" s="118">
        <v>95.13</v>
      </c>
      <c r="E7" s="127" t="s">
        <v>116</v>
      </c>
      <c r="J7" s="56">
        <f>ROUND(B7-B20,0)</f>
        <v>1</v>
      </c>
      <c r="K7" s="56"/>
      <c r="L7" s="56">
        <f>ROUND(D7-D20,0)</f>
        <v>1</v>
      </c>
      <c r="O7" s="28" t="s">
        <v>0</v>
      </c>
      <c r="P7" s="125">
        <v>92.99</v>
      </c>
      <c r="Q7" s="126" t="s">
        <v>111</v>
      </c>
      <c r="R7" s="118">
        <v>95.13</v>
      </c>
      <c r="S7" s="127" t="s">
        <v>111</v>
      </c>
      <c r="U7" s="12" t="str">
        <f>ROUND(P7,0)&amp;" "&amp;Q7</f>
        <v>93 (1)</v>
      </c>
      <c r="W7" s="12" t="str">
        <f>ROUND(R7,0)&amp;" "&amp;S7</f>
        <v>95 (1)</v>
      </c>
    </row>
    <row r="8" spans="1:23" x14ac:dyDescent="0.2">
      <c r="A8" s="28" t="s">
        <v>1</v>
      </c>
      <c r="B8" s="125">
        <v>86.37</v>
      </c>
      <c r="C8" s="29" t="s">
        <v>113</v>
      </c>
      <c r="D8" s="118">
        <v>90.42</v>
      </c>
      <c r="E8" s="118" t="s">
        <v>117</v>
      </c>
      <c r="J8" s="56">
        <f t="shared" ref="J8:J15" si="0">ROUND(B8-B21,0)</f>
        <v>3</v>
      </c>
      <c r="K8" s="56"/>
      <c r="L8" s="56">
        <f t="shared" ref="L8:L15" si="1">ROUND(D8-D21,0)</f>
        <v>2</v>
      </c>
      <c r="O8" s="28" t="s">
        <v>1</v>
      </c>
      <c r="P8" s="125">
        <v>86.37</v>
      </c>
      <c r="Q8" s="29" t="s">
        <v>112</v>
      </c>
      <c r="R8" s="118">
        <v>90.42</v>
      </c>
      <c r="S8" s="118" t="s">
        <v>110</v>
      </c>
      <c r="U8" s="12" t="str">
        <f t="shared" ref="U8:U10" si="2">ROUND(P8,0)&amp;" "&amp;Q8</f>
        <v>86 (3)</v>
      </c>
      <c r="W8" s="12" t="str">
        <f t="shared" ref="W8:W10" si="3">ROUND(R8,0)&amp;" "&amp;S8</f>
        <v>90 (2)</v>
      </c>
    </row>
    <row r="9" spans="1:23" x14ac:dyDescent="0.2">
      <c r="A9" s="28" t="s">
        <v>12</v>
      </c>
      <c r="B9" s="125">
        <v>86.52</v>
      </c>
      <c r="C9" s="126" t="s">
        <v>109</v>
      </c>
      <c r="D9" s="118">
        <v>90.9</v>
      </c>
      <c r="E9" s="118" t="s">
        <v>118</v>
      </c>
      <c r="J9" s="56">
        <f t="shared" si="0"/>
        <v>0</v>
      </c>
      <c r="K9" s="56"/>
      <c r="L9" s="56">
        <f t="shared" si="1"/>
        <v>1</v>
      </c>
      <c r="O9" s="28" t="s">
        <v>12</v>
      </c>
      <c r="P9" s="125">
        <v>86.52</v>
      </c>
      <c r="Q9" s="126" t="s">
        <v>109</v>
      </c>
      <c r="R9" s="118">
        <v>90.9</v>
      </c>
      <c r="S9" s="118" t="s">
        <v>111</v>
      </c>
      <c r="U9" s="12" t="str">
        <f t="shared" si="2"/>
        <v>87 (0)</v>
      </c>
      <c r="W9" s="12" t="str">
        <f t="shared" si="3"/>
        <v>91 (1)</v>
      </c>
    </row>
    <row r="10" spans="1:23" ht="22.5" customHeight="1" x14ac:dyDescent="0.2">
      <c r="A10" s="28" t="s">
        <v>13</v>
      </c>
      <c r="B10" s="125">
        <v>93.33</v>
      </c>
      <c r="C10" s="126" t="s">
        <v>109</v>
      </c>
      <c r="D10" s="118">
        <v>95.81</v>
      </c>
      <c r="E10" s="118" t="s">
        <v>116</v>
      </c>
      <c r="J10" s="56">
        <f t="shared" si="0"/>
        <v>1</v>
      </c>
      <c r="K10" s="56"/>
      <c r="L10" s="56">
        <f t="shared" si="1"/>
        <v>0</v>
      </c>
      <c r="O10" s="28" t="s">
        <v>13</v>
      </c>
      <c r="P10" s="125">
        <v>93.33</v>
      </c>
      <c r="Q10" s="126" t="s">
        <v>111</v>
      </c>
      <c r="R10" s="118">
        <v>95.81</v>
      </c>
      <c r="S10" s="118" t="s">
        <v>109</v>
      </c>
      <c r="U10" s="12" t="str">
        <f t="shared" si="2"/>
        <v>93 (1)</v>
      </c>
      <c r="W10" s="12" t="str">
        <f t="shared" si="3"/>
        <v>96 (0)</v>
      </c>
    </row>
    <row r="11" spans="1:23" ht="12.75" customHeight="1" x14ac:dyDescent="0.2">
      <c r="A11" s="182" t="s">
        <v>41</v>
      </c>
      <c r="B11" s="182"/>
      <c r="C11" s="182"/>
      <c r="D11" s="182"/>
      <c r="E11" s="182"/>
      <c r="J11" s="56"/>
      <c r="K11" s="56"/>
      <c r="L11" s="56"/>
      <c r="O11" s="182" t="s">
        <v>41</v>
      </c>
      <c r="P11" s="182"/>
      <c r="Q11" s="182"/>
      <c r="R11" s="182"/>
      <c r="S11" s="182"/>
    </row>
    <row r="12" spans="1:23" ht="22.5" x14ac:dyDescent="0.2">
      <c r="A12" s="28" t="s">
        <v>49</v>
      </c>
      <c r="B12" s="28">
        <v>88.49</v>
      </c>
      <c r="C12" s="44" t="s">
        <v>113</v>
      </c>
      <c r="D12" s="44">
        <v>92.29</v>
      </c>
      <c r="E12" s="44" t="s">
        <v>109</v>
      </c>
      <c r="J12" s="56">
        <f t="shared" si="0"/>
        <v>0</v>
      </c>
      <c r="K12" s="56"/>
      <c r="L12" s="56">
        <f t="shared" si="1"/>
        <v>0</v>
      </c>
      <c r="O12" s="28" t="s">
        <v>49</v>
      </c>
      <c r="P12" s="28">
        <v>88.49</v>
      </c>
      <c r="Q12" s="44" t="s">
        <v>109</v>
      </c>
      <c r="R12" s="44">
        <v>92.29</v>
      </c>
      <c r="S12" s="44" t="s">
        <v>109</v>
      </c>
      <c r="U12" s="12" t="str">
        <f>ROUND(P12,0)&amp;" "&amp;Q12</f>
        <v>88 (0)</v>
      </c>
      <c r="W12" s="12" t="str">
        <f>ROUND(R12,0)&amp;" "&amp;S12</f>
        <v>92 (0)</v>
      </c>
    </row>
    <row r="13" spans="1:23" x14ac:dyDescent="0.2">
      <c r="A13" s="28" t="s">
        <v>32</v>
      </c>
      <c r="B13" s="28">
        <v>94.12</v>
      </c>
      <c r="C13" s="44" t="s">
        <v>117</v>
      </c>
      <c r="D13" s="44">
        <v>96.04</v>
      </c>
      <c r="E13" s="44" t="s">
        <v>118</v>
      </c>
      <c r="J13" s="56">
        <f t="shared" si="0"/>
        <v>1</v>
      </c>
      <c r="K13" s="56"/>
      <c r="L13" s="56">
        <f t="shared" si="1"/>
        <v>0</v>
      </c>
      <c r="O13" s="28" t="s">
        <v>32</v>
      </c>
      <c r="P13" s="28">
        <v>94.12</v>
      </c>
      <c r="Q13" s="44" t="s">
        <v>111</v>
      </c>
      <c r="R13" s="44">
        <v>96.04</v>
      </c>
      <c r="S13" s="44" t="s">
        <v>109</v>
      </c>
      <c r="U13" s="12" t="str">
        <f t="shared" ref="U13:U15" si="4">ROUND(P13,0)&amp;" "&amp;Q13</f>
        <v>94 (1)</v>
      </c>
      <c r="W13" s="12" t="str">
        <f t="shared" ref="W13:W15" si="5">ROUND(R13,0)&amp;" "&amp;S13</f>
        <v>96 (0)</v>
      </c>
    </row>
    <row r="14" spans="1:23" x14ac:dyDescent="0.2">
      <c r="A14" s="28" t="s">
        <v>50</v>
      </c>
      <c r="B14" s="28">
        <v>94.38</v>
      </c>
      <c r="C14" s="44" t="s">
        <v>117</v>
      </c>
      <c r="D14" s="44">
        <v>97.1</v>
      </c>
      <c r="E14" s="44" t="s">
        <v>118</v>
      </c>
      <c r="J14" s="56">
        <f t="shared" si="0"/>
        <v>1</v>
      </c>
      <c r="K14" s="56"/>
      <c r="L14" s="56">
        <f t="shared" si="1"/>
        <v>1</v>
      </c>
      <c r="O14" s="28" t="s">
        <v>50</v>
      </c>
      <c r="P14" s="28">
        <v>94.38</v>
      </c>
      <c r="Q14" s="44" t="s">
        <v>111</v>
      </c>
      <c r="R14" s="44">
        <v>97.1</v>
      </c>
      <c r="S14" s="44" t="s">
        <v>111</v>
      </c>
      <c r="U14" s="12" t="str">
        <f t="shared" si="4"/>
        <v>94 (1)</v>
      </c>
      <c r="W14" s="12" t="str">
        <f t="shared" si="5"/>
        <v>97 (1)</v>
      </c>
    </row>
    <row r="15" spans="1:23" x14ac:dyDescent="0.2">
      <c r="A15" s="27" t="s">
        <v>119</v>
      </c>
      <c r="B15" s="27">
        <v>92.45</v>
      </c>
      <c r="C15" s="27" t="s">
        <v>114</v>
      </c>
      <c r="D15" s="27">
        <v>95.01</v>
      </c>
      <c r="E15" s="27" t="s">
        <v>115</v>
      </c>
      <c r="J15" s="56">
        <f t="shared" si="0"/>
        <v>1</v>
      </c>
      <c r="K15" s="56"/>
      <c r="L15" s="56">
        <f t="shared" si="1"/>
        <v>0</v>
      </c>
      <c r="O15" s="27" t="s">
        <v>119</v>
      </c>
      <c r="P15" s="27">
        <v>92.45</v>
      </c>
      <c r="Q15" s="27" t="s">
        <v>111</v>
      </c>
      <c r="R15" s="27">
        <v>95.01</v>
      </c>
      <c r="S15" s="27" t="s">
        <v>109</v>
      </c>
      <c r="U15" s="12" t="str">
        <f t="shared" si="4"/>
        <v>92 (1)</v>
      </c>
      <c r="W15" s="12" t="str">
        <f t="shared" si="5"/>
        <v>95 (0)</v>
      </c>
    </row>
    <row r="17" spans="1:17" ht="13.5" thickBot="1" x14ac:dyDescent="0.25"/>
    <row r="18" spans="1:17" ht="26.25" customHeight="1" thickBot="1" x14ac:dyDescent="0.25">
      <c r="A18" s="123"/>
      <c r="B18" s="186" t="s">
        <v>47</v>
      </c>
      <c r="C18" s="187"/>
      <c r="D18" s="186" t="s">
        <v>48</v>
      </c>
      <c r="E18" s="187"/>
      <c r="O18" s="123"/>
      <c r="P18" s="27" t="s">
        <v>47</v>
      </c>
      <c r="Q18" s="27" t="s">
        <v>48</v>
      </c>
    </row>
    <row r="19" spans="1:17" x14ac:dyDescent="0.2">
      <c r="A19" s="181" t="s">
        <v>9</v>
      </c>
      <c r="B19" s="181"/>
      <c r="C19" s="181"/>
      <c r="D19" s="181"/>
      <c r="E19" s="181"/>
      <c r="J19" s="12" t="str">
        <f>"("&amp;J7&amp;")"</f>
        <v>(1)</v>
      </c>
      <c r="L19" s="12" t="str">
        <f>"("&amp;L7&amp;")"</f>
        <v>(1)</v>
      </c>
      <c r="O19" s="185" t="s">
        <v>9</v>
      </c>
      <c r="P19" s="185"/>
      <c r="Q19" s="185"/>
    </row>
    <row r="20" spans="1:17" x14ac:dyDescent="0.2">
      <c r="A20" s="28" t="s">
        <v>0</v>
      </c>
      <c r="B20" s="125">
        <v>91.500419791318677</v>
      </c>
      <c r="C20" s="126"/>
      <c r="D20" s="118">
        <v>94.314311140868</v>
      </c>
      <c r="E20" s="127"/>
      <c r="J20" s="12" t="str">
        <f t="shared" ref="J20:J27" si="6">"("&amp;J8&amp;")"</f>
        <v>(3)</v>
      </c>
      <c r="L20" s="12" t="str">
        <f t="shared" ref="L20:L27" si="7">"("&amp;L8&amp;")"</f>
        <v>(2)</v>
      </c>
      <c r="O20" s="28" t="s">
        <v>0</v>
      </c>
      <c r="P20" s="128" t="s">
        <v>120</v>
      </c>
      <c r="Q20" s="128" t="s">
        <v>130</v>
      </c>
    </row>
    <row r="21" spans="1:17" x14ac:dyDescent="0.2">
      <c r="A21" s="28" t="s">
        <v>1</v>
      </c>
      <c r="B21" s="125">
        <v>83.447029911619779</v>
      </c>
      <c r="C21" s="29"/>
      <c r="D21" s="118">
        <v>88.043699222918391</v>
      </c>
      <c r="E21" s="118"/>
      <c r="J21" s="12" t="str">
        <f t="shared" si="6"/>
        <v>(0)</v>
      </c>
      <c r="L21" s="12" t="str">
        <f t="shared" si="7"/>
        <v>(1)</v>
      </c>
      <c r="O21" s="28" t="s">
        <v>1</v>
      </c>
      <c r="P21" s="128" t="s">
        <v>121</v>
      </c>
      <c r="Q21" s="128" t="s">
        <v>131</v>
      </c>
    </row>
    <row r="22" spans="1:17" x14ac:dyDescent="0.2">
      <c r="A22" s="28" t="s">
        <v>12</v>
      </c>
      <c r="B22" s="125">
        <v>86.156362066988962</v>
      </c>
      <c r="C22" s="126"/>
      <c r="D22" s="118">
        <v>90.272919953729428</v>
      </c>
      <c r="E22" s="118"/>
      <c r="J22" s="12" t="str">
        <f t="shared" si="6"/>
        <v>(1)</v>
      </c>
      <c r="L22" s="12" t="str">
        <f t="shared" si="7"/>
        <v>(0)</v>
      </c>
      <c r="O22" s="28" t="s">
        <v>12</v>
      </c>
      <c r="P22" s="128" t="s">
        <v>122</v>
      </c>
      <c r="Q22" s="128" t="s">
        <v>132</v>
      </c>
    </row>
    <row r="23" spans="1:17" x14ac:dyDescent="0.2">
      <c r="A23" s="28" t="s">
        <v>13</v>
      </c>
      <c r="B23" s="125">
        <v>92.520637424593161</v>
      </c>
      <c r="C23" s="126"/>
      <c r="D23" s="118">
        <v>95.72734553119443</v>
      </c>
      <c r="E23" s="118"/>
      <c r="O23" s="28" t="s">
        <v>13</v>
      </c>
      <c r="P23" s="128" t="s">
        <v>120</v>
      </c>
      <c r="Q23" s="128" t="s">
        <v>127</v>
      </c>
    </row>
    <row r="24" spans="1:17" x14ac:dyDescent="0.2">
      <c r="A24" s="182" t="s">
        <v>41</v>
      </c>
      <c r="B24" s="182"/>
      <c r="C24" s="182"/>
      <c r="D24" s="182"/>
      <c r="E24" s="182"/>
      <c r="J24" s="12" t="str">
        <f t="shared" si="6"/>
        <v>(0)</v>
      </c>
      <c r="L24" s="12" t="str">
        <f t="shared" si="7"/>
        <v>(0)</v>
      </c>
      <c r="O24" s="182" t="s">
        <v>41</v>
      </c>
      <c r="P24" s="182"/>
      <c r="Q24" s="182"/>
    </row>
    <row r="25" spans="1:17" ht="22.5" x14ac:dyDescent="0.2">
      <c r="A25" s="28" t="s">
        <v>49</v>
      </c>
      <c r="B25" s="28">
        <v>88</v>
      </c>
      <c r="C25" s="44"/>
      <c r="D25" s="44">
        <v>92</v>
      </c>
      <c r="E25" s="44"/>
      <c r="J25" s="12" t="str">
        <f t="shared" si="6"/>
        <v>(1)</v>
      </c>
      <c r="L25" s="12" t="str">
        <f t="shared" si="7"/>
        <v>(0)</v>
      </c>
      <c r="O25" s="28" t="s">
        <v>49</v>
      </c>
      <c r="P25" s="128" t="s">
        <v>123</v>
      </c>
      <c r="Q25" s="128" t="s">
        <v>126</v>
      </c>
    </row>
    <row r="26" spans="1:17" x14ac:dyDescent="0.2">
      <c r="A26" s="28" t="s">
        <v>32</v>
      </c>
      <c r="B26" s="28">
        <v>93</v>
      </c>
      <c r="C26" s="44"/>
      <c r="D26" s="44">
        <v>96</v>
      </c>
      <c r="E26" s="44"/>
      <c r="J26" s="12" t="str">
        <f t="shared" si="6"/>
        <v>(1)</v>
      </c>
      <c r="L26" s="12" t="str">
        <f t="shared" si="7"/>
        <v>(1)</v>
      </c>
      <c r="O26" s="28" t="s">
        <v>32</v>
      </c>
      <c r="P26" s="128" t="s">
        <v>124</v>
      </c>
      <c r="Q26" s="128" t="s">
        <v>127</v>
      </c>
    </row>
    <row r="27" spans="1:17" x14ac:dyDescent="0.2">
      <c r="A27" s="28" t="s">
        <v>50</v>
      </c>
      <c r="B27" s="28">
        <v>93</v>
      </c>
      <c r="C27" s="44"/>
      <c r="D27" s="44">
        <v>96</v>
      </c>
      <c r="E27" s="44"/>
      <c r="J27" s="12" t="str">
        <f t="shared" si="6"/>
        <v>(1)</v>
      </c>
      <c r="L27" s="12" t="str">
        <f t="shared" si="7"/>
        <v>(0)</v>
      </c>
      <c r="O27" s="28" t="s">
        <v>50</v>
      </c>
      <c r="P27" s="128" t="s">
        <v>124</v>
      </c>
      <c r="Q27" s="128" t="s">
        <v>128</v>
      </c>
    </row>
    <row r="28" spans="1:17" x14ac:dyDescent="0.2">
      <c r="A28" s="27" t="s">
        <v>119</v>
      </c>
      <c r="B28" s="27">
        <v>91</v>
      </c>
      <c r="C28" s="27"/>
      <c r="D28" s="27">
        <v>95</v>
      </c>
      <c r="E28" s="27"/>
      <c r="O28" s="27" t="s">
        <v>23</v>
      </c>
      <c r="P28" s="27" t="s">
        <v>125</v>
      </c>
      <c r="Q28" s="27" t="s">
        <v>129</v>
      </c>
    </row>
  </sheetData>
  <mergeCells count="16">
    <mergeCell ref="A1:G1"/>
    <mergeCell ref="A2:D2"/>
    <mergeCell ref="B18:C18"/>
    <mergeCell ref="D18:E18"/>
    <mergeCell ref="A19:E19"/>
    <mergeCell ref="A24:E24"/>
    <mergeCell ref="P5:Q5"/>
    <mergeCell ref="B5:C5"/>
    <mergeCell ref="D5:E5"/>
    <mergeCell ref="A6:E6"/>
    <mergeCell ref="A11:E11"/>
    <mergeCell ref="R5:S5"/>
    <mergeCell ref="O6:S6"/>
    <mergeCell ref="O11:S11"/>
    <mergeCell ref="O19:Q19"/>
    <mergeCell ref="O24:Q24"/>
  </mergeCells>
  <hyperlinks>
    <hyperlink ref="A2:D2" r:id="rId1" location="Sommaire!A1" display="Retour au sommaire"/>
  </hyperlinks>
  <pageMargins left="0.7" right="0.7" top="0.75" bottom="0.75" header="0.3" footer="0.3"/>
  <pageSetup paperSize="9" orientation="portrait" r:id="rId2"/>
  <ignoredErrors>
    <ignoredError sqref="Q7:Q10 Q12:Q15 S7:S10 S12:S1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Z31"/>
  <sheetViews>
    <sheetView workbookViewId="0">
      <selection activeCell="A2" sqref="A2:G2"/>
    </sheetView>
  </sheetViews>
  <sheetFormatPr baseColWidth="10" defaultRowHeight="12.75" x14ac:dyDescent="0.2"/>
  <cols>
    <col min="1" max="1" width="31.85546875" style="12" customWidth="1"/>
    <col min="2" max="2" width="10.28515625" style="12" customWidth="1"/>
    <col min="3" max="3" width="8.42578125" style="12" customWidth="1"/>
    <col min="4" max="4" width="8.5703125" style="12" customWidth="1"/>
    <col min="5" max="5" width="7.7109375" style="12" customWidth="1"/>
    <col min="6" max="6" width="8.42578125" style="12" customWidth="1"/>
    <col min="7" max="7" width="9.7109375" style="12" customWidth="1"/>
    <col min="8" max="16384" width="11.42578125" style="12"/>
  </cols>
  <sheetData>
    <row r="1" spans="1:16380" ht="37.5" customHeight="1" x14ac:dyDescent="0.2">
      <c r="A1" s="189" t="s">
        <v>270</v>
      </c>
      <c r="B1" s="189"/>
      <c r="C1" s="189"/>
      <c r="D1" s="189"/>
      <c r="E1" s="189"/>
      <c r="F1" s="189"/>
      <c r="G1" s="189"/>
    </row>
    <row r="2" spans="1:16380" ht="15.75" thickBot="1" x14ac:dyDescent="0.25">
      <c r="A2" s="190" t="s">
        <v>46</v>
      </c>
      <c r="B2" s="190"/>
      <c r="C2" s="190"/>
      <c r="D2" s="190"/>
      <c r="E2" s="190"/>
      <c r="F2" s="190"/>
      <c r="G2" s="190"/>
    </row>
    <row r="3" spans="1:16380" ht="23.25" customHeight="1" x14ac:dyDescent="0.2">
      <c r="A3" s="169"/>
      <c r="B3" s="187" t="s">
        <v>269</v>
      </c>
      <c r="C3" s="192"/>
      <c r="D3" s="187" t="s">
        <v>254</v>
      </c>
      <c r="E3" s="192"/>
      <c r="F3" s="187" t="s">
        <v>268</v>
      </c>
      <c r="G3" s="192"/>
    </row>
    <row r="4" spans="1:16380" ht="21.75" customHeight="1" thickBot="1" x14ac:dyDescent="0.25">
      <c r="A4" s="123"/>
      <c r="B4" s="27" t="s">
        <v>47</v>
      </c>
      <c r="C4" s="27" t="s">
        <v>48</v>
      </c>
      <c r="D4" s="27" t="s">
        <v>47</v>
      </c>
      <c r="E4" s="27" t="s">
        <v>48</v>
      </c>
      <c r="F4" s="27" t="s">
        <v>47</v>
      </c>
      <c r="G4" s="27" t="s">
        <v>48</v>
      </c>
    </row>
    <row r="5" spans="1:16380" ht="9.75" customHeight="1" x14ac:dyDescent="0.2">
      <c r="A5" s="166" t="s">
        <v>9</v>
      </c>
      <c r="B5" s="166"/>
      <c r="C5" s="166"/>
      <c r="D5" s="166"/>
      <c r="E5" s="166"/>
      <c r="F5" s="166"/>
      <c r="G5" s="166"/>
    </row>
    <row r="6" spans="1:16380" x14ac:dyDescent="0.2">
      <c r="A6" s="28" t="s">
        <v>0</v>
      </c>
      <c r="B6" s="128" t="s">
        <v>120</v>
      </c>
      <c r="C6" s="128" t="s">
        <v>130</v>
      </c>
      <c r="D6" s="118" t="s">
        <v>141</v>
      </c>
      <c r="E6" s="118" t="s">
        <v>142</v>
      </c>
      <c r="F6" s="118">
        <v>80.72</v>
      </c>
      <c r="G6" s="118" t="s">
        <v>239</v>
      </c>
      <c r="H6" s="90"/>
      <c r="I6" s="90"/>
      <c r="K6" s="56"/>
      <c r="L6" s="56"/>
      <c r="M6" s="56"/>
      <c r="N6" s="56"/>
    </row>
    <row r="7" spans="1:16380" x14ac:dyDescent="0.2">
      <c r="A7" s="28" t="s">
        <v>1</v>
      </c>
      <c r="B7" s="128" t="s">
        <v>121</v>
      </c>
      <c r="C7" s="128" t="s">
        <v>131</v>
      </c>
      <c r="D7" s="118" t="s">
        <v>143</v>
      </c>
      <c r="E7" s="118" t="s">
        <v>144</v>
      </c>
      <c r="F7" s="118">
        <v>68.819999999999993</v>
      </c>
      <c r="G7" s="118" t="s">
        <v>240</v>
      </c>
      <c r="H7" s="90"/>
      <c r="I7" s="90"/>
      <c r="K7" s="56"/>
      <c r="L7" s="56"/>
      <c r="M7" s="56"/>
      <c r="N7" s="56"/>
    </row>
    <row r="8" spans="1:16380" x14ac:dyDescent="0.2">
      <c r="A8" s="28" t="s">
        <v>12</v>
      </c>
      <c r="B8" s="128" t="s">
        <v>122</v>
      </c>
      <c r="C8" s="128" t="s">
        <v>132</v>
      </c>
      <c r="D8" s="118" t="s">
        <v>145</v>
      </c>
      <c r="E8" s="118" t="s">
        <v>146</v>
      </c>
      <c r="F8" s="118">
        <v>72.45</v>
      </c>
      <c r="G8" s="118" t="s">
        <v>246</v>
      </c>
      <c r="H8" s="90"/>
      <c r="I8" s="90"/>
      <c r="K8" s="56"/>
      <c r="L8" s="56"/>
      <c r="M8" s="56"/>
      <c r="N8" s="56"/>
    </row>
    <row r="9" spans="1:16380" x14ac:dyDescent="0.2">
      <c r="A9" s="28" t="s">
        <v>13</v>
      </c>
      <c r="B9" s="128" t="s">
        <v>120</v>
      </c>
      <c r="C9" s="128" t="s">
        <v>127</v>
      </c>
      <c r="D9" s="118" t="s">
        <v>132</v>
      </c>
      <c r="E9" s="118" t="s">
        <v>126</v>
      </c>
      <c r="F9" s="118">
        <v>84.23</v>
      </c>
      <c r="G9" s="118" t="s">
        <v>241</v>
      </c>
      <c r="H9" s="90"/>
      <c r="I9" s="90"/>
      <c r="K9" s="56"/>
      <c r="L9" s="56"/>
      <c r="M9" s="56"/>
      <c r="N9" s="56"/>
    </row>
    <row r="10" spans="1:16380" ht="11.25" customHeight="1" x14ac:dyDescent="0.2">
      <c r="A10" s="165" t="s">
        <v>41</v>
      </c>
      <c r="B10" s="165"/>
      <c r="C10" s="165"/>
      <c r="D10" s="165"/>
      <c r="E10" s="165"/>
      <c r="F10" s="165"/>
      <c r="G10" s="165"/>
      <c r="I10" s="91"/>
      <c r="J10" s="91"/>
      <c r="K10" s="91"/>
      <c r="L10" s="91"/>
      <c r="M10" s="91"/>
      <c r="N10" s="91"/>
    </row>
    <row r="11" spans="1:16380" ht="12.75" customHeight="1" x14ac:dyDescent="0.25">
      <c r="A11" s="28" t="s">
        <v>49</v>
      </c>
      <c r="B11" s="128" t="s">
        <v>123</v>
      </c>
      <c r="C11" s="128" t="s">
        <v>126</v>
      </c>
      <c r="D11" s="120" t="s">
        <v>147</v>
      </c>
      <c r="E11" s="118" t="s">
        <v>148</v>
      </c>
      <c r="F11" s="118">
        <v>76.2</v>
      </c>
      <c r="G11" s="118" t="s">
        <v>242</v>
      </c>
      <c r="I11" s="92"/>
      <c r="J11" s="91"/>
      <c r="K11" s="92"/>
      <c r="L11" s="91"/>
      <c r="M11" s="91"/>
      <c r="N11" s="91"/>
    </row>
    <row r="12" spans="1:16380" ht="15" x14ac:dyDescent="0.25">
      <c r="A12" s="28" t="s">
        <v>32</v>
      </c>
      <c r="B12" s="128" t="s">
        <v>124</v>
      </c>
      <c r="C12" s="128" t="s">
        <v>127</v>
      </c>
      <c r="D12" s="118" t="s">
        <v>149</v>
      </c>
      <c r="E12" s="118" t="s">
        <v>126</v>
      </c>
      <c r="F12" s="118">
        <v>84.11</v>
      </c>
      <c r="G12" s="118" t="s">
        <v>243</v>
      </c>
      <c r="I12" s="116"/>
      <c r="K12" s="116"/>
    </row>
    <row r="13" spans="1:16380" ht="15" x14ac:dyDescent="0.25">
      <c r="A13" s="28" t="s">
        <v>50</v>
      </c>
      <c r="B13" s="128" t="s">
        <v>124</v>
      </c>
      <c r="C13" s="128" t="s">
        <v>128</v>
      </c>
      <c r="D13" s="118" t="s">
        <v>125</v>
      </c>
      <c r="E13" s="118" t="s">
        <v>120</v>
      </c>
      <c r="F13" s="118">
        <v>84.61</v>
      </c>
      <c r="G13" s="118" t="s">
        <v>244</v>
      </c>
      <c r="I13" s="116"/>
      <c r="K13" s="116"/>
    </row>
    <row r="14" spans="1:16380" ht="12" customHeight="1" x14ac:dyDescent="0.2">
      <c r="A14" s="27" t="s">
        <v>23</v>
      </c>
      <c r="B14" s="27" t="s">
        <v>125</v>
      </c>
      <c r="C14" s="27" t="s">
        <v>129</v>
      </c>
      <c r="D14" s="119" t="s">
        <v>150</v>
      </c>
      <c r="E14" s="119" t="s">
        <v>151</v>
      </c>
      <c r="F14" s="119">
        <v>81.48</v>
      </c>
      <c r="G14" s="119" t="s">
        <v>245</v>
      </c>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row>
    <row r="15" spans="1:16380" x14ac:dyDescent="0.2">
      <c r="A15" s="21" t="s">
        <v>80</v>
      </c>
      <c r="B15" s="21"/>
      <c r="C15" s="21"/>
      <c r="D15" s="13"/>
      <c r="E15" s="13"/>
    </row>
    <row r="16" spans="1:16380" ht="21.75" customHeight="1" x14ac:dyDescent="0.2">
      <c r="A16" s="191" t="s">
        <v>255</v>
      </c>
      <c r="B16" s="191"/>
      <c r="C16" s="191"/>
      <c r="D16" s="191"/>
      <c r="E16" s="191"/>
      <c r="F16" s="191"/>
      <c r="G16" s="191"/>
    </row>
    <row r="17" spans="1:10" ht="25.5" customHeight="1" x14ac:dyDescent="0.2">
      <c r="A17" s="191" t="s">
        <v>256</v>
      </c>
      <c r="B17" s="191"/>
      <c r="C17" s="191"/>
      <c r="D17" s="191"/>
      <c r="E17" s="191"/>
      <c r="F17" s="191"/>
      <c r="G17" s="191"/>
      <c r="H17" s="213"/>
      <c r="I17" s="213"/>
      <c r="J17" s="213"/>
    </row>
    <row r="18" spans="1:10" x14ac:dyDescent="0.2">
      <c r="A18" s="21" t="s">
        <v>248</v>
      </c>
      <c r="B18" s="21"/>
      <c r="C18" s="21"/>
      <c r="D18" s="21"/>
      <c r="E18" s="21"/>
    </row>
    <row r="19" spans="1:10" x14ac:dyDescent="0.2">
      <c r="A19" s="22" t="s">
        <v>62</v>
      </c>
      <c r="B19" s="22"/>
      <c r="C19" s="22"/>
    </row>
    <row r="20" spans="1:10" x14ac:dyDescent="0.2">
      <c r="A20" s="2"/>
      <c r="B20" s="2"/>
      <c r="C20" s="2"/>
    </row>
    <row r="22" spans="1:10" x14ac:dyDescent="0.2">
      <c r="E22" s="91"/>
      <c r="F22" s="91"/>
      <c r="G22" s="91"/>
      <c r="H22" s="91"/>
      <c r="I22" s="91"/>
      <c r="J22" s="91"/>
    </row>
    <row r="23" spans="1:10" x14ac:dyDescent="0.2">
      <c r="E23" s="91"/>
      <c r="F23" s="91"/>
      <c r="G23" s="91"/>
      <c r="H23" s="91"/>
      <c r="I23" s="91"/>
      <c r="J23" s="91"/>
    </row>
    <row r="24" spans="1:10" x14ac:dyDescent="0.2">
      <c r="E24" s="91"/>
      <c r="F24" s="91"/>
    </row>
    <row r="25" spans="1:10" x14ac:dyDescent="0.2">
      <c r="E25" s="91"/>
      <c r="F25" s="91"/>
    </row>
    <row r="26" spans="1:10" x14ac:dyDescent="0.2">
      <c r="E26" s="91"/>
      <c r="F26" s="91"/>
    </row>
    <row r="27" spans="1:10" x14ac:dyDescent="0.2">
      <c r="E27" s="91"/>
      <c r="F27" s="91"/>
    </row>
    <row r="28" spans="1:10" x14ac:dyDescent="0.2">
      <c r="E28" s="91"/>
      <c r="F28" s="91"/>
    </row>
    <row r="29" spans="1:10" x14ac:dyDescent="0.2">
      <c r="E29" s="91"/>
      <c r="F29" s="91"/>
    </row>
    <row r="31" spans="1:10" x14ac:dyDescent="0.2">
      <c r="E31" s="91"/>
      <c r="F31" s="91"/>
    </row>
  </sheetData>
  <mergeCells count="7">
    <mergeCell ref="A1:G1"/>
    <mergeCell ref="A2:G2"/>
    <mergeCell ref="D3:E3"/>
    <mergeCell ref="F3:G3"/>
    <mergeCell ref="B3:C3"/>
    <mergeCell ref="A17:G17"/>
    <mergeCell ref="A16:G16"/>
  </mergeCells>
  <hyperlinks>
    <hyperlink ref="A2:F2"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Y30"/>
  <sheetViews>
    <sheetView topLeftCell="A2" workbookViewId="0">
      <selection activeCell="A3" sqref="A3:C13"/>
    </sheetView>
  </sheetViews>
  <sheetFormatPr baseColWidth="10" defaultRowHeight="12.75" x14ac:dyDescent="0.2"/>
  <cols>
    <col min="1" max="1" width="31.85546875" style="12" customWidth="1"/>
    <col min="2" max="2" width="10.28515625" style="12" customWidth="1"/>
    <col min="3" max="3" width="8.42578125" style="12" customWidth="1"/>
    <col min="4" max="4" width="9.28515625" style="12" customWidth="1"/>
    <col min="5" max="16384" width="11.42578125" style="12"/>
  </cols>
  <sheetData>
    <row r="1" spans="1:16379" ht="13.5" thickBot="1" x14ac:dyDescent="0.25">
      <c r="A1" s="183" t="s">
        <v>79</v>
      </c>
      <c r="B1" s="183"/>
      <c r="C1" s="183"/>
      <c r="D1" s="183"/>
    </row>
    <row r="2" spans="1:16379" ht="15.75" thickBot="1" x14ac:dyDescent="0.25">
      <c r="A2" s="184" t="s">
        <v>46</v>
      </c>
      <c r="B2" s="184"/>
      <c r="C2" s="184"/>
      <c r="D2" s="184"/>
    </row>
    <row r="3" spans="1:16379" ht="21.75" customHeight="1" thickBot="1" x14ac:dyDescent="0.25">
      <c r="A3" s="86"/>
      <c r="B3" s="27" t="s">
        <v>47</v>
      </c>
      <c r="C3" s="27" t="s">
        <v>48</v>
      </c>
    </row>
    <row r="4" spans="1:16379" ht="9.75" customHeight="1" x14ac:dyDescent="0.2">
      <c r="A4" s="185" t="s">
        <v>9</v>
      </c>
      <c r="B4" s="185"/>
      <c r="C4" s="185"/>
    </row>
    <row r="5" spans="1:16379" x14ac:dyDescent="0.2">
      <c r="A5" s="28" t="s">
        <v>0</v>
      </c>
      <c r="B5" s="118" t="s">
        <v>141</v>
      </c>
      <c r="C5" s="118" t="s">
        <v>142</v>
      </c>
      <c r="E5" s="90"/>
      <c r="F5" s="90"/>
      <c r="G5" s="90"/>
      <c r="H5" s="90"/>
      <c r="J5" s="56"/>
      <c r="K5" s="56"/>
      <c r="L5" s="56"/>
      <c r="M5" s="56"/>
    </row>
    <row r="6" spans="1:16379" x14ac:dyDescent="0.2">
      <c r="A6" s="28" t="s">
        <v>1</v>
      </c>
      <c r="B6" s="118" t="s">
        <v>143</v>
      </c>
      <c r="C6" s="118" t="s">
        <v>144</v>
      </c>
      <c r="E6" s="90"/>
      <c r="F6" s="90"/>
      <c r="G6" s="90"/>
      <c r="H6" s="90"/>
      <c r="J6" s="56"/>
      <c r="K6" s="56"/>
      <c r="L6" s="56"/>
      <c r="M6" s="56"/>
    </row>
    <row r="7" spans="1:16379" x14ac:dyDescent="0.2">
      <c r="A7" s="28" t="s">
        <v>12</v>
      </c>
      <c r="B7" s="118" t="s">
        <v>145</v>
      </c>
      <c r="C7" s="118" t="s">
        <v>146</v>
      </c>
      <c r="E7" s="90"/>
      <c r="F7" s="90"/>
      <c r="G7" s="90"/>
      <c r="H7" s="90"/>
      <c r="J7" s="56"/>
      <c r="K7" s="56"/>
      <c r="L7" s="56"/>
      <c r="M7" s="56"/>
    </row>
    <row r="8" spans="1:16379" x14ac:dyDescent="0.2">
      <c r="A8" s="28" t="s">
        <v>13</v>
      </c>
      <c r="B8" s="118" t="s">
        <v>132</v>
      </c>
      <c r="C8" s="118" t="s">
        <v>126</v>
      </c>
      <c r="E8" s="90"/>
      <c r="F8" s="90"/>
      <c r="G8" s="90"/>
      <c r="H8" s="90"/>
      <c r="J8" s="56"/>
      <c r="K8" s="56"/>
      <c r="L8" s="56"/>
      <c r="M8" s="56"/>
    </row>
    <row r="9" spans="1:16379" ht="11.25" customHeight="1" x14ac:dyDescent="0.2">
      <c r="A9" s="182" t="s">
        <v>41</v>
      </c>
      <c r="B9" s="182"/>
      <c r="C9" s="182"/>
      <c r="H9" s="91"/>
      <c r="I9" s="91"/>
      <c r="J9" s="91"/>
      <c r="K9" s="91"/>
      <c r="L9" s="91"/>
      <c r="M9" s="91"/>
    </row>
    <row r="10" spans="1:16379" ht="12.75" customHeight="1" x14ac:dyDescent="0.25">
      <c r="A10" s="28" t="s">
        <v>49</v>
      </c>
      <c r="B10" s="120" t="s">
        <v>147</v>
      </c>
      <c r="C10" s="118" t="s">
        <v>148</v>
      </c>
      <c r="H10" s="92"/>
      <c r="I10" s="91"/>
      <c r="J10" s="92"/>
      <c r="K10" s="91"/>
      <c r="L10" s="91"/>
      <c r="M10" s="91"/>
    </row>
    <row r="11" spans="1:16379" ht="15" x14ac:dyDescent="0.25">
      <c r="A11" s="28" t="s">
        <v>32</v>
      </c>
      <c r="B11" s="118" t="s">
        <v>149</v>
      </c>
      <c r="C11" s="118" t="s">
        <v>126</v>
      </c>
      <c r="H11" s="116"/>
      <c r="J11" s="116"/>
    </row>
    <row r="12" spans="1:16379" ht="15" x14ac:dyDescent="0.25">
      <c r="A12" s="28" t="s">
        <v>50</v>
      </c>
      <c r="B12" s="118" t="s">
        <v>125</v>
      </c>
      <c r="C12" s="118" t="s">
        <v>120</v>
      </c>
      <c r="H12" s="116"/>
      <c r="J12" s="116"/>
    </row>
    <row r="13" spans="1:16379" x14ac:dyDescent="0.2">
      <c r="A13" s="27" t="s">
        <v>23</v>
      </c>
      <c r="B13" s="119" t="s">
        <v>150</v>
      </c>
      <c r="C13" s="119" t="s">
        <v>151</v>
      </c>
      <c r="D13" s="21"/>
      <c r="E13" s="21"/>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row>
    <row r="14" spans="1:16379" x14ac:dyDescent="0.2">
      <c r="A14" s="21" t="s">
        <v>80</v>
      </c>
      <c r="B14" s="13"/>
      <c r="C14" s="13"/>
    </row>
    <row r="15" spans="1:16379" x14ac:dyDescent="0.2">
      <c r="A15" s="21" t="s">
        <v>67</v>
      </c>
      <c r="B15" s="21"/>
      <c r="C15" s="21"/>
    </row>
    <row r="16" spans="1:16379" x14ac:dyDescent="0.2">
      <c r="A16" s="22" t="s">
        <v>62</v>
      </c>
    </row>
    <row r="17" spans="1:21" x14ac:dyDescent="0.2">
      <c r="A17" s="2"/>
    </row>
    <row r="19" spans="1:21" x14ac:dyDescent="0.2">
      <c r="C19" s="91"/>
      <c r="D19" s="91"/>
      <c r="E19" s="91"/>
      <c r="F19" s="91"/>
      <c r="G19" s="91"/>
      <c r="H19" s="91"/>
      <c r="I19" s="91"/>
    </row>
    <row r="20" spans="1:21" x14ac:dyDescent="0.2">
      <c r="A20" s="12" t="s">
        <v>137</v>
      </c>
      <c r="C20" s="91"/>
      <c r="D20" s="91"/>
      <c r="E20" s="91"/>
      <c r="F20" s="91"/>
      <c r="G20" s="91"/>
      <c r="H20" s="91"/>
      <c r="I20" s="91"/>
    </row>
    <row r="21" spans="1:21" ht="15" x14ac:dyDescent="0.25">
      <c r="A21" s="92" t="s">
        <v>3</v>
      </c>
      <c r="B21" s="92" t="s">
        <v>86</v>
      </c>
      <c r="C21" s="91"/>
      <c r="D21" s="91"/>
      <c r="E21" s="91"/>
      <c r="F21" s="91"/>
      <c r="G21" s="91"/>
      <c r="H21" s="12" t="s">
        <v>136</v>
      </c>
      <c r="K21" s="12" t="s">
        <v>138</v>
      </c>
      <c r="N21" s="12" t="s">
        <v>139</v>
      </c>
      <c r="Q21" s="12" t="s">
        <v>140</v>
      </c>
    </row>
    <row r="22" spans="1:21" ht="15" x14ac:dyDescent="0.25">
      <c r="A22" s="89">
        <v>89.47</v>
      </c>
      <c r="B22" s="89">
        <v>89.61</v>
      </c>
      <c r="C22" s="116"/>
      <c r="D22" s="118">
        <v>88.46</v>
      </c>
      <c r="E22" s="118">
        <v>88.55</v>
      </c>
      <c r="F22" s="91"/>
      <c r="H22" s="56">
        <f>ROUND(A22,0)</f>
        <v>89</v>
      </c>
      <c r="I22" s="56">
        <f>ROUND(B22,0)</f>
        <v>90</v>
      </c>
      <c r="K22" s="56">
        <f>ROUND(D22,0)</f>
        <v>88</v>
      </c>
      <c r="L22" s="56">
        <f>ROUND(E22,0)</f>
        <v>89</v>
      </c>
      <c r="N22" s="56">
        <f>H22-K22</f>
        <v>1</v>
      </c>
      <c r="O22" s="56">
        <f>I22-L22</f>
        <v>1</v>
      </c>
      <c r="Q22" s="12" t="str">
        <f>H22&amp;" ("&amp;N22&amp;")"</f>
        <v>89 (1)</v>
      </c>
      <c r="R22" s="12" t="str">
        <f>I22&amp;" ("&amp;O22&amp;")"</f>
        <v>90 (1)</v>
      </c>
      <c r="T22" s="12" t="s">
        <v>141</v>
      </c>
      <c r="U22" s="12" t="s">
        <v>142</v>
      </c>
    </row>
    <row r="23" spans="1:21" ht="15" x14ac:dyDescent="0.25">
      <c r="A23" s="89">
        <v>79.69</v>
      </c>
      <c r="B23" s="89">
        <v>81.92</v>
      </c>
      <c r="C23" s="91"/>
      <c r="D23" s="118">
        <v>77.03</v>
      </c>
      <c r="E23" s="118">
        <v>81.08</v>
      </c>
      <c r="F23" s="91"/>
      <c r="H23" s="56">
        <f t="shared" ref="H23:I30" si="0">ROUND(A23,0)</f>
        <v>80</v>
      </c>
      <c r="I23" s="56">
        <f t="shared" si="0"/>
        <v>82</v>
      </c>
      <c r="K23" s="56">
        <f t="shared" ref="K23:L30" si="1">ROUND(D23,0)</f>
        <v>77</v>
      </c>
      <c r="L23" s="56">
        <f t="shared" si="1"/>
        <v>81</v>
      </c>
      <c r="N23" s="56">
        <f t="shared" ref="N23:O30" si="2">H23-K23</f>
        <v>3</v>
      </c>
      <c r="O23" s="56">
        <f t="shared" si="2"/>
        <v>1</v>
      </c>
      <c r="Q23" s="12" t="str">
        <f t="shared" ref="Q23:R30" si="3">H23&amp;" ("&amp;N23&amp;")"</f>
        <v>80 (3)</v>
      </c>
      <c r="R23" s="12" t="str">
        <f t="shared" si="3"/>
        <v>82 (1)</v>
      </c>
      <c r="T23" s="12" t="s">
        <v>143</v>
      </c>
      <c r="U23" s="12" t="s">
        <v>144</v>
      </c>
    </row>
    <row r="24" spans="1:21" ht="15" x14ac:dyDescent="0.25">
      <c r="A24" s="89">
        <v>81.19</v>
      </c>
      <c r="B24" s="89">
        <v>83.06</v>
      </c>
      <c r="C24" s="91"/>
      <c r="D24" s="118" t="s">
        <v>135</v>
      </c>
      <c r="E24" s="118">
        <v>83.12</v>
      </c>
      <c r="F24" s="91"/>
      <c r="H24" s="56">
        <f t="shared" si="0"/>
        <v>81</v>
      </c>
      <c r="I24" s="56">
        <f t="shared" si="0"/>
        <v>83</v>
      </c>
      <c r="K24" s="56">
        <f t="shared" si="1"/>
        <v>83</v>
      </c>
      <c r="L24" s="56">
        <f t="shared" si="1"/>
        <v>83</v>
      </c>
      <c r="N24" s="56">
        <f t="shared" si="2"/>
        <v>-2</v>
      </c>
      <c r="O24" s="56">
        <f t="shared" si="2"/>
        <v>0</v>
      </c>
      <c r="Q24" s="12" t="str">
        <f t="shared" si="3"/>
        <v>81 (-2)</v>
      </c>
      <c r="R24" s="12" t="str">
        <f t="shared" si="3"/>
        <v>83 (0)</v>
      </c>
      <c r="T24" s="12" t="s">
        <v>145</v>
      </c>
      <c r="U24" s="12" t="s">
        <v>146</v>
      </c>
    </row>
    <row r="25" spans="1:21" ht="15" x14ac:dyDescent="0.25">
      <c r="A25" s="89">
        <v>91.13</v>
      </c>
      <c r="B25" s="129">
        <v>92</v>
      </c>
      <c r="C25" s="91"/>
      <c r="D25" s="118">
        <v>90.09</v>
      </c>
      <c r="E25" s="118">
        <v>91.92</v>
      </c>
      <c r="F25" s="91"/>
      <c r="H25" s="56">
        <f t="shared" si="0"/>
        <v>91</v>
      </c>
      <c r="I25" s="56">
        <f t="shared" si="0"/>
        <v>92</v>
      </c>
      <c r="K25" s="56">
        <f t="shared" si="1"/>
        <v>90</v>
      </c>
      <c r="L25" s="56">
        <f t="shared" si="1"/>
        <v>92</v>
      </c>
      <c r="N25" s="56">
        <f t="shared" si="2"/>
        <v>1</v>
      </c>
      <c r="O25" s="56">
        <f t="shared" si="2"/>
        <v>0</v>
      </c>
      <c r="Q25" s="12" t="str">
        <f t="shared" si="3"/>
        <v>91 (1)</v>
      </c>
      <c r="R25" s="12" t="str">
        <f t="shared" si="3"/>
        <v>92 (0)</v>
      </c>
      <c r="T25" s="12" t="s">
        <v>132</v>
      </c>
      <c r="U25" s="12" t="s">
        <v>126</v>
      </c>
    </row>
    <row r="26" spans="1:21" x14ac:dyDescent="0.2">
      <c r="C26" s="91"/>
      <c r="D26" s="91"/>
      <c r="E26" s="91"/>
      <c r="F26" s="91"/>
      <c r="H26" s="56"/>
      <c r="I26" s="56"/>
      <c r="K26" s="56"/>
      <c r="L26" s="56"/>
      <c r="N26" s="56"/>
      <c r="O26" s="56"/>
    </row>
    <row r="27" spans="1:21" ht="15" x14ac:dyDescent="0.25">
      <c r="A27" s="116">
        <v>84.38</v>
      </c>
      <c r="B27" s="116">
        <v>85.95</v>
      </c>
      <c r="D27" s="116">
        <v>84.7</v>
      </c>
      <c r="E27" s="116">
        <v>85.25</v>
      </c>
      <c r="H27" s="56">
        <f t="shared" si="0"/>
        <v>84</v>
      </c>
      <c r="I27" s="56">
        <f t="shared" si="0"/>
        <v>86</v>
      </c>
      <c r="K27" s="56">
        <f t="shared" si="1"/>
        <v>85</v>
      </c>
      <c r="L27" s="56">
        <f t="shared" si="1"/>
        <v>85</v>
      </c>
      <c r="N27" s="56">
        <f t="shared" si="2"/>
        <v>-1</v>
      </c>
      <c r="O27" s="56">
        <f t="shared" si="2"/>
        <v>1</v>
      </c>
      <c r="Q27" s="12" t="str">
        <f t="shared" si="3"/>
        <v>84 (-1)</v>
      </c>
      <c r="R27" s="12" t="str">
        <f t="shared" si="3"/>
        <v>86 (1)</v>
      </c>
      <c r="T27" s="12" t="s">
        <v>147</v>
      </c>
      <c r="U27" s="12" t="s">
        <v>148</v>
      </c>
    </row>
    <row r="28" spans="1:21" ht="15" x14ac:dyDescent="0.25">
      <c r="A28" s="116">
        <v>91.58</v>
      </c>
      <c r="B28" s="116">
        <v>91.89</v>
      </c>
      <c r="C28" s="91"/>
      <c r="D28" s="116">
        <v>90.13</v>
      </c>
      <c r="E28" s="116">
        <v>91.55</v>
      </c>
      <c r="F28" s="91"/>
      <c r="H28" s="56">
        <f t="shared" si="0"/>
        <v>92</v>
      </c>
      <c r="I28" s="56">
        <f t="shared" si="0"/>
        <v>92</v>
      </c>
      <c r="K28" s="56">
        <f t="shared" si="1"/>
        <v>90</v>
      </c>
      <c r="L28" s="56">
        <f t="shared" si="1"/>
        <v>92</v>
      </c>
      <c r="N28" s="56">
        <f t="shared" si="2"/>
        <v>2</v>
      </c>
      <c r="O28" s="56">
        <f t="shared" si="2"/>
        <v>0</v>
      </c>
      <c r="Q28" s="12" t="str">
        <f t="shared" si="3"/>
        <v>92 (2)</v>
      </c>
      <c r="R28" s="12" t="str">
        <f t="shared" si="3"/>
        <v>92 (0)</v>
      </c>
      <c r="T28" s="12" t="s">
        <v>149</v>
      </c>
      <c r="U28" s="12" t="s">
        <v>126</v>
      </c>
    </row>
    <row r="29" spans="1:21" ht="15" x14ac:dyDescent="0.25">
      <c r="A29" s="116">
        <v>92.18</v>
      </c>
      <c r="B29" s="116">
        <v>93.34</v>
      </c>
      <c r="D29" s="118">
        <v>90.78</v>
      </c>
      <c r="E29" s="118">
        <v>91.94</v>
      </c>
      <c r="H29" s="56">
        <f t="shared" si="0"/>
        <v>92</v>
      </c>
      <c r="I29" s="56">
        <f t="shared" si="0"/>
        <v>93</v>
      </c>
      <c r="K29" s="56">
        <f t="shared" si="1"/>
        <v>91</v>
      </c>
      <c r="L29" s="56">
        <f t="shared" si="1"/>
        <v>92</v>
      </c>
      <c r="N29" s="56">
        <f t="shared" si="2"/>
        <v>1</v>
      </c>
      <c r="O29" s="56">
        <f t="shared" si="2"/>
        <v>1</v>
      </c>
      <c r="Q29" s="12" t="str">
        <f t="shared" si="3"/>
        <v>92 (1)</v>
      </c>
      <c r="R29" s="12" t="str">
        <f t="shared" si="3"/>
        <v>93 (1)</v>
      </c>
      <c r="T29" s="12" t="s">
        <v>125</v>
      </c>
      <c r="U29" s="12" t="s">
        <v>120</v>
      </c>
    </row>
    <row r="30" spans="1:21" ht="15" x14ac:dyDescent="0.25">
      <c r="A30" s="80">
        <v>89.34</v>
      </c>
      <c r="B30" s="80">
        <v>90.05</v>
      </c>
      <c r="D30" s="119">
        <v>88.61</v>
      </c>
      <c r="E30" s="119">
        <v>89.62</v>
      </c>
      <c r="H30" s="56">
        <f t="shared" si="0"/>
        <v>89</v>
      </c>
      <c r="I30" s="56">
        <f t="shared" si="0"/>
        <v>90</v>
      </c>
      <c r="K30" s="56">
        <f t="shared" si="1"/>
        <v>89</v>
      </c>
      <c r="L30" s="56">
        <f t="shared" si="1"/>
        <v>90</v>
      </c>
      <c r="N30" s="56">
        <f t="shared" si="2"/>
        <v>0</v>
      </c>
      <c r="O30" s="56">
        <f t="shared" si="2"/>
        <v>0</v>
      </c>
      <c r="Q30" s="12" t="str">
        <f t="shared" si="3"/>
        <v>89 (0)</v>
      </c>
      <c r="R30" s="12" t="str">
        <f t="shared" si="3"/>
        <v>90 (0)</v>
      </c>
      <c r="T30" s="12" t="s">
        <v>150</v>
      </c>
      <c r="U30" s="12" t="s">
        <v>151</v>
      </c>
    </row>
  </sheetData>
  <mergeCells count="4">
    <mergeCell ref="A1:D1"/>
    <mergeCell ref="A2:D2"/>
    <mergeCell ref="A4:C4"/>
    <mergeCell ref="A9:C9"/>
  </mergeCells>
  <hyperlinks>
    <hyperlink ref="A2:D2"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X28"/>
  <sheetViews>
    <sheetView workbookViewId="0">
      <selection activeCell="B3" sqref="B3:B13"/>
    </sheetView>
  </sheetViews>
  <sheetFormatPr baseColWidth="10" defaultRowHeight="12.75" x14ac:dyDescent="0.2"/>
  <cols>
    <col min="1" max="1" width="31.85546875" style="12" customWidth="1"/>
    <col min="2" max="2" width="10.28515625" style="12" customWidth="1"/>
    <col min="3" max="3" width="38.140625" style="12" customWidth="1"/>
    <col min="4" max="4" width="9.28515625" style="12" customWidth="1"/>
    <col min="5" max="16384" width="11.42578125" style="12"/>
  </cols>
  <sheetData>
    <row r="1" spans="1:16378" ht="40.5" customHeight="1" thickBot="1" x14ac:dyDescent="0.25">
      <c r="A1" s="183" t="s">
        <v>231</v>
      </c>
      <c r="B1" s="183"/>
      <c r="C1" s="183"/>
      <c r="D1" s="183"/>
    </row>
    <row r="2" spans="1:16378" ht="15.75" thickBot="1" x14ac:dyDescent="0.25">
      <c r="A2" s="184" t="s">
        <v>46</v>
      </c>
      <c r="B2" s="184"/>
      <c r="C2" s="184"/>
      <c r="D2" s="184"/>
    </row>
    <row r="3" spans="1:16378" ht="21.75" customHeight="1" thickBot="1" x14ac:dyDescent="0.25">
      <c r="A3" s="155"/>
      <c r="B3" s="27" t="s">
        <v>48</v>
      </c>
    </row>
    <row r="4" spans="1:16378" ht="9.75" customHeight="1" x14ac:dyDescent="0.2">
      <c r="A4" s="166" t="s">
        <v>9</v>
      </c>
      <c r="B4" s="166"/>
    </row>
    <row r="5" spans="1:16378" x14ac:dyDescent="0.2">
      <c r="A5" s="28" t="s">
        <v>0</v>
      </c>
      <c r="B5" s="118" t="s">
        <v>239</v>
      </c>
      <c r="D5" s="90"/>
      <c r="E5" s="90"/>
      <c r="F5" s="90"/>
      <c r="G5" s="90"/>
      <c r="I5" s="56"/>
      <c r="J5" s="56"/>
      <c r="K5" s="56"/>
      <c r="L5" s="56"/>
    </row>
    <row r="6" spans="1:16378" x14ac:dyDescent="0.2">
      <c r="A6" s="28" t="s">
        <v>1</v>
      </c>
      <c r="B6" s="118" t="s">
        <v>240</v>
      </c>
      <c r="D6" s="90"/>
      <c r="E6" s="90"/>
      <c r="F6" s="90"/>
      <c r="G6" s="90"/>
      <c r="I6" s="56"/>
      <c r="J6" s="56"/>
      <c r="K6" s="56"/>
      <c r="L6" s="56"/>
    </row>
    <row r="7" spans="1:16378" x14ac:dyDescent="0.2">
      <c r="A7" s="28" t="s">
        <v>12</v>
      </c>
      <c r="B7" s="118" t="s">
        <v>246</v>
      </c>
      <c r="D7" s="90"/>
      <c r="E7" s="90"/>
      <c r="F7" s="90"/>
      <c r="G7" s="90"/>
      <c r="I7" s="56"/>
      <c r="J7" s="56"/>
      <c r="K7" s="56"/>
      <c r="L7" s="56"/>
    </row>
    <row r="8" spans="1:16378" x14ac:dyDescent="0.2">
      <c r="A8" s="28" t="s">
        <v>13</v>
      </c>
      <c r="B8" s="118" t="s">
        <v>241</v>
      </c>
      <c r="D8" s="90"/>
      <c r="E8" s="90"/>
      <c r="F8" s="90"/>
      <c r="G8" s="90"/>
      <c r="I8" s="56"/>
      <c r="J8" s="56"/>
      <c r="K8" s="56"/>
      <c r="L8" s="56"/>
    </row>
    <row r="9" spans="1:16378" ht="11.25" customHeight="1" x14ac:dyDescent="0.2">
      <c r="A9" s="165" t="s">
        <v>41</v>
      </c>
      <c r="B9" s="165"/>
      <c r="G9" s="91"/>
      <c r="H9" s="91"/>
      <c r="I9" s="91"/>
      <c r="J9" s="91"/>
      <c r="K9" s="91"/>
      <c r="L9" s="91"/>
    </row>
    <row r="10" spans="1:16378" ht="12.75" customHeight="1" x14ac:dyDescent="0.25">
      <c r="A10" s="28" t="s">
        <v>49</v>
      </c>
      <c r="B10" s="118" t="s">
        <v>242</v>
      </c>
      <c r="G10" s="92"/>
      <c r="H10" s="91"/>
      <c r="I10" s="92"/>
      <c r="J10" s="91"/>
      <c r="K10" s="91"/>
      <c r="L10" s="91"/>
    </row>
    <row r="11" spans="1:16378" ht="15" x14ac:dyDescent="0.25">
      <c r="A11" s="28" t="s">
        <v>32</v>
      </c>
      <c r="B11" s="118" t="s">
        <v>243</v>
      </c>
      <c r="G11" s="154"/>
      <c r="I11" s="154"/>
    </row>
    <row r="12" spans="1:16378" ht="15" x14ac:dyDescent="0.25">
      <c r="A12" s="28" t="s">
        <v>50</v>
      </c>
      <c r="B12" s="118" t="s">
        <v>244</v>
      </c>
      <c r="G12" s="154"/>
      <c r="I12" s="154"/>
    </row>
    <row r="13" spans="1:16378" ht="12" customHeight="1" x14ac:dyDescent="0.2">
      <c r="A13" s="27" t="s">
        <v>23</v>
      </c>
      <c r="B13" s="119" t="s">
        <v>245</v>
      </c>
      <c r="C13" s="3"/>
      <c r="D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row>
    <row r="14" spans="1:16378" x14ac:dyDescent="0.2">
      <c r="A14" s="21" t="s">
        <v>80</v>
      </c>
      <c r="B14" s="13"/>
      <c r="C14" s="13"/>
    </row>
    <row r="15" spans="1:16378" x14ac:dyDescent="0.2">
      <c r="A15" s="21" t="s">
        <v>247</v>
      </c>
      <c r="B15" s="21"/>
      <c r="C15" s="21"/>
    </row>
    <row r="16" spans="1:16378" x14ac:dyDescent="0.2">
      <c r="A16" s="22" t="s">
        <v>62</v>
      </c>
    </row>
    <row r="17" spans="1:9" x14ac:dyDescent="0.2">
      <c r="A17" s="2"/>
    </row>
    <row r="19" spans="1:9" x14ac:dyDescent="0.2">
      <c r="C19" s="91"/>
      <c r="D19" s="91"/>
      <c r="E19" s="91"/>
      <c r="F19" s="91"/>
      <c r="G19" s="91"/>
      <c r="H19" s="91"/>
      <c r="I19" s="91"/>
    </row>
    <row r="20" spans="1:9" x14ac:dyDescent="0.2">
      <c r="C20" s="91"/>
      <c r="D20" s="91"/>
      <c r="E20" s="91"/>
      <c r="F20" s="91"/>
      <c r="G20" s="91"/>
      <c r="H20" s="91"/>
      <c r="I20" s="91"/>
    </row>
    <row r="21" spans="1:9" x14ac:dyDescent="0.2">
      <c r="C21" s="91"/>
      <c r="D21" s="91"/>
    </row>
    <row r="22" spans="1:9" x14ac:dyDescent="0.2">
      <c r="C22" s="91"/>
      <c r="D22" s="91"/>
    </row>
    <row r="23" spans="1:9" ht="78.75" customHeight="1" x14ac:dyDescent="0.2">
      <c r="C23" s="168" t="s">
        <v>253</v>
      </c>
      <c r="D23" s="91"/>
    </row>
    <row r="24" spans="1:9" x14ac:dyDescent="0.2">
      <c r="C24" s="91"/>
      <c r="D24" s="91"/>
    </row>
    <row r="25" spans="1:9" x14ac:dyDescent="0.2">
      <c r="C25" s="91"/>
      <c r="D25" s="91"/>
    </row>
    <row r="26" spans="1:9" x14ac:dyDescent="0.2">
      <c r="C26" s="91"/>
      <c r="D26" s="91"/>
    </row>
    <row r="28" spans="1:9" x14ac:dyDescent="0.2">
      <c r="C28" s="91"/>
      <c r="D28" s="91"/>
    </row>
  </sheetData>
  <mergeCells count="2">
    <mergeCell ref="A1:D1"/>
    <mergeCell ref="A2:D2"/>
  </mergeCells>
  <hyperlinks>
    <hyperlink ref="A2:D2" location="Sommaire!A1" display="Retour au 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EX29"/>
  <sheetViews>
    <sheetView workbookViewId="0">
      <selection activeCell="B4" sqref="B4:B13"/>
    </sheetView>
  </sheetViews>
  <sheetFormatPr baseColWidth="10" defaultRowHeight="12.75" x14ac:dyDescent="0.2"/>
  <cols>
    <col min="1" max="1" width="31.85546875" style="12" customWidth="1"/>
    <col min="2" max="2" width="10.28515625" style="12" customWidth="1"/>
    <col min="3" max="3" width="8.42578125" style="12" customWidth="1"/>
    <col min="4" max="4" width="9.28515625" style="12" customWidth="1"/>
    <col min="5" max="16384" width="11.42578125" style="12"/>
  </cols>
  <sheetData>
    <row r="1" spans="1:16378" ht="40.5" customHeight="1" thickBot="1" x14ac:dyDescent="0.25">
      <c r="A1" s="183" t="s">
        <v>231</v>
      </c>
      <c r="B1" s="183"/>
      <c r="C1" s="183"/>
      <c r="D1" s="183"/>
    </row>
    <row r="2" spans="1:16378" ht="15.75" thickBot="1" x14ac:dyDescent="0.25">
      <c r="A2" s="184" t="s">
        <v>46</v>
      </c>
      <c r="B2" s="184"/>
      <c r="C2" s="184"/>
      <c r="D2" s="184"/>
    </row>
    <row r="3" spans="1:16378" ht="21.75" customHeight="1" thickBot="1" x14ac:dyDescent="0.25">
      <c r="A3" s="155"/>
      <c r="B3" s="27" t="s">
        <v>48</v>
      </c>
    </row>
    <row r="4" spans="1:16378" ht="9.75" customHeight="1" x14ac:dyDescent="0.2">
      <c r="A4" s="166" t="s">
        <v>9</v>
      </c>
      <c r="B4" s="166"/>
      <c r="C4" s="12" t="s">
        <v>232</v>
      </c>
    </row>
    <row r="5" spans="1:16378" x14ac:dyDescent="0.2">
      <c r="A5" s="28" t="s">
        <v>0</v>
      </c>
      <c r="B5" s="118" t="s">
        <v>239</v>
      </c>
      <c r="D5" s="90"/>
      <c r="E5" s="90"/>
      <c r="F5" s="90"/>
      <c r="G5" s="90"/>
      <c r="I5" s="56"/>
      <c r="J5" s="56"/>
      <c r="K5" s="56"/>
      <c r="L5" s="56"/>
    </row>
    <row r="6" spans="1:16378" x14ac:dyDescent="0.2">
      <c r="A6" s="28" t="s">
        <v>1</v>
      </c>
      <c r="B6" s="118" t="s">
        <v>240</v>
      </c>
      <c r="D6" s="90"/>
      <c r="E6" s="90"/>
      <c r="F6" s="90"/>
      <c r="G6" s="90"/>
      <c r="I6" s="56"/>
      <c r="J6" s="56"/>
      <c r="K6" s="56"/>
      <c r="L6" s="56"/>
    </row>
    <row r="7" spans="1:16378" x14ac:dyDescent="0.2">
      <c r="A7" s="28" t="s">
        <v>12</v>
      </c>
      <c r="B7" s="118" t="s">
        <v>246</v>
      </c>
      <c r="D7" s="90"/>
      <c r="E7" s="90"/>
      <c r="F7" s="90"/>
      <c r="G7" s="90"/>
      <c r="I7" s="56"/>
      <c r="J7" s="56"/>
      <c r="K7" s="56"/>
      <c r="L7" s="56"/>
    </row>
    <row r="8" spans="1:16378" x14ac:dyDescent="0.2">
      <c r="A8" s="28" t="s">
        <v>13</v>
      </c>
      <c r="B8" s="118" t="s">
        <v>241</v>
      </c>
      <c r="D8" s="90"/>
      <c r="E8" s="90"/>
      <c r="F8" s="90"/>
      <c r="G8" s="90"/>
      <c r="I8" s="56"/>
      <c r="J8" s="56"/>
      <c r="K8" s="56"/>
      <c r="L8" s="56"/>
    </row>
    <row r="9" spans="1:16378" ht="11.25" customHeight="1" x14ac:dyDescent="0.2">
      <c r="A9" s="165" t="s">
        <v>41</v>
      </c>
      <c r="B9" s="165"/>
      <c r="G9" s="91"/>
      <c r="H9" s="91"/>
      <c r="I9" s="91"/>
      <c r="J9" s="91"/>
      <c r="K9" s="91"/>
      <c r="L9" s="91"/>
    </row>
    <row r="10" spans="1:16378" ht="12.75" customHeight="1" x14ac:dyDescent="0.25">
      <c r="A10" s="28" t="s">
        <v>49</v>
      </c>
      <c r="B10" s="118" t="s">
        <v>242</v>
      </c>
      <c r="G10" s="92"/>
      <c r="H10" s="91"/>
      <c r="I10" s="92"/>
      <c r="J10" s="91"/>
      <c r="K10" s="91"/>
      <c r="L10" s="91"/>
    </row>
    <row r="11" spans="1:16378" ht="15" x14ac:dyDescent="0.25">
      <c r="A11" s="28" t="s">
        <v>32</v>
      </c>
      <c r="B11" s="118" t="s">
        <v>243</v>
      </c>
      <c r="G11" s="154"/>
      <c r="I11" s="154"/>
    </row>
    <row r="12" spans="1:16378" ht="15" x14ac:dyDescent="0.25">
      <c r="A12" s="28" t="s">
        <v>50</v>
      </c>
      <c r="B12" s="118" t="s">
        <v>244</v>
      </c>
      <c r="G12" s="154"/>
      <c r="I12" s="154"/>
    </row>
    <row r="13" spans="1:16378" ht="12" customHeight="1" x14ac:dyDescent="0.2">
      <c r="A13" s="27" t="s">
        <v>23</v>
      </c>
      <c r="B13" s="119" t="s">
        <v>245</v>
      </c>
      <c r="C13" s="3"/>
      <c r="D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row>
    <row r="14" spans="1:16378" x14ac:dyDescent="0.2">
      <c r="A14" s="21" t="s">
        <v>80</v>
      </c>
      <c r="B14" s="13"/>
      <c r="C14" s="13"/>
    </row>
    <row r="15" spans="1:16378" x14ac:dyDescent="0.2">
      <c r="A15" s="21" t="s">
        <v>133</v>
      </c>
      <c r="B15" s="21"/>
      <c r="C15" s="21"/>
    </row>
    <row r="16" spans="1:16378" x14ac:dyDescent="0.2">
      <c r="A16" s="22" t="s">
        <v>62</v>
      </c>
    </row>
    <row r="17" spans="1:13" x14ac:dyDescent="0.2">
      <c r="A17" s="2"/>
    </row>
    <row r="19" spans="1:13" x14ac:dyDescent="0.2">
      <c r="A19" s="12" t="s">
        <v>233</v>
      </c>
      <c r="C19" s="91" t="s">
        <v>234</v>
      </c>
      <c r="D19" s="91"/>
      <c r="E19" s="91" t="s">
        <v>235</v>
      </c>
      <c r="F19" s="91"/>
      <c r="G19" s="91"/>
      <c r="H19" s="91" t="s">
        <v>236</v>
      </c>
      <c r="I19" s="91"/>
      <c r="J19" s="12" t="s">
        <v>237</v>
      </c>
      <c r="M19" s="12" t="s">
        <v>238</v>
      </c>
    </row>
    <row r="20" spans="1:13" x14ac:dyDescent="0.2">
      <c r="B20" s="12" t="s">
        <v>4</v>
      </c>
      <c r="C20" s="91"/>
      <c r="D20" s="91"/>
      <c r="E20" s="91"/>
      <c r="F20" s="91"/>
      <c r="G20" s="91"/>
      <c r="H20" s="91"/>
      <c r="I20" s="91"/>
    </row>
    <row r="21" spans="1:13" ht="15" x14ac:dyDescent="0.25">
      <c r="B21" s="89">
        <v>83.1</v>
      </c>
      <c r="C21" s="89">
        <v>84.47</v>
      </c>
      <c r="D21" s="91"/>
      <c r="E21" s="12">
        <f>ROUND(C21-B21,1)</f>
        <v>1.4</v>
      </c>
      <c r="F21" s="12">
        <v>1</v>
      </c>
      <c r="H21" s="12">
        <f>ROUND(C21,0)</f>
        <v>84</v>
      </c>
      <c r="J21" s="12">
        <v>84</v>
      </c>
      <c r="K21" s="12">
        <v>1</v>
      </c>
      <c r="M21" s="12" t="str">
        <f>J21&amp;" (+"&amp;K21&amp;")"</f>
        <v>84 (+1)</v>
      </c>
    </row>
    <row r="22" spans="1:13" ht="15" x14ac:dyDescent="0.25">
      <c r="B22" s="89">
        <v>68.099999999999994</v>
      </c>
      <c r="C22" s="89">
        <v>71.959999999999994</v>
      </c>
      <c r="D22" s="91"/>
      <c r="E22" s="12">
        <f t="shared" ref="E22:E29" si="0">ROUND(C22-B22,1)</f>
        <v>3.9</v>
      </c>
      <c r="F22" s="12">
        <v>4</v>
      </c>
      <c r="H22" s="12">
        <f t="shared" ref="H22:H29" si="1">ROUND(C22,0)</f>
        <v>72</v>
      </c>
      <c r="J22" s="12">
        <v>72</v>
      </c>
      <c r="K22" s="12">
        <v>4</v>
      </c>
      <c r="M22" s="12" t="str">
        <f t="shared" ref="M22:M29" si="2">J22&amp;" (+"&amp;K22&amp;")"</f>
        <v>72 (+4)</v>
      </c>
    </row>
    <row r="23" spans="1:13" ht="15" x14ac:dyDescent="0.25">
      <c r="B23" s="89">
        <v>77.739999999999995</v>
      </c>
      <c r="C23" s="89">
        <v>76.67</v>
      </c>
      <c r="D23" s="91"/>
      <c r="E23" s="12">
        <f t="shared" si="0"/>
        <v>-1.1000000000000001</v>
      </c>
      <c r="F23" s="12">
        <v>-1</v>
      </c>
      <c r="H23" s="12">
        <f t="shared" si="1"/>
        <v>77</v>
      </c>
      <c r="J23" s="12">
        <v>77</v>
      </c>
      <c r="K23" s="12">
        <v>-1</v>
      </c>
      <c r="M23" s="12" t="str">
        <f t="shared" si="2"/>
        <v>77 (+-1)</v>
      </c>
    </row>
    <row r="24" spans="1:13" ht="15" x14ac:dyDescent="0.25">
      <c r="B24" s="89">
        <v>87.65</v>
      </c>
      <c r="C24" s="89">
        <v>87.94</v>
      </c>
      <c r="D24" s="91"/>
      <c r="E24" s="12">
        <f t="shared" si="0"/>
        <v>0.3</v>
      </c>
      <c r="F24" s="12">
        <v>0.3</v>
      </c>
      <c r="H24" s="12">
        <f t="shared" si="1"/>
        <v>88</v>
      </c>
      <c r="J24" s="12">
        <v>88</v>
      </c>
      <c r="K24" s="12">
        <v>0.3</v>
      </c>
      <c r="M24" s="12" t="str">
        <f t="shared" si="2"/>
        <v>88 (+0,3)</v>
      </c>
    </row>
    <row r="25" spans="1:13" x14ac:dyDescent="0.2">
      <c r="C25" s="91"/>
      <c r="D25" s="91"/>
    </row>
    <row r="26" spans="1:13" ht="15" x14ac:dyDescent="0.25">
      <c r="B26" s="154">
        <v>78.83</v>
      </c>
      <c r="C26" s="91">
        <v>80.64</v>
      </c>
      <c r="D26" s="91"/>
      <c r="E26" s="12">
        <f t="shared" si="0"/>
        <v>1.8</v>
      </c>
      <c r="F26" s="12">
        <v>2</v>
      </c>
      <c r="H26" s="12">
        <f t="shared" si="1"/>
        <v>81</v>
      </c>
      <c r="J26" s="12">
        <v>81</v>
      </c>
      <c r="K26" s="12">
        <v>2</v>
      </c>
      <c r="M26" s="12" t="str">
        <f t="shared" si="2"/>
        <v>81 (+2)</v>
      </c>
    </row>
    <row r="27" spans="1:13" ht="15" x14ac:dyDescent="0.25">
      <c r="B27" s="154">
        <v>87.04</v>
      </c>
      <c r="C27" s="12">
        <v>87.51</v>
      </c>
      <c r="E27" s="12">
        <f t="shared" si="0"/>
        <v>0.5</v>
      </c>
      <c r="F27" s="12">
        <v>0.5</v>
      </c>
      <c r="H27" s="12">
        <f t="shared" si="1"/>
        <v>88</v>
      </c>
      <c r="J27" s="12">
        <v>88</v>
      </c>
      <c r="K27" s="12">
        <v>0.5</v>
      </c>
      <c r="M27" s="12" t="str">
        <f t="shared" si="2"/>
        <v>88 (+0,5)</v>
      </c>
    </row>
    <row r="28" spans="1:13" ht="15" x14ac:dyDescent="0.25">
      <c r="B28" s="154">
        <v>87.78</v>
      </c>
      <c r="C28" s="91">
        <v>88.9</v>
      </c>
      <c r="D28" s="91"/>
      <c r="E28" s="12">
        <f t="shared" si="0"/>
        <v>1.1000000000000001</v>
      </c>
      <c r="F28" s="12">
        <v>1</v>
      </c>
      <c r="H28" s="12">
        <f t="shared" si="1"/>
        <v>89</v>
      </c>
      <c r="J28" s="12">
        <v>89</v>
      </c>
      <c r="K28" s="12">
        <v>1</v>
      </c>
      <c r="M28" s="12" t="str">
        <f t="shared" si="2"/>
        <v>89 (+1)</v>
      </c>
    </row>
    <row r="29" spans="1:13" ht="15" x14ac:dyDescent="0.25">
      <c r="B29" s="80">
        <v>84.62</v>
      </c>
      <c r="C29" s="80">
        <v>85.24</v>
      </c>
      <c r="E29" s="12">
        <f t="shared" si="0"/>
        <v>0.6</v>
      </c>
      <c r="F29" s="12">
        <v>0.6</v>
      </c>
      <c r="H29" s="12">
        <f t="shared" si="1"/>
        <v>85</v>
      </c>
      <c r="J29" s="12">
        <v>85</v>
      </c>
      <c r="K29" s="12">
        <v>0.6</v>
      </c>
      <c r="M29" s="12" t="str">
        <f t="shared" si="2"/>
        <v>85 (+0,6)</v>
      </c>
    </row>
  </sheetData>
  <mergeCells count="2">
    <mergeCell ref="A1:D1"/>
    <mergeCell ref="A2:D2"/>
  </mergeCells>
  <hyperlinks>
    <hyperlink ref="A2:D2" location="Sommaire!A1" display="Retour au sommair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G1"/>
    </sheetView>
  </sheetViews>
  <sheetFormatPr baseColWidth="10" defaultRowHeight="15" x14ac:dyDescent="0.25"/>
  <cols>
    <col min="1" max="16384" width="11.42578125" style="116"/>
  </cols>
  <sheetData>
    <row r="1" spans="1:7" ht="34.5" customHeight="1" thickBot="1" x14ac:dyDescent="0.3">
      <c r="A1" s="193" t="s">
        <v>95</v>
      </c>
      <c r="B1" s="193"/>
      <c r="C1" s="193"/>
      <c r="D1" s="193"/>
      <c r="E1" s="193"/>
      <c r="F1" s="193"/>
      <c r="G1" s="193"/>
    </row>
    <row r="2" spans="1:7" s="121" customFormat="1" ht="15.75" thickBot="1" x14ac:dyDescent="0.3">
      <c r="A2" s="184" t="s">
        <v>46</v>
      </c>
      <c r="B2" s="184"/>
      <c r="C2" s="184"/>
      <c r="D2" s="184"/>
    </row>
    <row r="18" spans="1:8" ht="18" customHeight="1" x14ac:dyDescent="0.25">
      <c r="A18" s="194" t="s">
        <v>94</v>
      </c>
      <c r="B18" s="194"/>
      <c r="C18" s="194"/>
      <c r="D18" s="194"/>
      <c r="E18" s="194"/>
      <c r="F18" s="194"/>
      <c r="G18" s="194"/>
      <c r="H18" s="194"/>
    </row>
  </sheetData>
  <mergeCells count="3">
    <mergeCell ref="A1:G1"/>
    <mergeCell ref="A2:D2"/>
    <mergeCell ref="A18:H18"/>
  </mergeCells>
  <hyperlinks>
    <hyperlink ref="A2:D2" location="Sommaire!A1" display="Retour au sommaire"/>
    <hyperlink ref="A2:XFD2" location="Sommaire!A1" display="Retour au sommair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8"/>
  <sheetViews>
    <sheetView zoomScale="85" zoomScaleNormal="85" workbookViewId="0">
      <selection activeCell="A7" sqref="A7"/>
    </sheetView>
  </sheetViews>
  <sheetFormatPr baseColWidth="10" defaultRowHeight="15" x14ac:dyDescent="0.25"/>
  <cols>
    <col min="1" max="1" width="46.85546875" style="116" customWidth="1"/>
    <col min="2" max="4" width="14.85546875" style="116" customWidth="1"/>
    <col min="5" max="5" width="18.42578125" style="116" bestFit="1" customWidth="1"/>
    <col min="6" max="6" width="18.140625" style="116" bestFit="1" customWidth="1"/>
    <col min="7" max="7" width="18.140625" style="116" customWidth="1"/>
    <col min="8" max="16384" width="11.42578125" style="116"/>
  </cols>
  <sheetData>
    <row r="1" spans="1:10" ht="15.75" x14ac:dyDescent="0.25">
      <c r="A1" s="195" t="s">
        <v>34</v>
      </c>
      <c r="B1" s="196"/>
      <c r="C1" s="196"/>
      <c r="D1" s="196"/>
      <c r="E1" s="196"/>
      <c r="F1" s="196"/>
      <c r="G1" s="87"/>
    </row>
    <row r="2" spans="1:10" ht="45" customHeight="1" x14ac:dyDescent="0.25">
      <c r="A2" s="4"/>
      <c r="B2" s="197" t="s">
        <v>41</v>
      </c>
      <c r="C2" s="197"/>
      <c r="D2" s="197"/>
      <c r="E2" s="197" t="s">
        <v>42</v>
      </c>
      <c r="F2" s="197"/>
      <c r="G2" s="197"/>
      <c r="H2" s="197"/>
      <c r="I2" s="41" t="s">
        <v>23</v>
      </c>
    </row>
    <row r="3" spans="1:10" x14ac:dyDescent="0.25">
      <c r="A3" s="4"/>
      <c r="B3" s="42" t="s">
        <v>31</v>
      </c>
      <c r="C3" s="42" t="s">
        <v>43</v>
      </c>
      <c r="D3" s="42" t="s">
        <v>33</v>
      </c>
      <c r="E3" s="42" t="s">
        <v>5</v>
      </c>
      <c r="F3" s="42" t="s">
        <v>6</v>
      </c>
      <c r="G3" s="42" t="s">
        <v>7</v>
      </c>
      <c r="H3" s="42" t="s">
        <v>8</v>
      </c>
      <c r="I3" s="41" t="s">
        <v>23</v>
      </c>
    </row>
    <row r="4" spans="1:10" x14ac:dyDescent="0.25">
      <c r="A4" s="10" t="s">
        <v>85</v>
      </c>
      <c r="B4" s="130">
        <v>5.61</v>
      </c>
      <c r="C4" s="131">
        <v>2.97</v>
      </c>
      <c r="D4" s="132">
        <v>3.11</v>
      </c>
      <c r="E4" s="106">
        <v>3.83</v>
      </c>
      <c r="F4" s="106">
        <v>11.89</v>
      </c>
      <c r="G4" s="106">
        <v>5.25</v>
      </c>
      <c r="H4" s="106">
        <v>2.31</v>
      </c>
      <c r="I4" s="106">
        <v>3.31</v>
      </c>
    </row>
    <row r="5" spans="1:10" x14ac:dyDescent="0.25">
      <c r="A5" s="10" t="s">
        <v>251</v>
      </c>
      <c r="B5" s="133">
        <v>6.21</v>
      </c>
      <c r="C5" s="134">
        <v>4.84</v>
      </c>
      <c r="D5" s="135">
        <v>3.86</v>
      </c>
      <c r="E5" s="137">
        <v>1.99</v>
      </c>
      <c r="F5" s="137">
        <v>0.94</v>
      </c>
      <c r="G5" s="137">
        <v>1.9</v>
      </c>
      <c r="H5" s="137">
        <v>2.2200000000000002</v>
      </c>
      <c r="I5" s="137">
        <v>2.08</v>
      </c>
    </row>
    <row r="6" spans="1:10" x14ac:dyDescent="0.25">
      <c r="A6" s="10" t="s">
        <v>252</v>
      </c>
      <c r="B6" s="133">
        <v>86.41</v>
      </c>
      <c r="C6" s="134">
        <v>85.73</v>
      </c>
      <c r="D6" s="135">
        <v>87.37</v>
      </c>
      <c r="E6" s="136">
        <v>84.47</v>
      </c>
      <c r="F6" s="136">
        <v>71.959999999999994</v>
      </c>
      <c r="G6" s="136">
        <v>76.67</v>
      </c>
      <c r="H6" s="136">
        <v>87.94</v>
      </c>
      <c r="I6" s="136">
        <v>85.24</v>
      </c>
      <c r="J6" s="92"/>
    </row>
    <row r="7" spans="1:10" x14ac:dyDescent="0.25">
      <c r="A7" s="10" t="s">
        <v>44</v>
      </c>
      <c r="B7" s="133">
        <v>46.45</v>
      </c>
      <c r="C7" s="134">
        <v>38.97</v>
      </c>
      <c r="D7" s="135">
        <v>39.369999999999997</v>
      </c>
      <c r="E7" s="106">
        <v>29.62</v>
      </c>
      <c r="F7" s="106">
        <v>52.24</v>
      </c>
      <c r="G7" s="106">
        <v>45.79</v>
      </c>
      <c r="H7" s="106">
        <v>37.119999999999997</v>
      </c>
      <c r="I7" s="106">
        <v>35.31</v>
      </c>
    </row>
    <row r="8" spans="1:10" x14ac:dyDescent="0.25">
      <c r="A8" s="12"/>
    </row>
  </sheetData>
  <mergeCells count="3">
    <mergeCell ref="A1:F1"/>
    <mergeCell ref="B2:D2"/>
    <mergeCell ref="E2:H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H1"/>
    </sheetView>
  </sheetViews>
  <sheetFormatPr baseColWidth="10" defaultRowHeight="15" x14ac:dyDescent="0.25"/>
  <cols>
    <col min="10" max="10" width="45.42578125" customWidth="1"/>
  </cols>
  <sheetData>
    <row r="1" spans="1:8" ht="15.75" thickBot="1" x14ac:dyDescent="0.3">
      <c r="A1" s="193" t="s">
        <v>257</v>
      </c>
      <c r="B1" s="193"/>
      <c r="C1" s="193"/>
      <c r="D1" s="193"/>
      <c r="E1" s="193"/>
      <c r="F1" s="193"/>
      <c r="G1" s="193"/>
      <c r="H1" s="193"/>
    </row>
    <row r="2" spans="1:8" s="12" customFormat="1" ht="15.75" thickBot="1" x14ac:dyDescent="0.25">
      <c r="A2" s="184" t="s">
        <v>46</v>
      </c>
      <c r="B2" s="184"/>
      <c r="C2" s="184"/>
      <c r="D2" s="184"/>
    </row>
    <row r="17" spans="1:8" s="1" customFormat="1" ht="21.75" customHeight="1" x14ac:dyDescent="0.25">
      <c r="A17" s="198" t="s">
        <v>27</v>
      </c>
      <c r="B17" s="198"/>
      <c r="C17" s="198"/>
      <c r="D17" s="198"/>
      <c r="E17" s="198"/>
      <c r="F17" s="198"/>
      <c r="G17" s="198"/>
      <c r="H17" s="198"/>
    </row>
    <row r="18" spans="1:8" s="1" customFormat="1" ht="18" customHeight="1" x14ac:dyDescent="0.25">
      <c r="A18" s="194" t="s">
        <v>94</v>
      </c>
      <c r="B18" s="194"/>
      <c r="C18" s="194"/>
      <c r="D18" s="194"/>
      <c r="E18" s="194"/>
      <c r="F18" s="194"/>
      <c r="G18" s="194"/>
      <c r="H18" s="194"/>
    </row>
  </sheetData>
  <mergeCells count="4">
    <mergeCell ref="A1:H1"/>
    <mergeCell ref="A17:H17"/>
    <mergeCell ref="A18:H18"/>
    <mergeCell ref="A2:D2"/>
  </mergeCells>
  <hyperlinks>
    <hyperlink ref="A2:D2" location="Sommaire!A1" display="Retour au sommair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H7"/>
  <sheetViews>
    <sheetView zoomScale="85" zoomScaleNormal="85" workbookViewId="0">
      <selection activeCell="F4" sqref="F4"/>
    </sheetView>
  </sheetViews>
  <sheetFormatPr baseColWidth="10" defaultRowHeight="15" x14ac:dyDescent="0.25"/>
  <cols>
    <col min="1" max="1" width="46.85546875" style="1" customWidth="1"/>
    <col min="2" max="4" width="14.85546875" style="1" customWidth="1"/>
    <col min="5" max="5" width="18.42578125" style="1" bestFit="1" customWidth="1"/>
    <col min="6" max="6" width="18.140625" style="1" bestFit="1" customWidth="1"/>
    <col min="7" max="7" width="18.140625" style="1" customWidth="1"/>
    <col min="8" max="16384" width="11.42578125" style="1"/>
  </cols>
  <sheetData>
    <row r="1" spans="1:8" x14ac:dyDescent="0.25">
      <c r="A1" s="199" t="s">
        <v>28</v>
      </c>
      <c r="B1" s="199"/>
      <c r="C1" s="199"/>
      <c r="D1" s="199"/>
      <c r="E1" s="199"/>
      <c r="F1" s="199"/>
      <c r="G1" s="199"/>
      <c r="H1" s="199"/>
    </row>
    <row r="2" spans="1:8" ht="45" customHeight="1" x14ac:dyDescent="0.25">
      <c r="A2" s="4"/>
      <c r="B2" s="197"/>
      <c r="C2" s="197"/>
      <c r="D2" s="197"/>
      <c r="E2" s="197"/>
      <c r="F2" s="41"/>
      <c r="G2" s="50" t="s">
        <v>51</v>
      </c>
    </row>
    <row r="3" spans="1:8" ht="15" customHeight="1" x14ac:dyDescent="0.25">
      <c r="A3" s="4"/>
      <c r="B3" s="15" t="s">
        <v>5</v>
      </c>
      <c r="C3" s="15" t="s">
        <v>6</v>
      </c>
      <c r="D3" s="16" t="s">
        <v>7</v>
      </c>
      <c r="E3" s="15" t="s">
        <v>8</v>
      </c>
      <c r="F3" s="41" t="s">
        <v>23</v>
      </c>
      <c r="G3" s="1" t="s">
        <v>45</v>
      </c>
    </row>
    <row r="4" spans="1:8" x14ac:dyDescent="0.25">
      <c r="A4" s="23" t="s">
        <v>17</v>
      </c>
      <c r="B4" s="25">
        <v>78</v>
      </c>
      <c r="C4" s="25">
        <v>68</v>
      </c>
      <c r="D4" s="25">
        <v>47</v>
      </c>
      <c r="E4" s="25">
        <v>81</v>
      </c>
      <c r="F4" s="25">
        <v>71</v>
      </c>
      <c r="G4" s="26">
        <v>9</v>
      </c>
    </row>
    <row r="5" spans="1:8" x14ac:dyDescent="0.25">
      <c r="A5" s="23" t="s">
        <v>11</v>
      </c>
      <c r="B5" s="26">
        <v>7</v>
      </c>
      <c r="C5" s="26">
        <v>11</v>
      </c>
      <c r="D5" s="26">
        <v>19</v>
      </c>
      <c r="E5" s="26">
        <v>5</v>
      </c>
      <c r="F5" s="26">
        <v>10</v>
      </c>
      <c r="G5" s="26">
        <v>2</v>
      </c>
    </row>
    <row r="6" spans="1:8" x14ac:dyDescent="0.25">
      <c r="A6" s="23" t="s">
        <v>10</v>
      </c>
      <c r="B6" s="26">
        <v>14</v>
      </c>
      <c r="C6" s="26">
        <v>20</v>
      </c>
      <c r="D6" s="26">
        <v>33</v>
      </c>
      <c r="E6" s="26">
        <v>13</v>
      </c>
      <c r="F6" s="26">
        <v>19</v>
      </c>
      <c r="G6" s="26">
        <v>89</v>
      </c>
    </row>
    <row r="7" spans="1:8" x14ac:dyDescent="0.25">
      <c r="A7" s="12"/>
    </row>
  </sheetData>
  <mergeCells count="2">
    <mergeCell ref="A1:H1"/>
    <mergeCell ref="B2:E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9"/>
  <sheetViews>
    <sheetView zoomScale="85" zoomScaleNormal="85" workbookViewId="0">
      <selection activeCell="C6" sqref="C6"/>
    </sheetView>
  </sheetViews>
  <sheetFormatPr baseColWidth="10" defaultRowHeight="15" x14ac:dyDescent="0.25"/>
  <cols>
    <col min="1" max="1" width="46.85546875" style="1" customWidth="1"/>
    <col min="2" max="4" width="14.85546875" style="1" customWidth="1"/>
    <col min="5" max="5" width="18.42578125" style="1" bestFit="1" customWidth="1"/>
    <col min="6" max="6" width="18.140625" style="1" bestFit="1" customWidth="1"/>
    <col min="7" max="7" width="18.140625" style="1" customWidth="1"/>
    <col min="8" max="16384" width="11.42578125" style="1"/>
  </cols>
  <sheetData>
    <row r="1" spans="1:9" x14ac:dyDescent="0.25">
      <c r="A1" s="199" t="s">
        <v>28</v>
      </c>
      <c r="B1" s="199"/>
      <c r="C1" s="199"/>
      <c r="D1" s="199"/>
      <c r="E1" s="199"/>
      <c r="F1" s="199"/>
      <c r="G1" s="199"/>
      <c r="H1" s="199"/>
    </row>
    <row r="2" spans="1:9" ht="45" customHeight="1" x14ac:dyDescent="0.25">
      <c r="A2" s="4"/>
      <c r="B2" s="197" t="s">
        <v>41</v>
      </c>
      <c r="C2" s="197"/>
      <c r="D2" s="197"/>
      <c r="E2" s="197" t="s">
        <v>42</v>
      </c>
      <c r="F2" s="197"/>
      <c r="G2" s="197"/>
      <c r="H2" s="197"/>
      <c r="I2" s="200" t="s">
        <v>23</v>
      </c>
    </row>
    <row r="3" spans="1:9" x14ac:dyDescent="0.25">
      <c r="A3" s="4"/>
      <c r="B3" s="42" t="s">
        <v>31</v>
      </c>
      <c r="C3" s="42" t="s">
        <v>43</v>
      </c>
      <c r="D3" s="42" t="s">
        <v>33</v>
      </c>
      <c r="E3" s="15" t="s">
        <v>5</v>
      </c>
      <c r="F3" s="15" t="s">
        <v>6</v>
      </c>
      <c r="G3" s="16" t="s">
        <v>7</v>
      </c>
      <c r="H3" s="15" t="s">
        <v>8</v>
      </c>
      <c r="I3" s="201"/>
    </row>
    <row r="4" spans="1:9" x14ac:dyDescent="0.25">
      <c r="A4" s="23" t="s">
        <v>17</v>
      </c>
      <c r="B4" s="25">
        <v>75</v>
      </c>
      <c r="C4" s="25">
        <v>89.76</v>
      </c>
      <c r="D4" s="25">
        <v>92.06</v>
      </c>
      <c r="E4" s="25">
        <v>87.5</v>
      </c>
      <c r="F4" s="25">
        <v>86.94</v>
      </c>
      <c r="G4" s="25">
        <v>57.17</v>
      </c>
      <c r="H4" s="25">
        <v>89.05</v>
      </c>
      <c r="I4" s="26">
        <v>85.64</v>
      </c>
    </row>
    <row r="5" spans="1:9" x14ac:dyDescent="0.25">
      <c r="A5" s="23" t="s">
        <v>11</v>
      </c>
      <c r="B5" s="26">
        <v>8.27</v>
      </c>
      <c r="C5" s="26">
        <v>2</v>
      </c>
      <c r="D5" s="26">
        <v>3.19</v>
      </c>
      <c r="E5" s="26">
        <v>4.12</v>
      </c>
      <c r="F5" s="26">
        <v>3.74</v>
      </c>
      <c r="G5" s="26">
        <v>14.75</v>
      </c>
      <c r="H5" s="26">
        <v>2.99</v>
      </c>
      <c r="I5" s="26">
        <v>4.46</v>
      </c>
    </row>
    <row r="6" spans="1:9" x14ac:dyDescent="0.25">
      <c r="A6" s="23" t="s">
        <v>10</v>
      </c>
      <c r="B6" s="26">
        <v>17.3</v>
      </c>
      <c r="C6" s="26">
        <v>7.62</v>
      </c>
      <c r="D6" s="26">
        <v>4.75</v>
      </c>
      <c r="E6" s="26">
        <v>8.39</v>
      </c>
      <c r="F6" s="26">
        <v>9.32</v>
      </c>
      <c r="G6" s="26">
        <v>28.08</v>
      </c>
      <c r="H6" s="26">
        <v>7.96</v>
      </c>
      <c r="I6" s="26">
        <v>9.9</v>
      </c>
    </row>
    <row r="7" spans="1:9" x14ac:dyDescent="0.25">
      <c r="A7" s="12"/>
      <c r="B7" s="105"/>
    </row>
    <row r="8" spans="1:9" x14ac:dyDescent="0.25">
      <c r="B8" s="105"/>
    </row>
    <row r="9" spans="1:9" x14ac:dyDescent="0.25">
      <c r="B9" s="105"/>
    </row>
  </sheetData>
  <mergeCells count="4">
    <mergeCell ref="B2:D2"/>
    <mergeCell ref="E2:H2"/>
    <mergeCell ref="A1:H1"/>
    <mergeCell ref="I2:I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H1"/>
    </sheetView>
  </sheetViews>
  <sheetFormatPr baseColWidth="10" defaultRowHeight="15" x14ac:dyDescent="0.25"/>
  <sheetData>
    <row r="1" spans="1:8" ht="30" customHeight="1" thickBot="1" x14ac:dyDescent="0.3">
      <c r="A1" s="193" t="s">
        <v>103</v>
      </c>
      <c r="B1" s="193"/>
      <c r="C1" s="193"/>
      <c r="D1" s="193"/>
      <c r="E1" s="193"/>
      <c r="F1" s="193"/>
      <c r="G1" s="193"/>
      <c r="H1" s="193"/>
    </row>
    <row r="2" spans="1:8" s="12" customFormat="1" ht="15.75" thickBot="1" x14ac:dyDescent="0.25">
      <c r="A2" s="184" t="s">
        <v>46</v>
      </c>
      <c r="B2" s="184"/>
      <c r="C2" s="184"/>
      <c r="D2" s="184"/>
    </row>
    <row r="17" spans="1:8" s="1" customFormat="1" ht="21.75" customHeight="1" x14ac:dyDescent="0.25">
      <c r="A17" s="198" t="s">
        <v>25</v>
      </c>
      <c r="B17" s="198"/>
      <c r="C17" s="198"/>
      <c r="D17" s="198"/>
      <c r="E17" s="198"/>
      <c r="F17" s="198"/>
      <c r="G17" s="198"/>
      <c r="H17" s="198"/>
    </row>
    <row r="18" spans="1:8" s="1" customFormat="1" ht="18" customHeight="1" x14ac:dyDescent="0.25">
      <c r="A18" s="194" t="s">
        <v>94</v>
      </c>
      <c r="B18" s="194"/>
      <c r="C18" s="194"/>
      <c r="D18" s="194"/>
      <c r="E18" s="194"/>
      <c r="F18" s="194"/>
      <c r="G18" s="194"/>
      <c r="H18" s="194"/>
    </row>
  </sheetData>
  <mergeCells count="4">
    <mergeCell ref="A1:H1"/>
    <mergeCell ref="A17:H17"/>
    <mergeCell ref="A18:H18"/>
    <mergeCell ref="A2:D2"/>
  </mergeCells>
  <hyperlinks>
    <hyperlink ref="A2:D2" location="Sommaire!A1" display="Retour au sommair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D3" sqref="D3"/>
    </sheetView>
  </sheetViews>
  <sheetFormatPr baseColWidth="10" defaultRowHeight="12.75" x14ac:dyDescent="0.2"/>
  <cols>
    <col min="1" max="4" width="19.42578125" style="14" customWidth="1"/>
    <col min="5" max="16384" width="11.42578125" style="12"/>
  </cols>
  <sheetData>
    <row r="1" spans="1:8" ht="28.5" customHeight="1" x14ac:dyDescent="0.25">
      <c r="A1" s="193" t="s">
        <v>26</v>
      </c>
      <c r="B1" s="193"/>
      <c r="C1" s="193"/>
      <c r="D1" s="193"/>
      <c r="E1" s="193"/>
      <c r="F1" s="193"/>
      <c r="G1" s="193"/>
      <c r="H1" s="193"/>
    </row>
    <row r="2" spans="1:8" ht="51" x14ac:dyDescent="0.2">
      <c r="A2" s="5" t="s">
        <v>9</v>
      </c>
      <c r="B2" s="8" t="s">
        <v>81</v>
      </c>
      <c r="C2" s="6" t="s">
        <v>82</v>
      </c>
      <c r="D2" s="6" t="s">
        <v>83</v>
      </c>
    </row>
    <row r="3" spans="1:8" x14ac:dyDescent="0.2">
      <c r="A3" s="7" t="s">
        <v>5</v>
      </c>
      <c r="B3" s="93">
        <v>86.7</v>
      </c>
      <c r="C3" s="93">
        <v>97.63</v>
      </c>
      <c r="D3" s="93">
        <v>66.59</v>
      </c>
    </row>
    <row r="4" spans="1:8" x14ac:dyDescent="0.2">
      <c r="A4" s="7" t="s">
        <v>6</v>
      </c>
      <c r="B4" s="93">
        <v>70.08</v>
      </c>
      <c r="C4" s="95">
        <v>90.54</v>
      </c>
      <c r="D4" s="95">
        <v>59.84</v>
      </c>
    </row>
    <row r="5" spans="1:8" x14ac:dyDescent="0.2">
      <c r="A5" s="7" t="s">
        <v>7</v>
      </c>
      <c r="B5" s="93">
        <v>66.87</v>
      </c>
      <c r="C5" s="93">
        <v>93.07</v>
      </c>
      <c r="D5" s="93">
        <v>69.73</v>
      </c>
    </row>
    <row r="6" spans="1:8" x14ac:dyDescent="0.2">
      <c r="A6" s="7" t="s">
        <v>8</v>
      </c>
      <c r="B6" s="93">
        <v>88.2</v>
      </c>
      <c r="C6" s="93">
        <v>98.01</v>
      </c>
      <c r="D6" s="93">
        <v>88.76</v>
      </c>
    </row>
    <row r="7" spans="1:8" x14ac:dyDescent="0.2">
      <c r="A7" s="36" t="s">
        <v>23</v>
      </c>
      <c r="B7" s="94">
        <v>85.45</v>
      </c>
      <c r="C7" s="94">
        <v>97.31</v>
      </c>
      <c r="D7" s="94">
        <v>78.22</v>
      </c>
    </row>
    <row r="8" spans="1:8" x14ac:dyDescent="0.2">
      <c r="A8" s="9"/>
    </row>
  </sheetData>
  <mergeCells count="1">
    <mergeCell ref="A1:H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11"/>
  <sheetViews>
    <sheetView workbookViewId="0">
      <selection activeCell="A2" sqref="A2:D2"/>
    </sheetView>
  </sheetViews>
  <sheetFormatPr baseColWidth="10" defaultRowHeight="12.75" x14ac:dyDescent="0.2"/>
  <cols>
    <col min="1" max="1" width="19" style="12" customWidth="1"/>
    <col min="2" max="2" width="5.5703125" style="12" customWidth="1"/>
    <col min="3" max="3" width="8.140625" style="12" customWidth="1"/>
    <col min="4" max="4" width="5" style="12" customWidth="1"/>
    <col min="5" max="5" width="8" style="12" customWidth="1"/>
    <col min="6" max="6" width="4.85546875" style="12" customWidth="1"/>
    <col min="7" max="7" width="7.85546875" style="12" customWidth="1"/>
    <col min="8" max="8" width="5.140625" style="12" customWidth="1"/>
    <col min="9" max="9" width="8.140625" style="12" customWidth="1"/>
    <col min="10" max="16384" width="11.42578125" style="12"/>
  </cols>
  <sheetData>
    <row r="1" spans="1:9" ht="26.25" customHeight="1" thickBot="1" x14ac:dyDescent="0.25">
      <c r="A1" s="183" t="s">
        <v>104</v>
      </c>
      <c r="B1" s="183"/>
      <c r="C1" s="183"/>
      <c r="D1" s="183"/>
      <c r="E1" s="183"/>
      <c r="F1" s="183"/>
      <c r="G1" s="183"/>
      <c r="H1" s="183"/>
      <c r="I1" s="183"/>
    </row>
    <row r="2" spans="1:9" ht="15.75" thickBot="1" x14ac:dyDescent="0.25">
      <c r="A2" s="184" t="s">
        <v>46</v>
      </c>
      <c r="B2" s="184"/>
      <c r="C2" s="184"/>
      <c r="D2" s="184"/>
    </row>
    <row r="3" spans="1:9" ht="25.5" customHeight="1" thickBot="1" x14ac:dyDescent="0.25">
      <c r="A3" s="205" t="s">
        <v>38</v>
      </c>
      <c r="B3" s="202" t="s">
        <v>31</v>
      </c>
      <c r="C3" s="203"/>
      <c r="D3" s="202" t="s">
        <v>32</v>
      </c>
      <c r="E3" s="203"/>
      <c r="F3" s="202" t="s">
        <v>33</v>
      </c>
      <c r="G3" s="203"/>
      <c r="H3" s="202" t="s">
        <v>23</v>
      </c>
      <c r="I3" s="203"/>
    </row>
    <row r="4" spans="1:9" ht="33.75" x14ac:dyDescent="0.2">
      <c r="A4" s="206"/>
      <c r="B4" s="37" t="s">
        <v>4</v>
      </c>
      <c r="C4" s="27" t="s">
        <v>39</v>
      </c>
      <c r="D4" s="37" t="s">
        <v>4</v>
      </c>
      <c r="E4" s="27" t="s">
        <v>39</v>
      </c>
      <c r="F4" s="37" t="s">
        <v>4</v>
      </c>
      <c r="G4" s="27" t="s">
        <v>39</v>
      </c>
      <c r="H4" s="37" t="s">
        <v>4</v>
      </c>
      <c r="I4" s="27" t="s">
        <v>39</v>
      </c>
    </row>
    <row r="5" spans="1:9" ht="15.75" customHeight="1" thickBot="1" x14ac:dyDescent="0.25">
      <c r="A5" s="17" t="s">
        <v>5</v>
      </c>
      <c r="B5" s="100">
        <v>1700</v>
      </c>
      <c r="C5" s="33">
        <v>6.4705882352941183E-2</v>
      </c>
      <c r="D5" s="100">
        <v>1870</v>
      </c>
      <c r="E5" s="33">
        <v>8.5561497326203204E-2</v>
      </c>
      <c r="F5" s="100">
        <v>1830</v>
      </c>
      <c r="G5" s="33">
        <v>7.1038251366120214E-2</v>
      </c>
      <c r="H5" s="100">
        <v>1800</v>
      </c>
      <c r="I5" s="33">
        <v>8.3333333333333329E-2</v>
      </c>
    </row>
    <row r="6" spans="1:9" ht="15.75" customHeight="1" thickBot="1" x14ac:dyDescent="0.25">
      <c r="A6" s="17" t="s">
        <v>6</v>
      </c>
      <c r="B6" s="100">
        <v>1600</v>
      </c>
      <c r="C6" s="33">
        <v>0.125</v>
      </c>
      <c r="D6" s="100">
        <v>1400</v>
      </c>
      <c r="E6" s="33">
        <v>0</v>
      </c>
      <c r="F6" s="101">
        <v>1500</v>
      </c>
      <c r="G6" s="33" t="s">
        <v>76</v>
      </c>
      <c r="H6" s="101">
        <v>1520</v>
      </c>
      <c r="I6" s="33">
        <v>7.2368421052631582E-2</v>
      </c>
    </row>
    <row r="7" spans="1:9" ht="15.75" customHeight="1" thickBot="1" x14ac:dyDescent="0.25">
      <c r="A7" s="17" t="s">
        <v>7</v>
      </c>
      <c r="B7" s="100">
        <v>1600</v>
      </c>
      <c r="C7" s="34">
        <v>6.25E-2</v>
      </c>
      <c r="D7" s="100">
        <v>1730</v>
      </c>
      <c r="E7" s="34">
        <v>5.2023121387283239E-2</v>
      </c>
      <c r="F7" s="101">
        <v>1700</v>
      </c>
      <c r="G7" s="34">
        <v>0.11764705882352941</v>
      </c>
      <c r="H7" s="101">
        <v>1640</v>
      </c>
      <c r="I7" s="34">
        <v>6.7073170731707321E-2</v>
      </c>
    </row>
    <row r="8" spans="1:9" ht="15" customHeight="1" x14ac:dyDescent="0.2">
      <c r="A8" s="49" t="s">
        <v>8</v>
      </c>
      <c r="B8" s="102">
        <v>1750</v>
      </c>
      <c r="C8" s="35">
        <v>0.08</v>
      </c>
      <c r="D8" s="102">
        <v>1920</v>
      </c>
      <c r="E8" s="35">
        <v>6.25E-2</v>
      </c>
      <c r="F8" s="103">
        <v>1970</v>
      </c>
      <c r="G8" s="35">
        <v>8.1218274111675121E-2</v>
      </c>
      <c r="H8" s="103">
        <v>1900</v>
      </c>
      <c r="I8" s="35">
        <v>7.3684210526315783E-2</v>
      </c>
    </row>
    <row r="9" spans="1:9" ht="15" customHeight="1" x14ac:dyDescent="0.2">
      <c r="A9" s="31" t="s">
        <v>23</v>
      </c>
      <c r="B9" s="104">
        <v>1700</v>
      </c>
      <c r="C9" s="30">
        <v>5.8823529411764705E-2</v>
      </c>
      <c r="D9" s="104">
        <v>1900</v>
      </c>
      <c r="E9" s="30">
        <v>7.8947368421052627E-2</v>
      </c>
      <c r="F9" s="104">
        <v>1900</v>
      </c>
      <c r="G9" s="30">
        <v>6.3157894736842107E-2</v>
      </c>
      <c r="H9" s="104">
        <v>1840</v>
      </c>
      <c r="I9" s="30">
        <v>7.6086956521739135E-2</v>
      </c>
    </row>
    <row r="10" spans="1:9" s="1" customFormat="1" ht="22.5" customHeight="1" x14ac:dyDescent="0.25">
      <c r="A10" s="204" t="s">
        <v>94</v>
      </c>
      <c r="B10" s="204"/>
      <c r="C10" s="204"/>
      <c r="D10" s="204"/>
      <c r="E10" s="204"/>
      <c r="F10" s="204"/>
      <c r="G10" s="204"/>
      <c r="H10" s="204"/>
      <c r="I10" s="204"/>
    </row>
    <row r="11" spans="1:9" x14ac:dyDescent="0.2">
      <c r="B11" s="39"/>
      <c r="C11" s="39"/>
      <c r="D11" s="39"/>
      <c r="E11" s="39"/>
      <c r="F11" s="40"/>
      <c r="G11" s="40"/>
      <c r="H11" s="40"/>
    </row>
  </sheetData>
  <mergeCells count="8">
    <mergeCell ref="F3:G3"/>
    <mergeCell ref="A10:I10"/>
    <mergeCell ref="A1:I1"/>
    <mergeCell ref="A3:A4"/>
    <mergeCell ref="H3:I3"/>
    <mergeCell ref="B3:C3"/>
    <mergeCell ref="D3:E3"/>
    <mergeCell ref="A2:D2"/>
  </mergeCells>
  <hyperlinks>
    <hyperlink ref="A2:D2" location="Sommaire!A1" display="Retour au sommair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A47"/>
  <sheetViews>
    <sheetView workbookViewId="0">
      <selection activeCell="A41" sqref="A41:E47"/>
    </sheetView>
  </sheetViews>
  <sheetFormatPr baseColWidth="10" defaultRowHeight="12.75" x14ac:dyDescent="0.2"/>
  <cols>
    <col min="1" max="1" width="19" style="12" customWidth="1"/>
    <col min="2" max="2" width="5.5703125" style="12" customWidth="1"/>
    <col min="3" max="3" width="8.140625" style="12" customWidth="1"/>
    <col min="4" max="4" width="5" style="12" customWidth="1"/>
    <col min="5" max="5" width="8" style="12" customWidth="1"/>
    <col min="6" max="6" width="4.85546875" style="12" customWidth="1"/>
    <col min="7" max="7" width="7.85546875" style="12" customWidth="1"/>
    <col min="8" max="8" width="5.140625" style="12" customWidth="1"/>
    <col min="9" max="9" width="8.140625" style="12" customWidth="1"/>
    <col min="10" max="16384" width="11.42578125" style="12"/>
  </cols>
  <sheetData>
    <row r="1" spans="1:15" ht="26.25" customHeight="1" thickBot="1" x14ac:dyDescent="0.25">
      <c r="A1" s="183" t="s">
        <v>40</v>
      </c>
      <c r="B1" s="183"/>
      <c r="C1" s="183"/>
      <c r="D1" s="183"/>
      <c r="E1" s="183"/>
      <c r="F1" s="183"/>
      <c r="G1" s="183"/>
      <c r="H1" s="183"/>
      <c r="I1" s="183"/>
    </row>
    <row r="2" spans="1:15" ht="15.75" thickBot="1" x14ac:dyDescent="0.25">
      <c r="A2" s="184" t="s">
        <v>46</v>
      </c>
      <c r="B2" s="184"/>
      <c r="C2" s="184"/>
      <c r="D2" s="184"/>
    </row>
    <row r="3" spans="1:15" ht="25.5" customHeight="1" thickBot="1" x14ac:dyDescent="0.25">
      <c r="A3" s="205" t="s">
        <v>38</v>
      </c>
      <c r="B3" s="202" t="s">
        <v>31</v>
      </c>
      <c r="C3" s="203"/>
      <c r="D3" s="202" t="s">
        <v>32</v>
      </c>
      <c r="E3" s="203"/>
      <c r="F3" s="202" t="s">
        <v>33</v>
      </c>
      <c r="G3" s="203"/>
      <c r="H3" s="202" t="s">
        <v>23</v>
      </c>
      <c r="I3" s="203"/>
    </row>
    <row r="4" spans="1:15" ht="33.75" x14ac:dyDescent="0.2">
      <c r="A4" s="206"/>
      <c r="B4" s="86" t="s">
        <v>4</v>
      </c>
      <c r="C4" s="27" t="s">
        <v>39</v>
      </c>
      <c r="D4" s="86" t="s">
        <v>4</v>
      </c>
      <c r="E4" s="27" t="s">
        <v>39</v>
      </c>
      <c r="F4" s="86" t="s">
        <v>4</v>
      </c>
      <c r="G4" s="27" t="s">
        <v>39</v>
      </c>
      <c r="H4" s="86" t="s">
        <v>4</v>
      </c>
      <c r="I4" s="27" t="s">
        <v>39</v>
      </c>
    </row>
    <row r="5" spans="1:15" ht="13.5" thickBot="1" x14ac:dyDescent="0.25">
      <c r="A5" s="17" t="s">
        <v>5</v>
      </c>
      <c r="B5" s="100">
        <v>2200</v>
      </c>
      <c r="C5" s="33">
        <v>0.10454545454545454</v>
      </c>
      <c r="D5" s="100">
        <v>2400</v>
      </c>
      <c r="E5" s="33">
        <v>0.1</v>
      </c>
      <c r="F5" s="100">
        <v>2310</v>
      </c>
      <c r="G5" s="33">
        <v>9.0909090909090912E-2</v>
      </c>
      <c r="H5" s="100">
        <v>2290</v>
      </c>
      <c r="I5" s="33">
        <v>0.11790393013100436</v>
      </c>
    </row>
    <row r="6" spans="1:15" ht="13.5" thickBot="1" x14ac:dyDescent="0.25">
      <c r="A6" s="17" t="s">
        <v>6</v>
      </c>
      <c r="B6" s="100">
        <v>1800</v>
      </c>
      <c r="C6" s="33">
        <v>7.7777777777777779E-2</v>
      </c>
      <c r="D6" s="100">
        <v>2060</v>
      </c>
      <c r="E6" s="33">
        <v>9.7087378640776698E-2</v>
      </c>
      <c r="F6" s="20" t="s">
        <v>76</v>
      </c>
      <c r="G6" s="33" t="s">
        <v>76</v>
      </c>
      <c r="H6" s="101">
        <v>1840</v>
      </c>
      <c r="I6" s="33">
        <v>7.6086956521739135E-2</v>
      </c>
    </row>
    <row r="7" spans="1:15" ht="13.5" thickBot="1" x14ac:dyDescent="0.25">
      <c r="A7" s="17" t="s">
        <v>7</v>
      </c>
      <c r="B7" s="100">
        <v>1840</v>
      </c>
      <c r="C7" s="34">
        <v>7.6086956521739135E-2</v>
      </c>
      <c r="D7" s="100">
        <v>2120</v>
      </c>
      <c r="E7" s="34">
        <v>8.4905660377358486E-2</v>
      </c>
      <c r="F7" s="101">
        <v>2180</v>
      </c>
      <c r="G7" s="34">
        <v>9.6330275229357804E-2</v>
      </c>
      <c r="H7" s="101">
        <v>1900</v>
      </c>
      <c r="I7" s="34">
        <v>7.8947368421052627E-2</v>
      </c>
    </row>
    <row r="8" spans="1:15" x14ac:dyDescent="0.2">
      <c r="A8" s="49" t="s">
        <v>8</v>
      </c>
      <c r="B8" s="102">
        <v>1990</v>
      </c>
      <c r="C8" s="35">
        <v>9.5477386934673364E-2</v>
      </c>
      <c r="D8" s="102">
        <v>2480</v>
      </c>
      <c r="E8" s="35">
        <v>9.2741935483870969E-2</v>
      </c>
      <c r="F8" s="103">
        <v>2330</v>
      </c>
      <c r="G8" s="35">
        <v>7.7253218884120178E-2</v>
      </c>
      <c r="H8" s="103">
        <v>2270</v>
      </c>
      <c r="I8" s="35">
        <v>8.3700440528634359E-2</v>
      </c>
    </row>
    <row r="9" spans="1:15" x14ac:dyDescent="0.2">
      <c r="A9" s="31" t="s">
        <v>23</v>
      </c>
      <c r="B9" s="104">
        <v>2060</v>
      </c>
      <c r="C9" s="30">
        <v>7.7669902912621352E-2</v>
      </c>
      <c r="D9" s="104">
        <v>2400</v>
      </c>
      <c r="E9" s="30">
        <v>9.583333333333334E-2</v>
      </c>
      <c r="F9" s="104">
        <v>2300</v>
      </c>
      <c r="G9" s="30">
        <v>8.6956521739130432E-2</v>
      </c>
      <c r="H9" s="104">
        <v>2170</v>
      </c>
      <c r="I9" s="30">
        <v>8.755760368663594E-2</v>
      </c>
    </row>
    <row r="10" spans="1:15" s="1" customFormat="1" ht="22.5" customHeight="1" x14ac:dyDescent="0.25">
      <c r="A10" s="204" t="s">
        <v>63</v>
      </c>
      <c r="B10" s="204"/>
      <c r="C10" s="204"/>
      <c r="D10" s="204"/>
      <c r="E10" s="204"/>
      <c r="F10" s="204"/>
      <c r="G10" s="204"/>
      <c r="H10" s="204"/>
      <c r="I10" s="204"/>
      <c r="N10" s="154"/>
      <c r="O10" s="154"/>
    </row>
    <row r="11" spans="1:15" x14ac:dyDescent="0.2">
      <c r="B11" s="39"/>
      <c r="C11" s="39"/>
      <c r="D11" s="39"/>
      <c r="E11" s="39"/>
      <c r="F11" s="40"/>
      <c r="G11" s="40"/>
      <c r="H11" s="40"/>
    </row>
    <row r="12" spans="1:15" ht="13.5" thickBot="1" x14ac:dyDescent="0.25">
      <c r="B12" s="40"/>
      <c r="C12" s="40"/>
      <c r="D12" s="40"/>
      <c r="E12" s="40"/>
      <c r="F12" s="40"/>
      <c r="G12" s="40"/>
      <c r="H12" s="40"/>
    </row>
    <row r="13" spans="1:15" ht="13.5" thickBot="1" x14ac:dyDescent="0.25">
      <c r="A13" s="205" t="s">
        <v>38</v>
      </c>
      <c r="B13" s="202" t="s">
        <v>31</v>
      </c>
      <c r="C13" s="203"/>
      <c r="D13" s="202" t="s">
        <v>32</v>
      </c>
      <c r="E13" s="203"/>
      <c r="F13" s="202" t="s">
        <v>33</v>
      </c>
      <c r="G13" s="203"/>
      <c r="H13" s="202" t="s">
        <v>23</v>
      </c>
      <c r="I13" s="203"/>
    </row>
    <row r="14" spans="1:15" x14ac:dyDescent="0.2">
      <c r="A14" s="206"/>
      <c r="B14" s="86" t="s">
        <v>68</v>
      </c>
      <c r="C14" s="27" t="s">
        <v>69</v>
      </c>
      <c r="D14" s="86" t="s">
        <v>70</v>
      </c>
      <c r="E14" s="27" t="s">
        <v>69</v>
      </c>
      <c r="F14" s="86" t="s">
        <v>70</v>
      </c>
      <c r="G14" s="27" t="s">
        <v>69</v>
      </c>
      <c r="H14" s="86" t="s">
        <v>70</v>
      </c>
      <c r="I14" s="27" t="s">
        <v>69</v>
      </c>
    </row>
    <row r="15" spans="1:15" ht="15.75" thickBot="1" x14ac:dyDescent="0.3">
      <c r="A15" s="17" t="s">
        <v>5</v>
      </c>
      <c r="B15" s="89" t="s">
        <v>158</v>
      </c>
      <c r="C15" s="89" t="s">
        <v>71</v>
      </c>
      <c r="D15" s="89" t="s">
        <v>163</v>
      </c>
      <c r="E15" s="89" t="s">
        <v>164</v>
      </c>
      <c r="F15" s="89" t="s">
        <v>71</v>
      </c>
      <c r="G15" s="89" t="s">
        <v>168</v>
      </c>
      <c r="H15" s="19" t="s">
        <v>152</v>
      </c>
      <c r="I15" s="33" t="s">
        <v>75</v>
      </c>
    </row>
    <row r="16" spans="1:15" ht="15.75" thickBot="1" x14ac:dyDescent="0.3">
      <c r="A16" s="17" t="s">
        <v>6</v>
      </c>
      <c r="B16" s="89" t="s">
        <v>159</v>
      </c>
      <c r="C16" s="89" t="s">
        <v>162</v>
      </c>
      <c r="D16" s="89" t="s">
        <v>159</v>
      </c>
      <c r="E16" s="89" t="s">
        <v>159</v>
      </c>
      <c r="F16" s="89" t="s">
        <v>160</v>
      </c>
      <c r="G16" s="89" t="s">
        <v>160</v>
      </c>
      <c r="H16" s="19" t="s">
        <v>153</v>
      </c>
      <c r="I16" s="33" t="s">
        <v>156</v>
      </c>
    </row>
    <row r="17" spans="1:27" ht="15.75" thickBot="1" x14ac:dyDescent="0.3">
      <c r="A17" s="17" t="s">
        <v>7</v>
      </c>
      <c r="B17" s="89" t="s">
        <v>160</v>
      </c>
      <c r="C17" s="89" t="s">
        <v>162</v>
      </c>
      <c r="D17" s="89" t="s">
        <v>157</v>
      </c>
      <c r="E17" s="89" t="s">
        <v>165</v>
      </c>
      <c r="F17" s="89" t="s">
        <v>160</v>
      </c>
      <c r="G17" s="89" t="s">
        <v>71</v>
      </c>
      <c r="H17" s="19" t="s">
        <v>154</v>
      </c>
      <c r="I17" s="34" t="s">
        <v>157</v>
      </c>
    </row>
    <row r="18" spans="1:27" ht="15" x14ac:dyDescent="0.25">
      <c r="A18" s="49" t="s">
        <v>8</v>
      </c>
      <c r="B18" s="89" t="s">
        <v>161</v>
      </c>
      <c r="C18" s="89" t="s">
        <v>72</v>
      </c>
      <c r="D18" s="89" t="s">
        <v>75</v>
      </c>
      <c r="E18" s="89" t="s">
        <v>166</v>
      </c>
      <c r="F18" s="89" t="s">
        <v>167</v>
      </c>
      <c r="G18" s="89" t="s">
        <v>74</v>
      </c>
      <c r="H18" s="48" t="s">
        <v>155</v>
      </c>
      <c r="I18" s="35" t="s">
        <v>73</v>
      </c>
    </row>
    <row r="19" spans="1:27" ht="15" x14ac:dyDescent="0.25">
      <c r="A19" s="31" t="s">
        <v>23</v>
      </c>
      <c r="B19" s="80">
        <v>1600</v>
      </c>
      <c r="C19" s="80">
        <v>1700</v>
      </c>
      <c r="D19" s="80">
        <v>1750</v>
      </c>
      <c r="E19" s="80">
        <v>1900</v>
      </c>
      <c r="F19" s="80">
        <v>1780</v>
      </c>
      <c r="G19" s="80">
        <v>1900</v>
      </c>
      <c r="H19" s="80">
        <v>1700</v>
      </c>
      <c r="I19" s="80">
        <v>1840</v>
      </c>
      <c r="J19" s="47"/>
    </row>
    <row r="20" spans="1:27" x14ac:dyDescent="0.2">
      <c r="J20" s="47"/>
    </row>
    <row r="21" spans="1:27" ht="15.75" thickBot="1" x14ac:dyDescent="0.3">
      <c r="A21" s="89" t="s">
        <v>71</v>
      </c>
      <c r="B21" s="47">
        <f>(C15-B15)/C15</f>
        <v>6.4705882352941183E-2</v>
      </c>
      <c r="C21" s="89" t="s">
        <v>164</v>
      </c>
      <c r="D21" s="47">
        <f t="shared" ref="D21:H25" si="0">(E15-D15)/E15</f>
        <v>8.5561497326203204E-2</v>
      </c>
      <c r="E21" s="89" t="s">
        <v>168</v>
      </c>
      <c r="F21" s="47">
        <f t="shared" si="0"/>
        <v>7.1038251366120214E-2</v>
      </c>
      <c r="G21" s="33" t="s">
        <v>75</v>
      </c>
      <c r="H21" s="47">
        <f t="shared" si="0"/>
        <v>8.3333333333333329E-2</v>
      </c>
      <c r="I21" s="47"/>
      <c r="J21" s="47"/>
    </row>
    <row r="22" spans="1:27" ht="15.75" thickBot="1" x14ac:dyDescent="0.3">
      <c r="A22" s="89" t="s">
        <v>162</v>
      </c>
      <c r="B22" s="47">
        <f t="shared" ref="B22:B25" si="1">(C16-B16)/C16</f>
        <v>0.125</v>
      </c>
      <c r="C22" s="89" t="s">
        <v>159</v>
      </c>
      <c r="D22" s="47">
        <f t="shared" si="0"/>
        <v>0</v>
      </c>
      <c r="E22" s="89" t="s">
        <v>160</v>
      </c>
      <c r="F22" s="47" t="s">
        <v>76</v>
      </c>
      <c r="G22" s="33" t="s">
        <v>156</v>
      </c>
      <c r="H22" s="47">
        <f t="shared" si="0"/>
        <v>7.2368421052631582E-2</v>
      </c>
      <c r="J22" s="47"/>
    </row>
    <row r="23" spans="1:27" ht="15.75" thickBot="1" x14ac:dyDescent="0.3">
      <c r="A23" s="89" t="s">
        <v>162</v>
      </c>
      <c r="B23" s="47">
        <f t="shared" si="1"/>
        <v>6.25E-2</v>
      </c>
      <c r="C23" s="89" t="s">
        <v>165</v>
      </c>
      <c r="D23" s="47">
        <f t="shared" si="0"/>
        <v>5.2023121387283239E-2</v>
      </c>
      <c r="E23" s="89" t="s">
        <v>71</v>
      </c>
      <c r="F23" s="47">
        <f t="shared" ref="F23:F25" si="2">(G17-F17)/G17</f>
        <v>0.11764705882352941</v>
      </c>
      <c r="G23" s="34" t="s">
        <v>157</v>
      </c>
      <c r="H23" s="47">
        <f t="shared" si="0"/>
        <v>6.7073170731707321E-2</v>
      </c>
      <c r="J23" s="47"/>
    </row>
    <row r="24" spans="1:27" ht="15" x14ac:dyDescent="0.25">
      <c r="A24" s="89" t="s">
        <v>72</v>
      </c>
      <c r="B24" s="47">
        <f t="shared" si="1"/>
        <v>0.08</v>
      </c>
      <c r="C24" s="89" t="s">
        <v>166</v>
      </c>
      <c r="D24" s="47">
        <f t="shared" si="0"/>
        <v>6.25E-2</v>
      </c>
      <c r="E24" s="89" t="s">
        <v>74</v>
      </c>
      <c r="F24" s="47">
        <f t="shared" si="2"/>
        <v>8.1218274111675121E-2</v>
      </c>
      <c r="G24" s="35" t="s">
        <v>73</v>
      </c>
      <c r="H24" s="47">
        <f t="shared" si="0"/>
        <v>7.3684210526315783E-2</v>
      </c>
      <c r="J24" s="47"/>
    </row>
    <row r="25" spans="1:27" ht="15" x14ac:dyDescent="0.25">
      <c r="A25" s="80">
        <v>1700</v>
      </c>
      <c r="B25" s="47">
        <f t="shared" si="1"/>
        <v>5.8823529411764705E-2</v>
      </c>
      <c r="C25" s="80">
        <v>1900</v>
      </c>
      <c r="D25" s="47">
        <f t="shared" si="0"/>
        <v>7.8947368421052627E-2</v>
      </c>
      <c r="E25" s="80">
        <v>1900</v>
      </c>
      <c r="F25" s="47">
        <f t="shared" si="2"/>
        <v>6.3157894736842107E-2</v>
      </c>
      <c r="G25" s="80">
        <v>1840</v>
      </c>
      <c r="H25" s="47">
        <f t="shared" si="0"/>
        <v>7.6086956521739135E-2</v>
      </c>
    </row>
    <row r="27" spans="1:27" x14ac:dyDescent="0.2">
      <c r="A27" s="12" t="s">
        <v>71</v>
      </c>
      <c r="B27" s="12">
        <v>6.4705882352941183E-2</v>
      </c>
      <c r="C27" s="12" t="s">
        <v>164</v>
      </c>
      <c r="D27" s="12">
        <v>8.5561497326203204E-2</v>
      </c>
      <c r="E27" s="12" t="s">
        <v>168</v>
      </c>
      <c r="F27" s="12">
        <v>7.1038251366120214E-2</v>
      </c>
      <c r="G27" s="12" t="s">
        <v>75</v>
      </c>
      <c r="H27" s="12">
        <v>8.3333333333333329E-2</v>
      </c>
      <c r="K27" s="12" t="str">
        <f>A27</f>
        <v>1700</v>
      </c>
      <c r="L27" s="12">
        <f>ROUND(B27*100,0)</f>
        <v>6</v>
      </c>
      <c r="M27" s="12" t="str">
        <f>C27</f>
        <v>1870</v>
      </c>
      <c r="N27" s="12">
        <f>ROUND(D27*100,0)</f>
        <v>9</v>
      </c>
      <c r="O27" s="12" t="str">
        <f>E27</f>
        <v>1830</v>
      </c>
      <c r="P27" s="12">
        <f>ROUND(F27*100,0)</f>
        <v>7</v>
      </c>
      <c r="Q27" s="12" t="str">
        <f>G27</f>
        <v>1800</v>
      </c>
      <c r="R27" s="12">
        <f>ROUND(H27*100,0)</f>
        <v>8</v>
      </c>
      <c r="T27" s="156">
        <v>1700</v>
      </c>
      <c r="U27" s="156">
        <v>6</v>
      </c>
      <c r="V27" s="156">
        <v>1870</v>
      </c>
      <c r="W27" s="156">
        <v>9</v>
      </c>
      <c r="X27" s="156">
        <v>1830</v>
      </c>
      <c r="Y27" s="156">
        <v>7</v>
      </c>
      <c r="Z27" s="156">
        <v>1800</v>
      </c>
      <c r="AA27" s="12">
        <v>8</v>
      </c>
    </row>
    <row r="28" spans="1:27" x14ac:dyDescent="0.2">
      <c r="A28" s="12" t="s">
        <v>162</v>
      </c>
      <c r="B28" s="12">
        <v>0.125</v>
      </c>
      <c r="C28" s="12" t="s">
        <v>159</v>
      </c>
      <c r="D28" s="12">
        <v>0</v>
      </c>
      <c r="E28" s="12" t="s">
        <v>160</v>
      </c>
      <c r="F28" s="12" t="s">
        <v>76</v>
      </c>
      <c r="G28" s="12" t="s">
        <v>156</v>
      </c>
      <c r="H28" s="12">
        <v>7.2368421052631582E-2</v>
      </c>
      <c r="K28" s="12" t="str">
        <f t="shared" ref="K28:K31" si="3">A28</f>
        <v>1600</v>
      </c>
      <c r="L28" s="12">
        <f t="shared" ref="L28:L31" si="4">ROUND(B28*100,0)</f>
        <v>13</v>
      </c>
      <c r="M28" s="12" t="str">
        <f t="shared" ref="M28:M31" si="5">C28</f>
        <v>1400</v>
      </c>
      <c r="N28" s="12">
        <f t="shared" ref="N28:N31" si="6">ROUND(D28*100,0)</f>
        <v>0</v>
      </c>
      <c r="O28" s="12" t="str">
        <f t="shared" ref="O28:O31" si="7">E28</f>
        <v>1500</v>
      </c>
      <c r="P28" s="12" t="s">
        <v>76</v>
      </c>
      <c r="Q28" s="12" t="str">
        <f t="shared" ref="Q28:Q31" si="8">G28</f>
        <v>1520</v>
      </c>
      <c r="R28" s="12">
        <f t="shared" ref="R28:R31" si="9">ROUND(H28*100,0)</f>
        <v>7</v>
      </c>
      <c r="T28" s="156">
        <v>1600</v>
      </c>
      <c r="U28" s="156">
        <v>13</v>
      </c>
      <c r="V28" s="156">
        <v>1400</v>
      </c>
      <c r="W28" s="156">
        <v>0</v>
      </c>
      <c r="X28" s="156">
        <v>1500</v>
      </c>
      <c r="Y28" s="156" t="s">
        <v>76</v>
      </c>
      <c r="Z28" s="156">
        <v>1520</v>
      </c>
      <c r="AA28" s="12">
        <v>7</v>
      </c>
    </row>
    <row r="29" spans="1:27" x14ac:dyDescent="0.2">
      <c r="A29" s="12" t="s">
        <v>162</v>
      </c>
      <c r="B29" s="12">
        <v>6.25E-2</v>
      </c>
      <c r="C29" s="12" t="s">
        <v>165</v>
      </c>
      <c r="D29" s="12">
        <v>5.2023121387283239E-2</v>
      </c>
      <c r="E29" s="12" t="s">
        <v>71</v>
      </c>
      <c r="F29" s="12">
        <v>0.11764705882352941</v>
      </c>
      <c r="G29" s="12" t="s">
        <v>157</v>
      </c>
      <c r="H29" s="12">
        <v>6.7073170731707321E-2</v>
      </c>
      <c r="K29" s="12" t="str">
        <f t="shared" si="3"/>
        <v>1600</v>
      </c>
      <c r="L29" s="12">
        <f t="shared" si="4"/>
        <v>6</v>
      </c>
      <c r="M29" s="12" t="str">
        <f t="shared" si="5"/>
        <v>1730</v>
      </c>
      <c r="N29" s="12">
        <f t="shared" si="6"/>
        <v>5</v>
      </c>
      <c r="O29" s="12" t="str">
        <f t="shared" si="7"/>
        <v>1700</v>
      </c>
      <c r="P29" s="12">
        <f>ROUND(F29*100,0)</f>
        <v>12</v>
      </c>
      <c r="Q29" s="12" t="str">
        <f t="shared" si="8"/>
        <v>1640</v>
      </c>
      <c r="R29" s="12">
        <f t="shared" si="9"/>
        <v>7</v>
      </c>
      <c r="T29" s="156">
        <v>1600</v>
      </c>
      <c r="U29" s="156">
        <v>6</v>
      </c>
      <c r="V29" s="156">
        <v>1730</v>
      </c>
      <c r="W29" s="156">
        <v>5</v>
      </c>
      <c r="X29" s="156">
        <v>1700</v>
      </c>
      <c r="Y29" s="156">
        <v>12</v>
      </c>
      <c r="Z29" s="156">
        <v>1640</v>
      </c>
      <c r="AA29" s="12">
        <v>7</v>
      </c>
    </row>
    <row r="30" spans="1:27" x14ac:dyDescent="0.2">
      <c r="A30" s="12" t="s">
        <v>72</v>
      </c>
      <c r="B30" s="12">
        <v>0.08</v>
      </c>
      <c r="C30" s="12" t="s">
        <v>166</v>
      </c>
      <c r="D30" s="12">
        <v>6.25E-2</v>
      </c>
      <c r="E30" s="12" t="s">
        <v>74</v>
      </c>
      <c r="F30" s="12">
        <v>8.1218274111675121E-2</v>
      </c>
      <c r="G30" s="12" t="s">
        <v>73</v>
      </c>
      <c r="H30" s="12">
        <v>7.3684210526315783E-2</v>
      </c>
      <c r="K30" s="12" t="str">
        <f t="shared" si="3"/>
        <v>1750</v>
      </c>
      <c r="L30" s="12">
        <f t="shared" si="4"/>
        <v>8</v>
      </c>
      <c r="M30" s="12" t="str">
        <f t="shared" si="5"/>
        <v>1920</v>
      </c>
      <c r="N30" s="12">
        <f t="shared" si="6"/>
        <v>6</v>
      </c>
      <c r="O30" s="12" t="str">
        <f t="shared" si="7"/>
        <v>1970</v>
      </c>
      <c r="P30" s="12">
        <f>ROUND(F30*100,0)</f>
        <v>8</v>
      </c>
      <c r="Q30" s="12" t="str">
        <f t="shared" si="8"/>
        <v>1900</v>
      </c>
      <c r="R30" s="12">
        <f t="shared" si="9"/>
        <v>7</v>
      </c>
      <c r="T30" s="156">
        <v>1750</v>
      </c>
      <c r="U30" s="156">
        <v>8</v>
      </c>
      <c r="V30" s="156">
        <v>1920</v>
      </c>
      <c r="W30" s="156">
        <v>6</v>
      </c>
      <c r="X30" s="156">
        <v>1970</v>
      </c>
      <c r="Y30" s="156">
        <v>8</v>
      </c>
      <c r="Z30" s="156">
        <v>1900</v>
      </c>
      <c r="AA30" s="12">
        <v>7</v>
      </c>
    </row>
    <row r="31" spans="1:27" x14ac:dyDescent="0.2">
      <c r="A31" s="12">
        <v>1700</v>
      </c>
      <c r="B31" s="12">
        <v>5.8823529411764705E-2</v>
      </c>
      <c r="C31" s="12">
        <v>1900</v>
      </c>
      <c r="D31" s="12">
        <v>7.8947368421052627E-2</v>
      </c>
      <c r="E31" s="12">
        <v>1900</v>
      </c>
      <c r="F31" s="12">
        <v>6.3157894736842107E-2</v>
      </c>
      <c r="G31" s="12">
        <v>1840</v>
      </c>
      <c r="H31" s="12">
        <v>7.6086956521739135E-2</v>
      </c>
      <c r="K31" s="12">
        <f t="shared" si="3"/>
        <v>1700</v>
      </c>
      <c r="L31" s="12">
        <f t="shared" si="4"/>
        <v>6</v>
      </c>
      <c r="M31" s="12">
        <f t="shared" si="5"/>
        <v>1900</v>
      </c>
      <c r="N31" s="12">
        <f t="shared" si="6"/>
        <v>8</v>
      </c>
      <c r="O31" s="12">
        <f t="shared" si="7"/>
        <v>1900</v>
      </c>
      <c r="P31" s="12">
        <f>ROUND(F31*100,0)</f>
        <v>6</v>
      </c>
      <c r="Q31" s="12">
        <f t="shared" si="8"/>
        <v>1840</v>
      </c>
      <c r="R31" s="12">
        <f t="shared" si="9"/>
        <v>8</v>
      </c>
      <c r="T31" s="156">
        <v>1700</v>
      </c>
      <c r="U31" s="156">
        <v>6</v>
      </c>
      <c r="V31" s="156">
        <v>1900</v>
      </c>
      <c r="W31" s="156">
        <v>8</v>
      </c>
      <c r="X31" s="156">
        <v>1900</v>
      </c>
      <c r="Y31" s="156">
        <v>6</v>
      </c>
      <c r="Z31" s="156">
        <v>1840</v>
      </c>
      <c r="AA31" s="12">
        <v>8</v>
      </c>
    </row>
    <row r="33" spans="1:26" x14ac:dyDescent="0.2">
      <c r="T33" s="12" t="str">
        <f>T27&amp;" ("&amp;U27&amp;")"</f>
        <v>1700 (6)</v>
      </c>
      <c r="V33" s="12" t="str">
        <f t="shared" ref="V33:Z33" si="10">V27&amp;" ("&amp;W27&amp;")"</f>
        <v>1870 (9)</v>
      </c>
      <c r="X33" s="12" t="str">
        <f t="shared" si="10"/>
        <v>1830 (7)</v>
      </c>
      <c r="Z33" s="12" t="str">
        <f t="shared" si="10"/>
        <v>1800 (8)</v>
      </c>
    </row>
    <row r="34" spans="1:26" x14ac:dyDescent="0.2">
      <c r="T34" s="12" t="str">
        <f t="shared" ref="T34:X37" si="11">T28&amp;" ("&amp;U28&amp;")"</f>
        <v>1600 (13)</v>
      </c>
      <c r="V34" s="12" t="str">
        <f t="shared" si="11"/>
        <v>1400 (0)</v>
      </c>
      <c r="X34" s="12" t="str">
        <f t="shared" si="11"/>
        <v>1500 (ns)</v>
      </c>
      <c r="Z34" s="12" t="str">
        <f t="shared" ref="Z34" si="12">Z28&amp;" ("&amp;AA28&amp;")"</f>
        <v>1520 (7)</v>
      </c>
    </row>
    <row r="35" spans="1:26" x14ac:dyDescent="0.2">
      <c r="T35" s="12" t="str">
        <f t="shared" si="11"/>
        <v>1600 (6)</v>
      </c>
      <c r="V35" s="12" t="str">
        <f t="shared" si="11"/>
        <v>1730 (5)</v>
      </c>
      <c r="X35" s="12" t="str">
        <f t="shared" si="11"/>
        <v>1700 (12)</v>
      </c>
      <c r="Z35" s="12" t="str">
        <f t="shared" ref="Z35" si="13">Z29&amp;" ("&amp;AA29&amp;")"</f>
        <v>1640 (7)</v>
      </c>
    </row>
    <row r="36" spans="1:26" x14ac:dyDescent="0.2">
      <c r="T36" s="12" t="str">
        <f t="shared" si="11"/>
        <v>1750 (8)</v>
      </c>
      <c r="V36" s="12" t="str">
        <f t="shared" si="11"/>
        <v>1920 (6)</v>
      </c>
      <c r="X36" s="12" t="str">
        <f t="shared" si="11"/>
        <v>1970 (8)</v>
      </c>
      <c r="Z36" s="12" t="str">
        <f t="shared" ref="Z36" si="14">Z30&amp;" ("&amp;AA30&amp;")"</f>
        <v>1900 (7)</v>
      </c>
    </row>
    <row r="37" spans="1:26" x14ac:dyDescent="0.2">
      <c r="T37" s="12" t="str">
        <f t="shared" si="11"/>
        <v>1700 (6)</v>
      </c>
      <c r="V37" s="12" t="str">
        <f t="shared" si="11"/>
        <v>1900 (8)</v>
      </c>
      <c r="X37" s="12" t="str">
        <f t="shared" si="11"/>
        <v>1900 (6)</v>
      </c>
      <c r="Z37" s="12" t="str">
        <f t="shared" ref="Z37" si="15">Z31&amp;" ("&amp;AA31&amp;")"</f>
        <v>1840 (8)</v>
      </c>
    </row>
    <row r="40" spans="1:26" ht="13.5" thickBot="1" x14ac:dyDescent="0.25"/>
    <row r="41" spans="1:26" ht="23.25" thickBot="1" x14ac:dyDescent="0.25">
      <c r="A41" s="207"/>
      <c r="B41" s="157" t="s">
        <v>31</v>
      </c>
      <c r="C41" s="158" t="s">
        <v>32</v>
      </c>
      <c r="D41" s="157" t="s">
        <v>33</v>
      </c>
      <c r="E41" s="157" t="s">
        <v>23</v>
      </c>
    </row>
    <row r="42" spans="1:26" ht="23.25" thickBot="1" x14ac:dyDescent="0.25">
      <c r="A42" s="208"/>
      <c r="B42" s="159" t="s">
        <v>211</v>
      </c>
      <c r="C42" s="159" t="s">
        <v>211</v>
      </c>
      <c r="D42" s="159" t="s">
        <v>211</v>
      </c>
      <c r="E42" s="159" t="s">
        <v>211</v>
      </c>
    </row>
    <row r="43" spans="1:26" ht="13.5" thickBot="1" x14ac:dyDescent="0.25">
      <c r="A43" s="17" t="s">
        <v>5</v>
      </c>
      <c r="B43" s="160" t="s">
        <v>212</v>
      </c>
      <c r="C43" s="160" t="s">
        <v>221</v>
      </c>
      <c r="D43" s="160" t="s">
        <v>216</v>
      </c>
      <c r="E43" s="160" t="s">
        <v>226</v>
      </c>
    </row>
    <row r="44" spans="1:26" ht="13.5" thickBot="1" x14ac:dyDescent="0.25">
      <c r="A44" s="17" t="s">
        <v>6</v>
      </c>
      <c r="B44" s="160" t="s">
        <v>213</v>
      </c>
      <c r="C44" s="160" t="s">
        <v>222</v>
      </c>
      <c r="D44" s="160" t="s">
        <v>217</v>
      </c>
      <c r="E44" s="160" t="s">
        <v>227</v>
      </c>
    </row>
    <row r="45" spans="1:26" ht="13.5" thickBot="1" x14ac:dyDescent="0.25">
      <c r="A45" s="17" t="s">
        <v>7</v>
      </c>
      <c r="B45" s="160" t="s">
        <v>214</v>
      </c>
      <c r="C45" s="160" t="s">
        <v>223</v>
      </c>
      <c r="D45" s="160" t="s">
        <v>218</v>
      </c>
      <c r="E45" s="160" t="s">
        <v>228</v>
      </c>
    </row>
    <row r="46" spans="1:26" x14ac:dyDescent="0.2">
      <c r="A46" s="161" t="s">
        <v>8</v>
      </c>
      <c r="B46" s="162" t="s">
        <v>215</v>
      </c>
      <c r="C46" s="162" t="s">
        <v>224</v>
      </c>
      <c r="D46" s="162" t="s">
        <v>219</v>
      </c>
      <c r="E46" s="162" t="s">
        <v>229</v>
      </c>
    </row>
    <row r="47" spans="1:26" x14ac:dyDescent="0.2">
      <c r="A47" s="163" t="s">
        <v>23</v>
      </c>
      <c r="B47" s="164" t="s">
        <v>212</v>
      </c>
      <c r="C47" s="164" t="s">
        <v>225</v>
      </c>
      <c r="D47" s="164" t="s">
        <v>220</v>
      </c>
      <c r="E47" s="164" t="s">
        <v>230</v>
      </c>
    </row>
  </sheetData>
  <mergeCells count="14">
    <mergeCell ref="A41:A42"/>
    <mergeCell ref="A1:I1"/>
    <mergeCell ref="A2:D2"/>
    <mergeCell ref="A3:A4"/>
    <mergeCell ref="B3:C3"/>
    <mergeCell ref="D3:E3"/>
    <mergeCell ref="F3:G3"/>
    <mergeCell ref="H3:I3"/>
    <mergeCell ref="A10:I10"/>
    <mergeCell ref="A13:A14"/>
    <mergeCell ref="B13:C13"/>
    <mergeCell ref="D13:E13"/>
    <mergeCell ref="F13:G13"/>
    <mergeCell ref="H13:I13"/>
  </mergeCells>
  <hyperlinks>
    <hyperlink ref="A2:D2" location="Sommaire!A1" display="Retour au sommaire"/>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sqref="A1:G1"/>
    </sheetView>
  </sheetViews>
  <sheetFormatPr baseColWidth="10" defaultRowHeight="15" x14ac:dyDescent="0.25"/>
  <sheetData>
    <row r="1" spans="1:7" ht="29.25" customHeight="1" thickBot="1" x14ac:dyDescent="0.3">
      <c r="A1" s="193" t="s">
        <v>96</v>
      </c>
      <c r="B1" s="193"/>
      <c r="C1" s="193"/>
      <c r="D1" s="193"/>
      <c r="E1" s="193"/>
      <c r="F1" s="193"/>
      <c r="G1" s="193"/>
    </row>
    <row r="2" spans="1:7" s="12" customFormat="1" ht="15.75" thickBot="1" x14ac:dyDescent="0.25">
      <c r="A2" s="184" t="s">
        <v>46</v>
      </c>
      <c r="B2" s="184"/>
      <c r="C2" s="184"/>
      <c r="D2" s="184"/>
    </row>
    <row r="17" spans="1:8" s="1" customFormat="1" ht="18" customHeight="1" x14ac:dyDescent="0.25">
      <c r="A17" s="194" t="s">
        <v>94</v>
      </c>
      <c r="B17" s="194"/>
      <c r="C17" s="194"/>
      <c r="D17" s="194"/>
      <c r="E17" s="194"/>
      <c r="F17" s="194"/>
      <c r="G17" s="194"/>
      <c r="H17" s="194"/>
    </row>
  </sheetData>
  <mergeCells count="3">
    <mergeCell ref="A1:G1"/>
    <mergeCell ref="A17:H17"/>
    <mergeCell ref="A2:D2"/>
  </mergeCells>
  <hyperlinks>
    <hyperlink ref="A2:D2" location="Sommaire!A1" display="Retour au sommair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I7"/>
  <sheetViews>
    <sheetView zoomScale="85" zoomScaleNormal="85" workbookViewId="0">
      <selection activeCell="F21" sqref="F21"/>
    </sheetView>
  </sheetViews>
  <sheetFormatPr baseColWidth="10" defaultRowHeight="15" x14ac:dyDescent="0.25"/>
  <cols>
    <col min="1" max="1" width="46.85546875" style="1" customWidth="1"/>
    <col min="2" max="4" width="14.85546875" style="1" customWidth="1"/>
    <col min="5" max="5" width="18.42578125" style="1" bestFit="1" customWidth="1"/>
    <col min="6" max="6" width="18.140625" style="1" bestFit="1" customWidth="1"/>
    <col min="7" max="7" width="18.140625" style="1" customWidth="1"/>
    <col min="8" max="16384" width="11.42578125" style="1"/>
  </cols>
  <sheetData>
    <row r="1" spans="1:9" ht="15.75" x14ac:dyDescent="0.25">
      <c r="A1" s="195" t="s">
        <v>34</v>
      </c>
      <c r="B1" s="196"/>
      <c r="C1" s="196"/>
      <c r="D1" s="196"/>
      <c r="E1" s="196"/>
      <c r="F1" s="196"/>
      <c r="G1" s="38"/>
    </row>
    <row r="2" spans="1:9" ht="45" customHeight="1" x14ac:dyDescent="0.25">
      <c r="A2" s="4"/>
      <c r="B2" s="197" t="s">
        <v>41</v>
      </c>
      <c r="C2" s="197"/>
      <c r="D2" s="197"/>
      <c r="E2" s="197" t="s">
        <v>42</v>
      </c>
      <c r="F2" s="197"/>
      <c r="G2" s="197"/>
      <c r="H2" s="197"/>
      <c r="I2" s="41" t="s">
        <v>23</v>
      </c>
    </row>
    <row r="3" spans="1:9" x14ac:dyDescent="0.25">
      <c r="A3" s="4"/>
      <c r="B3" s="42" t="s">
        <v>31</v>
      </c>
      <c r="C3" s="42" t="s">
        <v>43</v>
      </c>
      <c r="D3" s="42" t="s">
        <v>33</v>
      </c>
      <c r="E3" s="42" t="s">
        <v>5</v>
      </c>
      <c r="F3" s="42" t="s">
        <v>6</v>
      </c>
      <c r="G3" s="42" t="s">
        <v>7</v>
      </c>
      <c r="H3" s="42" t="s">
        <v>8</v>
      </c>
      <c r="I3" s="43"/>
    </row>
    <row r="4" spans="1:9" x14ac:dyDescent="0.25">
      <c r="A4" s="10" t="s">
        <v>19</v>
      </c>
      <c r="B4" s="105">
        <v>71.069999999999993</v>
      </c>
      <c r="C4" s="105">
        <v>79.58</v>
      </c>
      <c r="D4" s="105">
        <v>77.7</v>
      </c>
      <c r="E4" s="106">
        <v>76.010000000000005</v>
      </c>
      <c r="F4" s="106">
        <v>73.069999999999993</v>
      </c>
      <c r="G4" s="106">
        <v>72.540000000000006</v>
      </c>
      <c r="H4" s="106">
        <v>77.599999999999994</v>
      </c>
      <c r="I4" s="106">
        <v>76.48</v>
      </c>
    </row>
    <row r="5" spans="1:9" x14ac:dyDescent="0.25">
      <c r="A5" s="10" t="s">
        <v>20</v>
      </c>
      <c r="B5" s="105">
        <v>77.47</v>
      </c>
      <c r="C5" s="105">
        <v>84.16</v>
      </c>
      <c r="D5" s="105">
        <v>81.89</v>
      </c>
      <c r="E5" s="106">
        <v>79.849999999999994</v>
      </c>
      <c r="F5" s="106">
        <v>79.06</v>
      </c>
      <c r="G5" s="106">
        <v>77.75</v>
      </c>
      <c r="H5" s="106">
        <v>83.52</v>
      </c>
      <c r="I5" s="106">
        <v>81.55</v>
      </c>
    </row>
    <row r="6" spans="1:9" x14ac:dyDescent="0.25">
      <c r="A6" s="10" t="s">
        <v>84</v>
      </c>
      <c r="B6" s="105">
        <v>65.52</v>
      </c>
      <c r="C6" s="105">
        <v>71.239999999999995</v>
      </c>
      <c r="D6" s="105">
        <v>70.47</v>
      </c>
      <c r="E6" s="106">
        <v>69.34</v>
      </c>
      <c r="F6" s="106">
        <v>45.89</v>
      </c>
      <c r="G6" s="106">
        <v>62.44</v>
      </c>
      <c r="H6" s="24">
        <v>71.19</v>
      </c>
      <c r="I6" s="106">
        <v>69.3</v>
      </c>
    </row>
    <row r="7" spans="1:9" x14ac:dyDescent="0.25">
      <c r="A7" s="12"/>
    </row>
  </sheetData>
  <mergeCells count="3">
    <mergeCell ref="B2:D2"/>
    <mergeCell ref="E2:H2"/>
    <mergeCell ref="A1:F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K21" sqref="K21"/>
    </sheetView>
  </sheetViews>
  <sheetFormatPr baseColWidth="10" defaultRowHeight="15" x14ac:dyDescent="0.25"/>
  <cols>
    <col min="1" max="1" width="33.5703125" bestFit="1" customWidth="1"/>
    <col min="3" max="3" width="14.42578125" customWidth="1"/>
  </cols>
  <sheetData>
    <row r="1" spans="1:13" ht="15.75" thickBot="1" x14ac:dyDescent="0.3">
      <c r="A1" s="210" t="s">
        <v>105</v>
      </c>
      <c r="B1" s="210"/>
      <c r="C1" s="210"/>
      <c r="D1" s="210"/>
      <c r="E1" s="210"/>
      <c r="F1" s="210"/>
      <c r="G1" s="210"/>
      <c r="H1" s="1"/>
      <c r="I1" s="1"/>
      <c r="J1" s="1"/>
      <c r="K1" s="1"/>
    </row>
    <row r="2" spans="1:13" ht="15.75" thickBot="1" x14ac:dyDescent="0.3">
      <c r="A2" s="84" t="s">
        <v>46</v>
      </c>
      <c r="B2" s="70"/>
      <c r="C2" s="70"/>
      <c r="D2" s="70"/>
      <c r="E2" s="70"/>
      <c r="F2" s="70"/>
      <c r="G2" s="70"/>
      <c r="H2" s="1"/>
      <c r="I2" s="1"/>
      <c r="J2" s="1"/>
      <c r="K2" s="1"/>
    </row>
    <row r="3" spans="1:13" ht="15.75" thickBot="1" x14ac:dyDescent="0.3">
      <c r="A3" s="82"/>
      <c r="B3" s="71" t="s">
        <v>31</v>
      </c>
      <c r="C3" s="71" t="s">
        <v>32</v>
      </c>
      <c r="D3" s="71" t="s">
        <v>33</v>
      </c>
      <c r="E3" s="71" t="s">
        <v>59</v>
      </c>
      <c r="F3" s="71" t="s">
        <v>23</v>
      </c>
    </row>
    <row r="4" spans="1:13" ht="15.75" thickBot="1" x14ac:dyDescent="0.3">
      <c r="A4" s="72" t="s">
        <v>0</v>
      </c>
      <c r="B4" s="73">
        <v>27.61</v>
      </c>
      <c r="C4" s="73">
        <v>42.81</v>
      </c>
      <c r="D4" s="73">
        <v>25.59</v>
      </c>
      <c r="E4" s="73">
        <v>3.99</v>
      </c>
      <c r="F4" s="73">
        <v>100</v>
      </c>
    </row>
    <row r="5" spans="1:13" ht="15.75" thickBot="1" x14ac:dyDescent="0.3">
      <c r="A5" s="72" t="s">
        <v>1</v>
      </c>
      <c r="B5" s="73">
        <v>54.4</v>
      </c>
      <c r="C5" s="73">
        <v>26.05</v>
      </c>
      <c r="D5" s="73">
        <v>19.55</v>
      </c>
      <c r="E5" s="73">
        <v>0</v>
      </c>
      <c r="F5" s="73">
        <v>100</v>
      </c>
    </row>
    <row r="6" spans="1:13" ht="15.75" thickBot="1" x14ac:dyDescent="0.3">
      <c r="A6" s="72" t="s">
        <v>12</v>
      </c>
      <c r="B6" s="73">
        <v>58.49</v>
      </c>
      <c r="C6" s="73">
        <v>29.1</v>
      </c>
      <c r="D6" s="73">
        <v>11.16</v>
      </c>
      <c r="E6" s="73">
        <v>1.25</v>
      </c>
      <c r="F6" s="73">
        <v>100</v>
      </c>
    </row>
    <row r="7" spans="1:13" ht="15.75" thickBot="1" x14ac:dyDescent="0.3">
      <c r="A7" s="74" t="s">
        <v>13</v>
      </c>
      <c r="B7" s="75">
        <v>26.6</v>
      </c>
      <c r="C7" s="75">
        <v>45.92</v>
      </c>
      <c r="D7" s="75">
        <v>25.92</v>
      </c>
      <c r="E7" s="75">
        <v>1.56</v>
      </c>
      <c r="F7" s="75">
        <v>100</v>
      </c>
    </row>
    <row r="8" spans="1:13" x14ac:dyDescent="0.25">
      <c r="A8" s="76" t="s">
        <v>60</v>
      </c>
      <c r="B8" s="77">
        <v>30.53</v>
      </c>
      <c r="C8" s="77">
        <v>42.62</v>
      </c>
      <c r="D8" s="77">
        <v>24.27</v>
      </c>
      <c r="E8" s="77">
        <v>2.57</v>
      </c>
      <c r="F8" s="77">
        <v>100</v>
      </c>
    </row>
    <row r="9" spans="1:13" x14ac:dyDescent="0.25">
      <c r="A9" s="78" t="s">
        <v>61</v>
      </c>
      <c r="B9" s="79"/>
      <c r="C9" s="79"/>
      <c r="D9" s="79"/>
      <c r="E9" s="79"/>
      <c r="F9" s="79"/>
      <c r="G9" s="79"/>
      <c r="H9" s="79"/>
      <c r="I9" s="1"/>
      <c r="J9" s="80"/>
      <c r="K9" s="80"/>
    </row>
    <row r="10" spans="1:13" ht="27" customHeight="1" x14ac:dyDescent="0.25">
      <c r="A10" s="209" t="s">
        <v>249</v>
      </c>
      <c r="B10" s="209"/>
      <c r="C10" s="209"/>
      <c r="D10" s="209"/>
      <c r="E10" s="209"/>
      <c r="F10" s="209"/>
      <c r="G10" s="209"/>
      <c r="H10" s="209"/>
      <c r="I10" s="1"/>
      <c r="J10" s="80"/>
      <c r="K10" s="80"/>
    </row>
    <row r="11" spans="1:13" s="1" customFormat="1" x14ac:dyDescent="0.25">
      <c r="A11" s="22" t="s">
        <v>62</v>
      </c>
      <c r="B11" s="12"/>
    </row>
    <row r="12" spans="1:13" x14ac:dyDescent="0.25">
      <c r="A12" s="1"/>
      <c r="B12" s="1"/>
      <c r="C12" s="1"/>
      <c r="D12" s="1"/>
      <c r="E12" s="1"/>
      <c r="F12" s="1"/>
      <c r="G12" s="1"/>
      <c r="H12" s="1"/>
      <c r="I12" s="1"/>
      <c r="J12" s="80"/>
      <c r="K12" s="80"/>
    </row>
    <row r="13" spans="1:13" ht="15.75" thickBot="1" x14ac:dyDescent="0.3">
      <c r="A13" s="210" t="s">
        <v>106</v>
      </c>
      <c r="B13" s="210"/>
      <c r="C13" s="210"/>
      <c r="D13" s="210"/>
      <c r="E13" s="210"/>
      <c r="F13" s="210"/>
      <c r="G13" s="210"/>
      <c r="H13" s="1"/>
      <c r="I13" s="1"/>
      <c r="J13" s="80"/>
      <c r="K13" s="80"/>
    </row>
    <row r="14" spans="1:13" ht="25.5" customHeight="1" x14ac:dyDescent="0.25">
      <c r="A14" s="82"/>
      <c r="B14" s="81" t="s">
        <v>31</v>
      </c>
      <c r="C14" s="81" t="s">
        <v>32</v>
      </c>
      <c r="D14" s="81" t="s">
        <v>33</v>
      </c>
      <c r="E14" s="81" t="s">
        <v>23</v>
      </c>
      <c r="F14" s="80"/>
      <c r="G14" s="80"/>
      <c r="H14" s="138"/>
      <c r="I14" s="138"/>
      <c r="J14" s="138"/>
      <c r="K14" s="138"/>
    </row>
    <row r="15" spans="1:13" ht="15.75" thickBot="1" x14ac:dyDescent="0.3">
      <c r="A15" s="72" t="s">
        <v>0</v>
      </c>
      <c r="B15" s="73">
        <v>39.67</v>
      </c>
      <c r="C15" s="73">
        <v>44.08</v>
      </c>
      <c r="D15" s="73">
        <v>46.26</v>
      </c>
      <c r="E15" s="73">
        <v>43.88</v>
      </c>
      <c r="F15" s="80"/>
      <c r="G15" s="80"/>
      <c r="H15" s="138"/>
      <c r="I15" s="138"/>
      <c r="J15" s="138"/>
      <c r="K15" s="138"/>
      <c r="M15" s="139"/>
    </row>
    <row r="16" spans="1:13" ht="15.75" thickBot="1" x14ac:dyDescent="0.3">
      <c r="A16" s="72" t="s">
        <v>1</v>
      </c>
      <c r="B16" s="73">
        <v>3.2</v>
      </c>
      <c r="C16" s="73">
        <v>1.1000000000000001</v>
      </c>
      <c r="D16" s="73">
        <v>1.45</v>
      </c>
      <c r="E16" s="73">
        <v>1.8</v>
      </c>
      <c r="F16" s="80"/>
      <c r="G16" s="80"/>
      <c r="H16" s="138"/>
      <c r="I16" s="138"/>
      <c r="J16" s="138"/>
      <c r="K16" s="138"/>
      <c r="M16" s="139"/>
    </row>
    <row r="17" spans="1:13" ht="15.75" thickBot="1" x14ac:dyDescent="0.3">
      <c r="A17" s="72" t="s">
        <v>12</v>
      </c>
      <c r="B17" s="73">
        <v>17.98</v>
      </c>
      <c r="C17" s="73">
        <v>6.41</v>
      </c>
      <c r="D17" s="73">
        <v>4.32</v>
      </c>
      <c r="E17" s="73">
        <v>9.39</v>
      </c>
      <c r="F17" s="80"/>
      <c r="G17" s="80"/>
      <c r="H17" s="138"/>
      <c r="I17" s="138"/>
      <c r="J17" s="138"/>
      <c r="K17" s="138"/>
      <c r="M17" s="139"/>
    </row>
    <row r="18" spans="1:13" ht="15.75" thickBot="1" x14ac:dyDescent="0.3">
      <c r="A18" s="74" t="s">
        <v>13</v>
      </c>
      <c r="B18" s="75">
        <v>39.15</v>
      </c>
      <c r="C18" s="75">
        <v>48.42</v>
      </c>
      <c r="D18" s="75">
        <v>47.98</v>
      </c>
      <c r="E18" s="75">
        <v>44.94</v>
      </c>
      <c r="F18" s="80"/>
      <c r="G18" s="80"/>
      <c r="H18" s="138"/>
      <c r="I18" s="138"/>
      <c r="J18" s="138"/>
      <c r="K18" s="138"/>
      <c r="M18" s="139"/>
    </row>
    <row r="19" spans="1:13" x14ac:dyDescent="0.25">
      <c r="A19" s="76" t="s">
        <v>60</v>
      </c>
      <c r="B19" s="77">
        <v>100</v>
      </c>
      <c r="C19" s="77">
        <v>100</v>
      </c>
      <c r="D19" s="77">
        <v>100</v>
      </c>
      <c r="E19" s="77">
        <v>100</v>
      </c>
      <c r="F19" s="80"/>
      <c r="G19" s="80"/>
    </row>
    <row r="20" spans="1:13" x14ac:dyDescent="0.25">
      <c r="A20" s="78" t="s">
        <v>61</v>
      </c>
      <c r="B20" s="79"/>
      <c r="C20" s="79"/>
      <c r="D20" s="79"/>
      <c r="E20" s="79"/>
      <c r="F20" s="79"/>
      <c r="G20" s="79"/>
      <c r="H20" s="79"/>
      <c r="I20" s="1"/>
      <c r="J20" s="1"/>
      <c r="K20" s="1"/>
    </row>
    <row r="21" spans="1:13" x14ac:dyDescent="0.25">
      <c r="A21" s="209" t="s">
        <v>250</v>
      </c>
      <c r="B21" s="209"/>
      <c r="C21" s="209"/>
      <c r="D21" s="209"/>
      <c r="E21" s="209"/>
      <c r="F21" s="209"/>
      <c r="G21" s="209"/>
      <c r="H21" s="209"/>
      <c r="I21" s="1"/>
      <c r="J21" s="1"/>
      <c r="K21" s="1"/>
    </row>
    <row r="22" spans="1:13" s="1" customFormat="1" x14ac:dyDescent="0.25">
      <c r="A22" s="22" t="s">
        <v>62</v>
      </c>
      <c r="B22" s="12"/>
    </row>
  </sheetData>
  <mergeCells count="4">
    <mergeCell ref="A21:H21"/>
    <mergeCell ref="A1:G1"/>
    <mergeCell ref="A10:H10"/>
    <mergeCell ref="A13:G13"/>
  </mergeCells>
  <hyperlinks>
    <hyperlink ref="A2" location="Sommaire!A1" display="Retour au sommair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A3" sqref="A3:B13"/>
    </sheetView>
  </sheetViews>
  <sheetFormatPr baseColWidth="10" defaultRowHeight="15" x14ac:dyDescent="0.25"/>
  <cols>
    <col min="1" max="1" width="34.42578125" style="107" customWidth="1"/>
    <col min="2" max="2" width="10.28515625" style="107" customWidth="1"/>
    <col min="3" max="3" width="8.42578125" style="107" customWidth="1"/>
    <col min="4" max="4" width="9.28515625" style="107" customWidth="1"/>
    <col min="5" max="16384" width="11.42578125" style="107"/>
  </cols>
  <sheetData>
    <row r="1" spans="1:15" ht="36.75" customHeight="1" thickBot="1" x14ac:dyDescent="0.3">
      <c r="A1" s="183" t="s">
        <v>52</v>
      </c>
      <c r="B1" s="183"/>
      <c r="C1" s="183"/>
      <c r="D1" s="183"/>
    </row>
    <row r="2" spans="1:15" ht="15.75" thickBot="1" x14ac:dyDescent="0.3">
      <c r="A2" s="184" t="s">
        <v>46</v>
      </c>
      <c r="B2" s="184"/>
      <c r="C2" s="184"/>
      <c r="D2" s="184"/>
    </row>
    <row r="3" spans="1:15" ht="22.5" x14ac:dyDescent="0.25">
      <c r="A3" s="86"/>
      <c r="B3" s="54" t="s">
        <v>53</v>
      </c>
      <c r="C3" s="53"/>
      <c r="D3" s="53"/>
    </row>
    <row r="4" spans="1:15" x14ac:dyDescent="0.25">
      <c r="A4" s="181" t="s">
        <v>9</v>
      </c>
      <c r="B4" s="181"/>
      <c r="C4" s="13"/>
      <c r="D4" s="12"/>
      <c r="G4" s="107" t="s">
        <v>137</v>
      </c>
      <c r="H4" s="89" t="s">
        <v>136</v>
      </c>
    </row>
    <row r="5" spans="1:15" x14ac:dyDescent="0.25">
      <c r="A5" s="28" t="s">
        <v>0</v>
      </c>
      <c r="B5" s="55" t="s">
        <v>169</v>
      </c>
      <c r="C5" s="3"/>
      <c r="D5" s="56"/>
      <c r="G5" s="89">
        <v>53.604668940436824</v>
      </c>
      <c r="H5" s="107">
        <v>49</v>
      </c>
      <c r="J5" s="107">
        <f>ROUND(G5,0)</f>
        <v>54</v>
      </c>
      <c r="K5" s="139">
        <f>ROUND(H5,0)</f>
        <v>49</v>
      </c>
      <c r="M5" s="107">
        <f>J5-K5</f>
        <v>5</v>
      </c>
      <c r="O5" s="107" t="str">
        <f>J5&amp;" (+"&amp;M5&amp;")"</f>
        <v>54 (+5)</v>
      </c>
    </row>
    <row r="6" spans="1:15" x14ac:dyDescent="0.25">
      <c r="A6" s="28" t="s">
        <v>1</v>
      </c>
      <c r="B6" s="55" t="s">
        <v>170</v>
      </c>
      <c r="C6" s="21"/>
      <c r="D6" s="56"/>
      <c r="G6" s="89">
        <v>46.815470107493518</v>
      </c>
      <c r="H6" s="89">
        <v>45</v>
      </c>
      <c r="J6" s="139">
        <f t="shared" ref="J6:J12" si="0">ROUND(G6,0)</f>
        <v>47</v>
      </c>
      <c r="K6" s="139">
        <f t="shared" ref="K6:K13" si="1">ROUND(H6,0)</f>
        <v>45</v>
      </c>
      <c r="M6" s="139">
        <f t="shared" ref="M6:M13" si="2">J6-K6</f>
        <v>2</v>
      </c>
      <c r="O6" s="139" t="str">
        <f t="shared" ref="O6:O8" si="3">J6&amp;" (+"&amp;M6&amp;")"</f>
        <v>47 (+2)</v>
      </c>
    </row>
    <row r="7" spans="1:15" x14ac:dyDescent="0.25">
      <c r="A7" s="28" t="s">
        <v>12</v>
      </c>
      <c r="B7" s="55" t="s">
        <v>171</v>
      </c>
      <c r="C7" s="12"/>
      <c r="D7" s="56"/>
      <c r="G7" s="89">
        <v>48.901653835382369</v>
      </c>
      <c r="H7" s="89">
        <v>43</v>
      </c>
      <c r="J7" s="139">
        <f t="shared" si="0"/>
        <v>49</v>
      </c>
      <c r="K7" s="139">
        <f t="shared" si="1"/>
        <v>43</v>
      </c>
      <c r="M7" s="139">
        <f t="shared" si="2"/>
        <v>6</v>
      </c>
      <c r="O7" s="139" t="str">
        <f t="shared" si="3"/>
        <v>49 (+6)</v>
      </c>
    </row>
    <row r="8" spans="1:15" x14ac:dyDescent="0.25">
      <c r="A8" s="28" t="s">
        <v>13</v>
      </c>
      <c r="B8" s="55" t="s">
        <v>172</v>
      </c>
      <c r="D8" s="56"/>
      <c r="G8" s="89">
        <v>37.259594930342772</v>
      </c>
      <c r="H8" s="89">
        <v>33</v>
      </c>
      <c r="J8" s="139">
        <f t="shared" si="0"/>
        <v>37</v>
      </c>
      <c r="K8" s="139">
        <f t="shared" si="1"/>
        <v>33</v>
      </c>
      <c r="M8" s="139">
        <f t="shared" si="2"/>
        <v>4</v>
      </c>
      <c r="O8" s="139" t="str">
        <f t="shared" si="3"/>
        <v>37 (+4)</v>
      </c>
    </row>
    <row r="9" spans="1:15" x14ac:dyDescent="0.25">
      <c r="A9" s="182" t="s">
        <v>41</v>
      </c>
      <c r="B9" s="182"/>
      <c r="J9" s="139"/>
      <c r="K9" s="139"/>
      <c r="M9" s="139"/>
      <c r="O9" s="139"/>
    </row>
    <row r="10" spans="1:15" x14ac:dyDescent="0.25">
      <c r="A10" s="28" t="s">
        <v>49</v>
      </c>
      <c r="B10" s="55" t="s">
        <v>173</v>
      </c>
      <c r="G10" s="139">
        <v>48.746998619999999</v>
      </c>
      <c r="H10" s="89">
        <v>45</v>
      </c>
      <c r="J10" s="139">
        <f t="shared" si="0"/>
        <v>49</v>
      </c>
      <c r="K10" s="139">
        <f t="shared" si="1"/>
        <v>45</v>
      </c>
      <c r="M10" s="139">
        <f t="shared" si="2"/>
        <v>4</v>
      </c>
      <c r="O10" s="139" t="str">
        <f>J10&amp;" (+"&amp;M10&amp;")"</f>
        <v>49 (+4)</v>
      </c>
    </row>
    <row r="11" spans="1:15" x14ac:dyDescent="0.25">
      <c r="A11" s="28" t="s">
        <v>32</v>
      </c>
      <c r="B11" s="55" t="s">
        <v>174</v>
      </c>
      <c r="G11" s="139">
        <v>47.196599630000001</v>
      </c>
      <c r="H11" s="89">
        <v>43</v>
      </c>
      <c r="J11" s="139">
        <f t="shared" si="0"/>
        <v>47</v>
      </c>
      <c r="K11" s="139">
        <f t="shared" si="1"/>
        <v>43</v>
      </c>
      <c r="M11" s="139">
        <f t="shared" si="2"/>
        <v>4</v>
      </c>
      <c r="O11" s="139" t="str">
        <f t="shared" ref="O11:O13" si="4">J11&amp;" (+"&amp;M11&amp;")"</f>
        <v>47 (+4)</v>
      </c>
    </row>
    <row r="12" spans="1:15" x14ac:dyDescent="0.25">
      <c r="A12" s="28" t="s">
        <v>50</v>
      </c>
      <c r="B12" s="55" t="s">
        <v>175</v>
      </c>
      <c r="G12" s="139">
        <v>40.505822610000003</v>
      </c>
      <c r="H12" s="89">
        <v>37</v>
      </c>
      <c r="J12" s="139">
        <f t="shared" si="0"/>
        <v>41</v>
      </c>
      <c r="K12" s="139">
        <f t="shared" si="1"/>
        <v>37</v>
      </c>
      <c r="M12" s="139">
        <f t="shared" si="2"/>
        <v>4</v>
      </c>
      <c r="O12" s="139" t="str">
        <f t="shared" si="4"/>
        <v>41 (+4)</v>
      </c>
    </row>
    <row r="13" spans="1:15" ht="12.75" customHeight="1" x14ac:dyDescent="0.25">
      <c r="A13" s="27" t="s">
        <v>23</v>
      </c>
      <c r="B13" s="27" t="s">
        <v>176</v>
      </c>
      <c r="G13" s="80">
        <v>45.981215451832107</v>
      </c>
      <c r="H13" s="89">
        <v>41</v>
      </c>
      <c r="J13" s="139">
        <f t="shared" ref="J13" si="5">ROUND(G13,0)</f>
        <v>46</v>
      </c>
      <c r="K13" s="139">
        <f t="shared" si="1"/>
        <v>41</v>
      </c>
      <c r="M13" s="139">
        <f t="shared" si="2"/>
        <v>5</v>
      </c>
      <c r="O13" s="139" t="str">
        <f t="shared" si="4"/>
        <v>46 (+5)</v>
      </c>
    </row>
    <row r="14" spans="1:15" x14ac:dyDescent="0.25">
      <c r="A14" s="21" t="s">
        <v>18</v>
      </c>
      <c r="B14" s="3"/>
    </row>
    <row r="15" spans="1:15" x14ac:dyDescent="0.25">
      <c r="A15" s="22" t="s">
        <v>62</v>
      </c>
      <c r="B15" s="12"/>
    </row>
  </sheetData>
  <mergeCells count="4">
    <mergeCell ref="A1:D1"/>
    <mergeCell ref="A2:D2"/>
    <mergeCell ref="A4:B4"/>
    <mergeCell ref="A9:B9"/>
  </mergeCells>
  <hyperlinks>
    <hyperlink ref="A2:D2" location="Sommaire!A1" display="Retour au sommair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sqref="A1:G1"/>
    </sheetView>
  </sheetViews>
  <sheetFormatPr baseColWidth="10" defaultRowHeight="15" x14ac:dyDescent="0.25"/>
  <sheetData>
    <row r="1" spans="1:7" ht="27.75" customHeight="1" thickBot="1" x14ac:dyDescent="0.3">
      <c r="A1" s="183" t="s">
        <v>98</v>
      </c>
      <c r="B1" s="183"/>
      <c r="C1" s="183"/>
      <c r="D1" s="183"/>
      <c r="E1" s="183"/>
      <c r="F1" s="183"/>
      <c r="G1" s="183"/>
    </row>
    <row r="2" spans="1:7" ht="15.75" thickBot="1" x14ac:dyDescent="0.3">
      <c r="A2" s="184" t="s">
        <v>46</v>
      </c>
      <c r="B2" s="184"/>
      <c r="C2" s="184"/>
      <c r="D2" s="184"/>
      <c r="E2" s="12"/>
      <c r="F2" s="12"/>
      <c r="G2" s="12"/>
    </row>
    <row r="3" spans="1:7" ht="15.75" customHeight="1" thickBot="1" x14ac:dyDescent="0.3">
      <c r="A3" s="205" t="s">
        <v>9</v>
      </c>
      <c r="B3" s="202" t="s">
        <v>31</v>
      </c>
      <c r="C3" s="203"/>
      <c r="D3" s="202" t="s">
        <v>32</v>
      </c>
      <c r="E3" s="203"/>
      <c r="F3" s="202" t="s">
        <v>33</v>
      </c>
      <c r="G3" s="203"/>
    </row>
    <row r="4" spans="1:7" x14ac:dyDescent="0.25">
      <c r="A4" s="211"/>
      <c r="B4" s="27" t="s">
        <v>3</v>
      </c>
      <c r="C4" s="27" t="s">
        <v>4</v>
      </c>
      <c r="D4" s="27" t="s">
        <v>3</v>
      </c>
      <c r="E4" s="27" t="s">
        <v>4</v>
      </c>
      <c r="F4" s="27" t="s">
        <v>3</v>
      </c>
      <c r="G4" s="27" t="s">
        <v>4</v>
      </c>
    </row>
    <row r="5" spans="1:7" x14ac:dyDescent="0.25">
      <c r="A5" s="28" t="s">
        <v>5</v>
      </c>
      <c r="B5" s="44" t="s">
        <v>151</v>
      </c>
      <c r="C5" s="44" t="s">
        <v>78</v>
      </c>
      <c r="D5" s="45" t="s">
        <v>206</v>
      </c>
      <c r="E5" s="44" t="s">
        <v>127</v>
      </c>
      <c r="F5" s="44" t="s">
        <v>206</v>
      </c>
      <c r="G5" s="45" t="s">
        <v>197</v>
      </c>
    </row>
    <row r="6" spans="1:7" x14ac:dyDescent="0.25">
      <c r="A6" s="28" t="s">
        <v>6</v>
      </c>
      <c r="B6" s="44" t="s">
        <v>35</v>
      </c>
      <c r="C6" s="44" t="s">
        <v>123</v>
      </c>
      <c r="D6" s="45" t="s">
        <v>198</v>
      </c>
      <c r="E6" s="44" t="s">
        <v>77</v>
      </c>
      <c r="F6" s="44" t="s">
        <v>199</v>
      </c>
      <c r="G6" s="45" t="s">
        <v>200</v>
      </c>
    </row>
    <row r="7" spans="1:7" x14ac:dyDescent="0.25">
      <c r="A7" s="28" t="s">
        <v>7</v>
      </c>
      <c r="B7" s="44" t="s">
        <v>37</v>
      </c>
      <c r="C7" s="44" t="s">
        <v>36</v>
      </c>
      <c r="D7" s="45" t="s">
        <v>201</v>
      </c>
      <c r="E7" s="44" t="s">
        <v>188</v>
      </c>
      <c r="F7" s="44" t="s">
        <v>202</v>
      </c>
      <c r="G7" s="45" t="s">
        <v>203</v>
      </c>
    </row>
    <row r="8" spans="1:7" ht="15.75" thickBot="1" x14ac:dyDescent="0.3">
      <c r="A8" s="28" t="s">
        <v>8</v>
      </c>
      <c r="B8" s="44" t="s">
        <v>65</v>
      </c>
      <c r="C8" s="44" t="s">
        <v>66</v>
      </c>
      <c r="D8" s="45" t="s">
        <v>129</v>
      </c>
      <c r="E8" s="44" t="s">
        <v>204</v>
      </c>
      <c r="F8" s="44" t="s">
        <v>205</v>
      </c>
      <c r="G8" s="45" t="s">
        <v>21</v>
      </c>
    </row>
    <row r="9" spans="1:7" x14ac:dyDescent="0.25">
      <c r="A9" s="122" t="s">
        <v>23</v>
      </c>
      <c r="B9" s="122" t="s">
        <v>123</v>
      </c>
      <c r="C9" s="122" t="s">
        <v>195</v>
      </c>
      <c r="D9" s="122" t="s">
        <v>206</v>
      </c>
      <c r="E9" s="122" t="s">
        <v>127</v>
      </c>
      <c r="F9" s="122" t="s">
        <v>203</v>
      </c>
      <c r="G9" s="122" t="s">
        <v>207</v>
      </c>
    </row>
    <row r="10" spans="1:7" x14ac:dyDescent="0.25">
      <c r="A10" s="21" t="s">
        <v>2</v>
      </c>
      <c r="B10" s="13"/>
      <c r="C10" s="13"/>
      <c r="D10" s="12"/>
      <c r="E10" s="12"/>
      <c r="F10" s="12"/>
      <c r="G10" s="12"/>
    </row>
    <row r="11" spans="1:7" x14ac:dyDescent="0.25">
      <c r="A11" s="22" t="s">
        <v>62</v>
      </c>
      <c r="B11" s="12"/>
      <c r="C11" s="12"/>
      <c r="D11" s="12"/>
      <c r="E11" s="12"/>
      <c r="F11" s="12"/>
      <c r="G11" s="12"/>
    </row>
    <row r="13" spans="1:7" x14ac:dyDescent="0.25">
      <c r="B13" s="107"/>
      <c r="C13" s="107"/>
      <c r="D13" s="107"/>
      <c r="E13" s="107"/>
      <c r="F13" s="107"/>
      <c r="G13" s="107"/>
    </row>
  </sheetData>
  <mergeCells count="6">
    <mergeCell ref="A1:G1"/>
    <mergeCell ref="A2:D2"/>
    <mergeCell ref="A3:A4"/>
    <mergeCell ref="B3:C3"/>
    <mergeCell ref="D3:E3"/>
    <mergeCell ref="F3:G3"/>
  </mergeCells>
  <hyperlinks>
    <hyperlink ref="A2:D2" location="Sommaire!A1" display="Retour au sommair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
  <sheetViews>
    <sheetView workbookViewId="0">
      <selection activeCell="A3" sqref="A3:G9"/>
    </sheetView>
  </sheetViews>
  <sheetFormatPr baseColWidth="10" defaultRowHeight="15" x14ac:dyDescent="0.25"/>
  <cols>
    <col min="1" max="16384" width="11.42578125" style="107"/>
  </cols>
  <sheetData>
    <row r="1" spans="1:22" ht="27.75" customHeight="1" thickBot="1" x14ac:dyDescent="0.3">
      <c r="A1" s="183" t="s">
        <v>54</v>
      </c>
      <c r="B1" s="183"/>
      <c r="C1" s="183"/>
      <c r="D1" s="183"/>
      <c r="E1" s="183"/>
      <c r="F1" s="183"/>
      <c r="G1" s="183"/>
    </row>
    <row r="2" spans="1:22" ht="15.75" thickBot="1" x14ac:dyDescent="0.3">
      <c r="A2" s="184" t="s">
        <v>46</v>
      </c>
      <c r="B2" s="184"/>
      <c r="C2" s="184"/>
      <c r="D2" s="184"/>
      <c r="E2" s="12"/>
      <c r="F2" s="12"/>
      <c r="G2" s="12"/>
    </row>
    <row r="3" spans="1:22" ht="15.75" thickBot="1" x14ac:dyDescent="0.3">
      <c r="A3" s="205" t="s">
        <v>9</v>
      </c>
      <c r="B3" s="202" t="s">
        <v>31</v>
      </c>
      <c r="C3" s="203"/>
      <c r="D3" s="202" t="s">
        <v>32</v>
      </c>
      <c r="E3" s="203"/>
      <c r="F3" s="202" t="s">
        <v>33</v>
      </c>
      <c r="G3" s="203"/>
    </row>
    <row r="4" spans="1:22" x14ac:dyDescent="0.25">
      <c r="A4" s="211"/>
      <c r="B4" s="27" t="s">
        <v>3</v>
      </c>
      <c r="C4" s="27" t="s">
        <v>4</v>
      </c>
      <c r="D4" s="27" t="s">
        <v>3</v>
      </c>
      <c r="E4" s="27" t="s">
        <v>4</v>
      </c>
      <c r="F4" s="27" t="s">
        <v>3</v>
      </c>
      <c r="G4" s="27" t="s">
        <v>4</v>
      </c>
    </row>
    <row r="5" spans="1:22" x14ac:dyDescent="0.25">
      <c r="A5" s="28" t="s">
        <v>5</v>
      </c>
      <c r="B5" s="44" t="s">
        <v>151</v>
      </c>
      <c r="C5" s="44" t="s">
        <v>78</v>
      </c>
      <c r="D5" s="45" t="s">
        <v>206</v>
      </c>
      <c r="E5" s="44" t="s">
        <v>127</v>
      </c>
      <c r="F5" s="44" t="s">
        <v>206</v>
      </c>
      <c r="G5" s="45" t="s">
        <v>197</v>
      </c>
    </row>
    <row r="6" spans="1:22" x14ac:dyDescent="0.25">
      <c r="A6" s="28" t="s">
        <v>6</v>
      </c>
      <c r="B6" s="44" t="s">
        <v>35</v>
      </c>
      <c r="C6" s="44" t="s">
        <v>123</v>
      </c>
      <c r="D6" s="45" t="s">
        <v>198</v>
      </c>
      <c r="E6" s="44" t="s">
        <v>77</v>
      </c>
      <c r="F6" s="44" t="s">
        <v>199</v>
      </c>
      <c r="G6" s="45" t="s">
        <v>200</v>
      </c>
    </row>
    <row r="7" spans="1:22" x14ac:dyDescent="0.25">
      <c r="A7" s="28" t="s">
        <v>7</v>
      </c>
      <c r="B7" s="44" t="s">
        <v>37</v>
      </c>
      <c r="C7" s="44" t="s">
        <v>36</v>
      </c>
      <c r="D7" s="45" t="s">
        <v>201</v>
      </c>
      <c r="E7" s="44" t="s">
        <v>188</v>
      </c>
      <c r="F7" s="44" t="s">
        <v>202</v>
      </c>
      <c r="G7" s="45" t="s">
        <v>203</v>
      </c>
    </row>
    <row r="8" spans="1:22" ht="15.75" thickBot="1" x14ac:dyDescent="0.3">
      <c r="A8" s="28" t="s">
        <v>8</v>
      </c>
      <c r="B8" s="44" t="s">
        <v>65</v>
      </c>
      <c r="C8" s="44" t="s">
        <v>66</v>
      </c>
      <c r="D8" s="45" t="s">
        <v>129</v>
      </c>
      <c r="E8" s="44" t="s">
        <v>204</v>
      </c>
      <c r="F8" s="44" t="s">
        <v>205</v>
      </c>
      <c r="G8" s="45" t="s">
        <v>21</v>
      </c>
    </row>
    <row r="9" spans="1:22" x14ac:dyDescent="0.25">
      <c r="A9" s="85" t="s">
        <v>23</v>
      </c>
      <c r="B9" s="85" t="s">
        <v>123</v>
      </c>
      <c r="C9" s="85" t="s">
        <v>195</v>
      </c>
      <c r="D9" s="85" t="s">
        <v>206</v>
      </c>
      <c r="E9" s="85" t="s">
        <v>127</v>
      </c>
      <c r="F9" s="85" t="s">
        <v>203</v>
      </c>
      <c r="G9" s="85" t="s">
        <v>207</v>
      </c>
    </row>
    <row r="10" spans="1:22" x14ac:dyDescent="0.25">
      <c r="A10" s="21" t="s">
        <v>2</v>
      </c>
      <c r="B10" s="13"/>
      <c r="C10" s="13"/>
      <c r="D10" s="12"/>
      <c r="E10" s="12"/>
      <c r="F10" s="12"/>
      <c r="G10" s="12"/>
    </row>
    <row r="11" spans="1:22" x14ac:dyDescent="0.25">
      <c r="A11" s="46" t="s">
        <v>64</v>
      </c>
      <c r="B11" s="21"/>
      <c r="C11" s="21"/>
      <c r="D11" s="21"/>
      <c r="E11" s="21"/>
      <c r="F11" s="21"/>
      <c r="G11" s="21"/>
    </row>
    <row r="12" spans="1:22" x14ac:dyDescent="0.25">
      <c r="A12" s="22" t="s">
        <v>62</v>
      </c>
      <c r="B12" s="12"/>
      <c r="C12" s="12"/>
      <c r="D12" s="12"/>
      <c r="E12" s="12"/>
      <c r="F12" s="12"/>
      <c r="G12" s="12"/>
    </row>
    <row r="14" spans="1:22" x14ac:dyDescent="0.25">
      <c r="B14" s="107" t="s">
        <v>137</v>
      </c>
    </row>
    <row r="15" spans="1:22" x14ac:dyDescent="0.25">
      <c r="B15" s="89">
        <v>90.31</v>
      </c>
      <c r="C15" s="89">
        <v>93.1</v>
      </c>
      <c r="D15" s="89">
        <v>93.85</v>
      </c>
      <c r="E15" s="89">
        <v>96.29</v>
      </c>
      <c r="F15" s="89">
        <v>94.29</v>
      </c>
      <c r="G15" s="89">
        <v>96.58</v>
      </c>
      <c r="J15" s="107">
        <f>B15-B22</f>
        <v>-0.46652661941040208</v>
      </c>
      <c r="K15" s="139">
        <f t="shared" ref="K15:O15" si="0">C15-C22</f>
        <v>-0.43525306449220125</v>
      </c>
      <c r="L15" s="139">
        <f t="shared" si="0"/>
        <v>0.28970587426803718</v>
      </c>
      <c r="M15" s="139">
        <f t="shared" si="0"/>
        <v>-0.1630998871969922</v>
      </c>
      <c r="N15" s="139">
        <f t="shared" si="0"/>
        <v>-0.19550292527902968</v>
      </c>
      <c r="O15" s="139">
        <f t="shared" si="0"/>
        <v>-0.167612311014949</v>
      </c>
      <c r="Q15" s="107">
        <f>ROUND(J15,0)</f>
        <v>0</v>
      </c>
      <c r="R15" s="107">
        <f>ROUND(K15,1)</f>
        <v>-0.4</v>
      </c>
      <c r="S15" s="107">
        <f t="shared" ref="S15:U16" si="1">ROUND(L15,0)</f>
        <v>0</v>
      </c>
      <c r="T15" s="107">
        <f t="shared" si="1"/>
        <v>0</v>
      </c>
      <c r="U15" s="107">
        <f t="shared" si="1"/>
        <v>0</v>
      </c>
      <c r="V15" s="107">
        <f>ROUND(O15,1)</f>
        <v>-0.2</v>
      </c>
    </row>
    <row r="16" spans="1:22" x14ac:dyDescent="0.25">
      <c r="B16" s="89">
        <v>83.57</v>
      </c>
      <c r="C16" s="89">
        <v>88.26</v>
      </c>
      <c r="D16" s="89">
        <v>86.16</v>
      </c>
      <c r="E16" s="89">
        <v>91.61</v>
      </c>
      <c r="F16" s="89" t="s">
        <v>177</v>
      </c>
      <c r="G16" s="89">
        <v>93.96</v>
      </c>
      <c r="J16" s="139">
        <f t="shared" ref="J16:J19" si="2">B16-B23</f>
        <v>-1.9926574687020775</v>
      </c>
      <c r="K16" s="139">
        <f t="shared" ref="K16:K19" si="3">C16-C23</f>
        <v>6.5340863182825615E-3</v>
      </c>
      <c r="L16" s="139">
        <f t="shared" ref="L16:L19" si="4">D16-D23</f>
        <v>-2.9038938263197878</v>
      </c>
      <c r="M16" s="139">
        <f t="shared" ref="M16:M19" si="5">E16-E23</f>
        <v>0.87412817983182833</v>
      </c>
      <c r="N16" s="139">
        <f t="shared" ref="N16:N19" si="6">F16-F23</f>
        <v>-4.4885292665017857</v>
      </c>
      <c r="O16" s="139">
        <f t="shared" ref="O16:O19" si="7">G16-G23</f>
        <v>-4.824568569258318</v>
      </c>
      <c r="Q16" s="107">
        <f>ROUND(J16,0)</f>
        <v>-2</v>
      </c>
      <c r="R16" s="107">
        <f>ROUND(K16,1)</f>
        <v>0</v>
      </c>
      <c r="S16" s="107">
        <f t="shared" si="1"/>
        <v>-3</v>
      </c>
      <c r="T16" s="107">
        <f t="shared" si="1"/>
        <v>1</v>
      </c>
      <c r="U16" s="107">
        <f t="shared" si="1"/>
        <v>-4</v>
      </c>
      <c r="V16" s="107">
        <f>ROUND(O16,0)</f>
        <v>-5</v>
      </c>
    </row>
    <row r="17" spans="2:23" x14ac:dyDescent="0.25">
      <c r="B17" s="89">
        <v>84.72</v>
      </c>
      <c r="C17" s="89">
        <v>88.49</v>
      </c>
      <c r="D17" s="89">
        <v>91.82</v>
      </c>
      <c r="E17" s="89">
        <v>96.08</v>
      </c>
      <c r="F17" s="89">
        <v>84.37</v>
      </c>
      <c r="G17" s="89">
        <v>94.16</v>
      </c>
      <c r="J17" s="139">
        <f t="shared" si="2"/>
        <v>-3.2690534006717655</v>
      </c>
      <c r="K17" s="139">
        <f t="shared" si="3"/>
        <v>-2.4028041759511751</v>
      </c>
      <c r="L17" s="139">
        <f t="shared" si="4"/>
        <v>-1.6085496456833539</v>
      </c>
      <c r="M17" s="139">
        <f t="shared" si="5"/>
        <v>2.5816547559290655</v>
      </c>
      <c r="N17" s="139">
        <f t="shared" si="6"/>
        <v>-10.730280109267781</v>
      </c>
      <c r="O17" s="139">
        <f t="shared" si="7"/>
        <v>-1.2577747454754871</v>
      </c>
      <c r="Q17" s="107">
        <f>ROUND(J17,0)</f>
        <v>-3</v>
      </c>
      <c r="R17" s="107">
        <f>ROUND(K17,0)</f>
        <v>-2</v>
      </c>
      <c r="S17" s="107">
        <f>ROUND(L17,0)</f>
        <v>-2</v>
      </c>
      <c r="T17" s="107">
        <f>ROUND(M17,1)</f>
        <v>2.6</v>
      </c>
      <c r="U17" s="107">
        <f>ROUND(N17,0)</f>
        <v>-11</v>
      </c>
      <c r="V17" s="107">
        <f>ROUND(O17,0)</f>
        <v>-1</v>
      </c>
    </row>
    <row r="18" spans="2:23" x14ac:dyDescent="0.25">
      <c r="B18" s="89">
        <v>88.97</v>
      </c>
      <c r="C18" s="89">
        <v>93.54</v>
      </c>
      <c r="D18" s="89">
        <v>94.72</v>
      </c>
      <c r="E18" s="89">
        <v>95.97</v>
      </c>
      <c r="F18" s="89">
        <v>95.09</v>
      </c>
      <c r="G18" s="89">
        <v>97.7</v>
      </c>
      <c r="J18" s="139">
        <f t="shared" si="2"/>
        <v>2.0651714862991355</v>
      </c>
      <c r="K18" s="139">
        <f t="shared" si="3"/>
        <v>1.3480302548572496</v>
      </c>
      <c r="L18" s="139">
        <f t="shared" si="4"/>
        <v>4.4036648708029702E-2</v>
      </c>
      <c r="M18" s="139">
        <f t="shared" si="5"/>
        <v>-0.99179374200154768</v>
      </c>
      <c r="N18" s="139">
        <f t="shared" si="6"/>
        <v>-0.89537149520343462</v>
      </c>
      <c r="O18" s="139">
        <f t="shared" si="7"/>
        <v>-0.26293029612713781</v>
      </c>
      <c r="Q18" s="107">
        <f>ROUND(J18,0)</f>
        <v>2</v>
      </c>
      <c r="R18" s="107">
        <f>ROUND(K18,0)</f>
        <v>1</v>
      </c>
      <c r="S18" s="107">
        <f>ROUND(L18,0)</f>
        <v>0</v>
      </c>
      <c r="T18" s="107">
        <f>ROUND(M18,1)</f>
        <v>-1</v>
      </c>
      <c r="U18" s="107">
        <f>ROUND(N18,0)</f>
        <v>-1</v>
      </c>
      <c r="V18" s="107">
        <f>ROUND(O18,0)</f>
        <v>0</v>
      </c>
    </row>
    <row r="19" spans="2:23" x14ac:dyDescent="0.25">
      <c r="B19" s="80">
        <v>88.49</v>
      </c>
      <c r="C19" s="80">
        <v>92.29</v>
      </c>
      <c r="D19" s="107">
        <v>94.12</v>
      </c>
      <c r="E19" s="107">
        <v>96.04</v>
      </c>
      <c r="F19" s="107">
        <v>94.38</v>
      </c>
      <c r="G19" s="107">
        <v>97.1</v>
      </c>
      <c r="J19" s="139">
        <f t="shared" si="2"/>
        <v>0.16895323172488474</v>
      </c>
      <c r="K19" s="139">
        <f t="shared" si="3"/>
        <v>0.4502694214945393</v>
      </c>
      <c r="L19" s="139">
        <f t="shared" si="4"/>
        <v>0.34981978566145244</v>
      </c>
      <c r="M19" s="139">
        <f t="shared" si="5"/>
        <v>-0.12169637153439794</v>
      </c>
      <c r="N19" s="139">
        <f t="shared" si="6"/>
        <v>-0.65711164518066312</v>
      </c>
      <c r="O19" s="139">
        <f t="shared" si="7"/>
        <v>6.593224935184594E-2</v>
      </c>
      <c r="Q19" s="107">
        <f>ROUND(J19,0)</f>
        <v>0</v>
      </c>
      <c r="R19" s="107">
        <f>ROUND(K19,1)</f>
        <v>0.5</v>
      </c>
      <c r="S19" s="107">
        <f>ROUND(L19,0)</f>
        <v>0</v>
      </c>
      <c r="T19" s="107">
        <f>ROUND(M19,0)</f>
        <v>0</v>
      </c>
      <c r="U19" s="107">
        <f>ROUND(N19,0)</f>
        <v>-1</v>
      </c>
      <c r="V19" s="107">
        <f>ROUND(O19,0)</f>
        <v>0</v>
      </c>
    </row>
    <row r="21" spans="2:23" x14ac:dyDescent="0.25">
      <c r="B21" s="107" t="s">
        <v>136</v>
      </c>
    </row>
    <row r="22" spans="2:23" x14ac:dyDescent="0.25">
      <c r="B22" s="89">
        <v>90.776526619410404</v>
      </c>
      <c r="C22" s="89">
        <v>93.535253064492196</v>
      </c>
      <c r="D22" s="89">
        <v>93.560294125731957</v>
      </c>
      <c r="E22" s="89">
        <v>96.453099887196998</v>
      </c>
      <c r="F22" s="89">
        <v>94.485502925279036</v>
      </c>
      <c r="G22" s="89">
        <v>96.747612311014947</v>
      </c>
      <c r="J22" s="107" t="str">
        <f>B29&amp;" (+"&amp;Q15&amp;")"</f>
        <v>90 (+0)</v>
      </c>
      <c r="K22" s="107" t="str">
        <f t="shared" ref="K22:O26" si="8">C29&amp;" (+"&amp;R15&amp;")"</f>
        <v>93 (+-0,4)</v>
      </c>
      <c r="L22" s="107" t="str">
        <f t="shared" si="8"/>
        <v>94 (+0)</v>
      </c>
      <c r="M22" s="107" t="str">
        <f t="shared" si="8"/>
        <v>96 (+0)</v>
      </c>
      <c r="N22" s="107" t="str">
        <f t="shared" si="8"/>
        <v>94 (+0)</v>
      </c>
      <c r="O22" s="107" t="str">
        <f t="shared" si="8"/>
        <v>97 (+-0,2)</v>
      </c>
      <c r="R22" s="107" t="s">
        <v>151</v>
      </c>
      <c r="S22" s="107" t="s">
        <v>178</v>
      </c>
      <c r="T22" s="107" t="s">
        <v>179</v>
      </c>
      <c r="U22" s="107" t="s">
        <v>180</v>
      </c>
      <c r="V22" s="107" t="s">
        <v>179</v>
      </c>
      <c r="W22" s="107" t="s">
        <v>181</v>
      </c>
    </row>
    <row r="23" spans="2:23" x14ac:dyDescent="0.25">
      <c r="B23" s="89">
        <v>85.562657468702071</v>
      </c>
      <c r="C23" s="89">
        <v>88.253465913681723</v>
      </c>
      <c r="D23" s="89">
        <v>89.063893826319784</v>
      </c>
      <c r="E23" s="89">
        <v>90.735871820168171</v>
      </c>
      <c r="F23" s="89">
        <v>97.488529266501786</v>
      </c>
      <c r="G23" s="89">
        <v>98.784568569258312</v>
      </c>
      <c r="J23" s="107" t="str">
        <f t="shared" ref="J23:J26" si="9">B30&amp;" (+"&amp;Q16&amp;")"</f>
        <v>84 (+-2)</v>
      </c>
      <c r="K23" s="107" t="str">
        <f t="shared" si="8"/>
        <v>88 (+0)</v>
      </c>
      <c r="L23" s="107" t="str">
        <f t="shared" si="8"/>
        <v>86 (+-3)</v>
      </c>
      <c r="M23" s="107" t="str">
        <f t="shared" si="8"/>
        <v>92 (+1)</v>
      </c>
      <c r="N23" s="107" t="str">
        <f t="shared" si="8"/>
        <v>93 (+-4)</v>
      </c>
      <c r="O23" s="107" t="str">
        <f t="shared" si="8"/>
        <v>94 (+-5)</v>
      </c>
      <c r="R23" s="107" t="s">
        <v>35</v>
      </c>
      <c r="S23" s="107" t="s">
        <v>182</v>
      </c>
      <c r="T23" s="107" t="s">
        <v>183</v>
      </c>
      <c r="U23" s="107" t="s">
        <v>77</v>
      </c>
      <c r="V23" s="107" t="s">
        <v>184</v>
      </c>
      <c r="W23" s="107" t="s">
        <v>185</v>
      </c>
    </row>
    <row r="24" spans="2:23" x14ac:dyDescent="0.25">
      <c r="B24" s="89">
        <v>87.989053400671764</v>
      </c>
      <c r="C24" s="89">
        <v>90.89280417595117</v>
      </c>
      <c r="D24" s="89">
        <v>93.428549645683347</v>
      </c>
      <c r="E24" s="89">
        <v>93.498345244070933</v>
      </c>
      <c r="F24" s="89">
        <v>95.100280109267786</v>
      </c>
      <c r="G24" s="89">
        <v>95.417774745475484</v>
      </c>
      <c r="J24" s="107" t="str">
        <f t="shared" si="9"/>
        <v>85 (+-3)</v>
      </c>
      <c r="K24" s="107" t="str">
        <f t="shared" si="8"/>
        <v>88 (+-2)</v>
      </c>
      <c r="L24" s="107" t="str">
        <f t="shared" si="8"/>
        <v>92 (+-2)</v>
      </c>
      <c r="M24" s="107" t="str">
        <f t="shared" si="8"/>
        <v>96 (+2,6)</v>
      </c>
      <c r="N24" s="107" t="str">
        <f t="shared" si="8"/>
        <v>84 (+-11)</v>
      </c>
      <c r="O24" s="107" t="str">
        <f t="shared" si="8"/>
        <v>94 (+-1)</v>
      </c>
      <c r="R24" s="107" t="s">
        <v>37</v>
      </c>
      <c r="S24" s="107" t="s">
        <v>186</v>
      </c>
      <c r="T24" s="107" t="s">
        <v>187</v>
      </c>
      <c r="U24" s="107" t="s">
        <v>188</v>
      </c>
      <c r="V24" s="107" t="s">
        <v>189</v>
      </c>
      <c r="W24" s="107" t="s">
        <v>190</v>
      </c>
    </row>
    <row r="25" spans="2:23" x14ac:dyDescent="0.25">
      <c r="B25" s="89">
        <v>86.904828513700863</v>
      </c>
      <c r="C25" s="89">
        <v>92.191969745142757</v>
      </c>
      <c r="D25" s="89">
        <v>94.675963351291969</v>
      </c>
      <c r="E25" s="89">
        <v>96.961793742001547</v>
      </c>
      <c r="F25" s="89">
        <v>95.985371495203438</v>
      </c>
      <c r="G25" s="89">
        <v>97.962930296127141</v>
      </c>
      <c r="J25" s="107" t="str">
        <f t="shared" si="9"/>
        <v>89 (+2)</v>
      </c>
      <c r="K25" s="107" t="str">
        <f t="shared" si="8"/>
        <v>94 (+1)</v>
      </c>
      <c r="L25" s="107" t="str">
        <f t="shared" si="8"/>
        <v>95 (+0)</v>
      </c>
      <c r="M25" s="107" t="str">
        <f t="shared" si="8"/>
        <v>96 (+-1)</v>
      </c>
      <c r="N25" s="107" t="str">
        <f t="shared" si="8"/>
        <v>95 (+-1)</v>
      </c>
      <c r="O25" s="107" t="str">
        <f t="shared" si="8"/>
        <v>98 (+0)</v>
      </c>
      <c r="R25" s="107" t="s">
        <v>65</v>
      </c>
      <c r="S25" s="107" t="s">
        <v>66</v>
      </c>
      <c r="T25" s="107" t="s">
        <v>191</v>
      </c>
      <c r="U25" s="107" t="s">
        <v>192</v>
      </c>
      <c r="V25" s="107" t="s">
        <v>193</v>
      </c>
      <c r="W25" s="107" t="s">
        <v>194</v>
      </c>
    </row>
    <row r="26" spans="2:23" x14ac:dyDescent="0.25">
      <c r="B26" s="107">
        <v>88.32104676827511</v>
      </c>
      <c r="C26" s="107">
        <v>91.839730578505467</v>
      </c>
      <c r="D26" s="107">
        <v>93.770180214338552</v>
      </c>
      <c r="E26" s="107">
        <v>96.161696371534404</v>
      </c>
      <c r="F26" s="107">
        <v>95.037111645180659</v>
      </c>
      <c r="G26" s="107">
        <v>97.034067750648148</v>
      </c>
      <c r="J26" s="107" t="str">
        <f t="shared" si="9"/>
        <v>88 (+0)</v>
      </c>
      <c r="K26" s="107" t="str">
        <f t="shared" si="8"/>
        <v>92 (+0,5)</v>
      </c>
      <c r="L26" s="107" t="str">
        <f t="shared" si="8"/>
        <v>94 (+0)</v>
      </c>
      <c r="M26" s="107" t="str">
        <f t="shared" si="8"/>
        <v>96 (+0)</v>
      </c>
      <c r="N26" s="107" t="str">
        <f t="shared" si="8"/>
        <v>94 (+-1)</v>
      </c>
      <c r="O26" s="107" t="str">
        <f t="shared" si="8"/>
        <v>97 (+0)</v>
      </c>
      <c r="R26" s="107" t="s">
        <v>123</v>
      </c>
      <c r="S26" s="107" t="s">
        <v>195</v>
      </c>
      <c r="T26" s="107" t="s">
        <v>179</v>
      </c>
      <c r="U26" s="107" t="s">
        <v>180</v>
      </c>
      <c r="V26" s="107" t="s">
        <v>190</v>
      </c>
      <c r="W26" s="107" t="s">
        <v>196</v>
      </c>
    </row>
    <row r="29" spans="2:23" x14ac:dyDescent="0.25">
      <c r="B29" s="107">
        <f>ROUND(B15,0)</f>
        <v>90</v>
      </c>
      <c r="C29" s="139">
        <f t="shared" ref="C29:G29" si="10">ROUND(C15,0)</f>
        <v>93</v>
      </c>
      <c r="D29" s="139">
        <f t="shared" si="10"/>
        <v>94</v>
      </c>
      <c r="E29" s="139">
        <f t="shared" si="10"/>
        <v>96</v>
      </c>
      <c r="F29" s="139">
        <f t="shared" si="10"/>
        <v>94</v>
      </c>
      <c r="G29" s="139">
        <f t="shared" si="10"/>
        <v>97</v>
      </c>
    </row>
    <row r="30" spans="2:23" x14ac:dyDescent="0.25">
      <c r="B30" s="139">
        <f t="shared" ref="B30:G30" si="11">ROUND(B16,0)</f>
        <v>84</v>
      </c>
      <c r="C30" s="139">
        <f t="shared" si="11"/>
        <v>88</v>
      </c>
      <c r="D30" s="139">
        <f t="shared" si="11"/>
        <v>86</v>
      </c>
      <c r="E30" s="139">
        <f t="shared" si="11"/>
        <v>92</v>
      </c>
      <c r="F30" s="139">
        <f t="shared" si="11"/>
        <v>93</v>
      </c>
      <c r="G30" s="139">
        <f t="shared" si="11"/>
        <v>94</v>
      </c>
    </row>
    <row r="31" spans="2:23" x14ac:dyDescent="0.25">
      <c r="B31" s="139">
        <f t="shared" ref="B31:G31" si="12">ROUND(B17,0)</f>
        <v>85</v>
      </c>
      <c r="C31" s="139">
        <f t="shared" si="12"/>
        <v>88</v>
      </c>
      <c r="D31" s="139">
        <f t="shared" si="12"/>
        <v>92</v>
      </c>
      <c r="E31" s="139">
        <f t="shared" si="12"/>
        <v>96</v>
      </c>
      <c r="F31" s="139">
        <f t="shared" si="12"/>
        <v>84</v>
      </c>
      <c r="G31" s="139">
        <f t="shared" si="12"/>
        <v>94</v>
      </c>
    </row>
    <row r="32" spans="2:23" x14ac:dyDescent="0.25">
      <c r="B32" s="139">
        <f t="shared" ref="B32:G32" si="13">ROUND(B18,0)</f>
        <v>89</v>
      </c>
      <c r="C32" s="139">
        <f t="shared" si="13"/>
        <v>94</v>
      </c>
      <c r="D32" s="139">
        <f t="shared" si="13"/>
        <v>95</v>
      </c>
      <c r="E32" s="139">
        <f t="shared" si="13"/>
        <v>96</v>
      </c>
      <c r="F32" s="139">
        <f t="shared" si="13"/>
        <v>95</v>
      </c>
      <c r="G32" s="139">
        <f t="shared" si="13"/>
        <v>98</v>
      </c>
    </row>
    <row r="33" spans="2:7" x14ac:dyDescent="0.25">
      <c r="B33" s="139">
        <f t="shared" ref="B33:G33" si="14">ROUND(B19,0)</f>
        <v>88</v>
      </c>
      <c r="C33" s="139">
        <f t="shared" si="14"/>
        <v>92</v>
      </c>
      <c r="D33" s="139">
        <f t="shared" si="14"/>
        <v>94</v>
      </c>
      <c r="E33" s="139">
        <f t="shared" si="14"/>
        <v>96</v>
      </c>
      <c r="F33" s="139">
        <f t="shared" si="14"/>
        <v>94</v>
      </c>
      <c r="G33" s="139">
        <f t="shared" si="14"/>
        <v>97</v>
      </c>
    </row>
  </sheetData>
  <mergeCells count="6">
    <mergeCell ref="A1:G1"/>
    <mergeCell ref="A2:D2"/>
    <mergeCell ref="A3:A4"/>
    <mergeCell ref="B3:C3"/>
    <mergeCell ref="D3:E3"/>
    <mergeCell ref="F3:G3"/>
  </mergeCells>
  <hyperlinks>
    <hyperlink ref="A2:D2" location="Sommaire!A1" display="Retour au sommaire"/>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sqref="A1:G1"/>
    </sheetView>
  </sheetViews>
  <sheetFormatPr baseColWidth="10" defaultRowHeight="15" x14ac:dyDescent="0.25"/>
  <sheetData>
    <row r="1" spans="1:7" ht="30.75" customHeight="1" thickBot="1" x14ac:dyDescent="0.3">
      <c r="A1" s="193" t="s">
        <v>100</v>
      </c>
      <c r="B1" s="193"/>
      <c r="C1" s="193"/>
      <c r="D1" s="193"/>
      <c r="E1" s="193"/>
      <c r="F1" s="193"/>
      <c r="G1" s="193"/>
    </row>
    <row r="2" spans="1:7" s="12" customFormat="1" ht="15.75" thickBot="1" x14ac:dyDescent="0.25">
      <c r="A2" s="184" t="s">
        <v>46</v>
      </c>
      <c r="B2" s="184"/>
      <c r="C2" s="184"/>
      <c r="D2" s="184"/>
    </row>
    <row r="17" spans="1:8" ht="16.5" customHeight="1" x14ac:dyDescent="0.25">
      <c r="A17" s="198" t="s">
        <v>25</v>
      </c>
      <c r="B17" s="198"/>
      <c r="C17" s="198"/>
      <c r="D17" s="198"/>
      <c r="E17" s="198"/>
      <c r="F17" s="198"/>
      <c r="G17" s="198"/>
      <c r="H17" s="198"/>
    </row>
    <row r="18" spans="1:8" ht="18" customHeight="1" x14ac:dyDescent="0.25">
      <c r="A18" s="194" t="s">
        <v>94</v>
      </c>
      <c r="B18" s="194"/>
      <c r="C18" s="194"/>
      <c r="D18" s="194"/>
      <c r="E18" s="194"/>
      <c r="F18" s="194"/>
      <c r="G18" s="194"/>
      <c r="H18" s="194"/>
    </row>
  </sheetData>
  <mergeCells count="4">
    <mergeCell ref="A17:H17"/>
    <mergeCell ref="A18:H18"/>
    <mergeCell ref="A1:G1"/>
    <mergeCell ref="A2:D2"/>
  </mergeCells>
  <hyperlinks>
    <hyperlink ref="A2:D2" location="Sommaire!A1" display="Retour au sommair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A2" sqref="A2:D2"/>
    </sheetView>
  </sheetViews>
  <sheetFormatPr baseColWidth="10" defaultRowHeight="15" x14ac:dyDescent="0.25"/>
  <sheetData>
    <row r="1" spans="1:8" ht="31.5" customHeight="1" thickBot="1" x14ac:dyDescent="0.3">
      <c r="A1" s="193" t="s">
        <v>107</v>
      </c>
      <c r="B1" s="193"/>
      <c r="C1" s="193"/>
      <c r="D1" s="193"/>
      <c r="E1" s="193"/>
      <c r="F1" s="193"/>
      <c r="G1" s="193"/>
      <c r="H1" s="193"/>
    </row>
    <row r="2" spans="1:8" ht="15.75" thickBot="1" x14ac:dyDescent="0.3">
      <c r="A2" s="184" t="s">
        <v>46</v>
      </c>
      <c r="B2" s="184"/>
      <c r="C2" s="184"/>
      <c r="D2" s="184"/>
      <c r="E2" s="12"/>
      <c r="F2" s="12"/>
      <c r="G2" s="12"/>
      <c r="H2" s="12"/>
    </row>
    <row r="3" spans="1:8" x14ac:dyDescent="0.25">
      <c r="A3" s="1"/>
      <c r="B3" s="1"/>
      <c r="C3" s="1"/>
      <c r="D3" s="1"/>
      <c r="E3" s="1"/>
      <c r="F3" s="1"/>
      <c r="G3" s="1"/>
      <c r="H3" s="1"/>
    </row>
    <row r="4" spans="1:8" x14ac:dyDescent="0.25">
      <c r="A4" s="1"/>
      <c r="B4" s="1"/>
      <c r="C4" s="1"/>
      <c r="D4" s="1"/>
      <c r="E4" s="1"/>
      <c r="F4" s="1"/>
      <c r="G4" s="1"/>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
      <c r="C8" s="1"/>
      <c r="D8" s="1"/>
      <c r="E8" s="1"/>
      <c r="F8" s="1"/>
      <c r="G8" s="1"/>
      <c r="H8" s="1"/>
    </row>
    <row r="9" spans="1:8" x14ac:dyDescent="0.25">
      <c r="A9" s="1"/>
      <c r="B9" s="1"/>
      <c r="C9" s="1"/>
      <c r="D9" s="1"/>
      <c r="E9" s="1"/>
      <c r="F9" s="1"/>
      <c r="G9" s="1"/>
      <c r="H9" s="1"/>
    </row>
    <row r="10" spans="1:8" x14ac:dyDescent="0.25">
      <c r="A10" s="1"/>
      <c r="B10" s="1"/>
      <c r="C10" s="1"/>
      <c r="D10" s="1"/>
      <c r="E10" s="1"/>
      <c r="F10" s="1"/>
      <c r="G10" s="1"/>
      <c r="H10" s="1"/>
    </row>
    <row r="11" spans="1:8" x14ac:dyDescent="0.25">
      <c r="A11" s="1"/>
      <c r="B11" s="1"/>
      <c r="C11" s="1"/>
      <c r="D11" s="1"/>
      <c r="E11" s="1"/>
      <c r="F11" s="1"/>
      <c r="G11" s="1"/>
      <c r="H11" s="1"/>
    </row>
    <row r="12" spans="1:8" x14ac:dyDescent="0.25">
      <c r="A12" s="1"/>
      <c r="B12" s="1"/>
      <c r="C12" s="1"/>
      <c r="D12" s="1"/>
      <c r="E12" s="1"/>
      <c r="F12" s="1"/>
      <c r="G12" s="1"/>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98" t="s">
        <v>25</v>
      </c>
      <c r="B17" s="198"/>
      <c r="C17" s="198"/>
      <c r="D17" s="198"/>
      <c r="E17" s="198"/>
      <c r="F17" s="198"/>
      <c r="G17" s="198"/>
      <c r="H17" s="198"/>
    </row>
    <row r="18" spans="1:8" x14ac:dyDescent="0.25">
      <c r="A18" s="194" t="s">
        <v>94</v>
      </c>
      <c r="B18" s="194"/>
      <c r="C18" s="194"/>
      <c r="D18" s="194"/>
      <c r="E18" s="194"/>
      <c r="F18" s="194"/>
      <c r="G18" s="194"/>
      <c r="H18" s="194"/>
    </row>
  </sheetData>
  <mergeCells count="4">
    <mergeCell ref="A1:H1"/>
    <mergeCell ref="A2:D2"/>
    <mergeCell ref="A17:H17"/>
    <mergeCell ref="A18:H18"/>
  </mergeCells>
  <hyperlinks>
    <hyperlink ref="A2:D2" location="Sommaire!A1" display="Retour au sommair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D7" sqref="D7"/>
    </sheetView>
  </sheetViews>
  <sheetFormatPr baseColWidth="10" defaultRowHeight="12.75" x14ac:dyDescent="0.2"/>
  <cols>
    <col min="1" max="4" width="19.42578125" style="14" customWidth="1"/>
    <col min="5" max="16384" width="11.42578125" style="12"/>
  </cols>
  <sheetData>
    <row r="1" spans="1:8" ht="38.25" customHeight="1" x14ac:dyDescent="0.25">
      <c r="A1" s="193" t="s">
        <v>55</v>
      </c>
      <c r="B1" s="193"/>
      <c r="C1" s="193"/>
      <c r="D1" s="193"/>
      <c r="E1" s="193"/>
      <c r="F1" s="193"/>
      <c r="G1" s="193"/>
      <c r="H1" s="193"/>
    </row>
    <row r="2" spans="1:8" ht="51" x14ac:dyDescent="0.2">
      <c r="A2" s="5" t="s">
        <v>9</v>
      </c>
      <c r="B2" s="8" t="s">
        <v>15</v>
      </c>
      <c r="C2" s="6" t="s">
        <v>14</v>
      </c>
      <c r="D2" s="6" t="s">
        <v>16</v>
      </c>
    </row>
    <row r="3" spans="1:8" x14ac:dyDescent="0.2">
      <c r="A3" s="7" t="s">
        <v>5</v>
      </c>
      <c r="B3" s="93">
        <v>76.790000000000006</v>
      </c>
      <c r="C3" s="93">
        <v>96.62</v>
      </c>
      <c r="D3" s="93">
        <v>62.71</v>
      </c>
    </row>
    <row r="4" spans="1:8" x14ac:dyDescent="0.2">
      <c r="A4" s="7" t="s">
        <v>6</v>
      </c>
      <c r="B4" s="93">
        <v>54.39</v>
      </c>
      <c r="C4" s="95">
        <v>90.58</v>
      </c>
      <c r="D4" s="95">
        <v>58.66</v>
      </c>
    </row>
    <row r="5" spans="1:8" x14ac:dyDescent="0.2">
      <c r="A5" s="7" t="s">
        <v>7</v>
      </c>
      <c r="B5" s="93">
        <v>57.26</v>
      </c>
      <c r="C5" s="93">
        <v>90.87</v>
      </c>
      <c r="D5" s="93">
        <v>68.89</v>
      </c>
    </row>
    <row r="6" spans="1:8" x14ac:dyDescent="0.2">
      <c r="A6" s="7" t="s">
        <v>8</v>
      </c>
      <c r="B6" s="93">
        <v>77.739999999999995</v>
      </c>
      <c r="C6" s="93">
        <v>97.78</v>
      </c>
      <c r="D6" s="93">
        <v>86.79</v>
      </c>
    </row>
    <row r="7" spans="1:8" ht="15" x14ac:dyDescent="0.25">
      <c r="A7" s="36" t="s">
        <v>23</v>
      </c>
      <c r="B7" s="94">
        <v>75.209999999999994</v>
      </c>
      <c r="C7" s="94">
        <v>96.63</v>
      </c>
      <c r="D7" s="108">
        <v>75.709999999999994</v>
      </c>
    </row>
    <row r="8" spans="1:8" x14ac:dyDescent="0.2">
      <c r="A8" s="9" t="s">
        <v>22</v>
      </c>
    </row>
  </sheetData>
  <mergeCells count="1">
    <mergeCell ref="A1:H1"/>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election activeCell="A2" sqref="A2:D2"/>
    </sheetView>
  </sheetViews>
  <sheetFormatPr baseColWidth="10" defaultRowHeight="15" x14ac:dyDescent="0.25"/>
  <sheetData>
    <row r="1" spans="1:8" ht="30" customHeight="1" thickBot="1" x14ac:dyDescent="0.3">
      <c r="A1" s="193" t="s">
        <v>99</v>
      </c>
      <c r="B1" s="193"/>
      <c r="C1" s="193"/>
      <c r="D1" s="193"/>
      <c r="E1" s="193"/>
      <c r="F1" s="193"/>
      <c r="G1" s="193"/>
      <c r="H1" s="57"/>
    </row>
    <row r="2" spans="1:8" ht="15.75" thickBot="1" x14ac:dyDescent="0.3">
      <c r="A2" s="184" t="s">
        <v>46</v>
      </c>
      <c r="B2" s="184"/>
      <c r="C2" s="184"/>
      <c r="D2" s="184"/>
      <c r="E2" s="12"/>
      <c r="F2" s="12"/>
      <c r="G2" s="12"/>
    </row>
    <row r="19" spans="1:8" s="1" customFormat="1" ht="16.5" customHeight="1" x14ac:dyDescent="0.25">
      <c r="A19" s="198" t="s">
        <v>25</v>
      </c>
      <c r="B19" s="198"/>
      <c r="C19" s="198"/>
      <c r="D19" s="198"/>
      <c r="E19" s="198"/>
      <c r="F19" s="198"/>
      <c r="G19" s="198"/>
      <c r="H19" s="198"/>
    </row>
    <row r="20" spans="1:8" s="1" customFormat="1" ht="18" customHeight="1" x14ac:dyDescent="0.25">
      <c r="A20" s="194" t="s">
        <v>94</v>
      </c>
      <c r="B20" s="194"/>
      <c r="C20" s="194"/>
      <c r="D20" s="194"/>
      <c r="E20" s="194"/>
      <c r="F20" s="194"/>
      <c r="G20" s="194"/>
      <c r="H20" s="194"/>
    </row>
  </sheetData>
  <mergeCells count="4">
    <mergeCell ref="A1:G1"/>
    <mergeCell ref="A2:D2"/>
    <mergeCell ref="A19:H19"/>
    <mergeCell ref="A20:H20"/>
  </mergeCells>
  <hyperlinks>
    <hyperlink ref="A2:D2" location="Sommaire!A1" display="Retour au sommair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E7"/>
  <sheetViews>
    <sheetView zoomScale="85" zoomScaleNormal="85" workbookViewId="0">
      <selection activeCell="Q40" sqref="Q40"/>
    </sheetView>
  </sheetViews>
  <sheetFormatPr baseColWidth="10" defaultRowHeight="15" x14ac:dyDescent="0.25"/>
  <cols>
    <col min="1" max="1" width="46.85546875" style="1" customWidth="1"/>
    <col min="2" max="4" width="14.85546875" style="1" customWidth="1"/>
    <col min="5" max="5" width="18.42578125" style="1" bestFit="1" customWidth="1"/>
    <col min="6" max="16384" width="11.42578125" style="1"/>
  </cols>
  <sheetData>
    <row r="1" spans="1:5" ht="15.75" x14ac:dyDescent="0.25">
      <c r="A1" s="195" t="s">
        <v>56</v>
      </c>
      <c r="B1" s="196"/>
      <c r="C1" s="196"/>
      <c r="D1" s="196"/>
      <c r="E1" s="196"/>
    </row>
    <row r="2" spans="1:5" x14ac:dyDescent="0.25">
      <c r="A2" s="4"/>
      <c r="B2" s="42" t="s">
        <v>31</v>
      </c>
      <c r="C2" s="42" t="s">
        <v>32</v>
      </c>
      <c r="D2" s="42" t="s">
        <v>33</v>
      </c>
      <c r="E2" s="42" t="s">
        <v>23</v>
      </c>
    </row>
    <row r="3" spans="1:5" x14ac:dyDescent="0.25">
      <c r="A3" s="10" t="s">
        <v>15</v>
      </c>
      <c r="B3" s="96">
        <v>62.58</v>
      </c>
      <c r="C3" s="98">
        <v>79.760000000000005</v>
      </c>
      <c r="D3" s="98">
        <v>82.99</v>
      </c>
      <c r="E3" s="108">
        <v>75.209999999999994</v>
      </c>
    </row>
    <row r="4" spans="1:5" x14ac:dyDescent="0.25">
      <c r="A4" s="10" t="s">
        <v>14</v>
      </c>
      <c r="B4" s="96">
        <v>92.94</v>
      </c>
      <c r="C4" s="98">
        <v>98.35</v>
      </c>
      <c r="D4" s="98">
        <v>98.19</v>
      </c>
      <c r="E4" s="108">
        <v>96.63</v>
      </c>
    </row>
    <row r="5" spans="1:5" ht="30" x14ac:dyDescent="0.25">
      <c r="A5" s="11" t="s">
        <v>16</v>
      </c>
      <c r="B5" s="97">
        <v>68.8</v>
      </c>
      <c r="C5" s="105">
        <v>78.72</v>
      </c>
      <c r="D5" s="105">
        <v>78.64</v>
      </c>
      <c r="E5" s="108">
        <v>75.709999999999994</v>
      </c>
    </row>
    <row r="6" spans="1:5" x14ac:dyDescent="0.25">
      <c r="A6" s="9"/>
      <c r="B6" s="12"/>
      <c r="C6" s="12"/>
      <c r="D6" s="12"/>
      <c r="E6" s="12"/>
    </row>
    <row r="7" spans="1:5" x14ac:dyDescent="0.25">
      <c r="A7" s="12"/>
    </row>
  </sheetData>
  <mergeCells count="1">
    <mergeCell ref="A1:E1"/>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activeCell="A21" sqref="A21:I27"/>
    </sheetView>
  </sheetViews>
  <sheetFormatPr baseColWidth="10" defaultRowHeight="15" x14ac:dyDescent="0.25"/>
  <cols>
    <col min="1" max="16384" width="11.42578125" style="116"/>
  </cols>
  <sheetData>
    <row r="1" spans="1:19" ht="36" customHeight="1" thickBot="1" x14ac:dyDescent="0.3">
      <c r="A1" s="183" t="s">
        <v>58</v>
      </c>
      <c r="B1" s="183"/>
      <c r="C1" s="183"/>
      <c r="D1" s="183"/>
      <c r="E1" s="183"/>
      <c r="F1" s="183"/>
      <c r="G1" s="183"/>
      <c r="H1" s="183"/>
      <c r="I1" s="183"/>
    </row>
    <row r="2" spans="1:19" ht="15.75" thickBot="1" x14ac:dyDescent="0.3">
      <c r="A2" s="188" t="s">
        <v>46</v>
      </c>
      <c r="B2" s="188"/>
      <c r="C2" s="188"/>
      <c r="D2" s="188"/>
      <c r="E2" s="12"/>
      <c r="F2" s="12"/>
      <c r="G2" s="12"/>
      <c r="H2" s="12"/>
      <c r="I2" s="12"/>
    </row>
    <row r="3" spans="1:19" ht="15.75" thickBot="1" x14ac:dyDescent="0.3">
      <c r="A3" s="205" t="s">
        <v>38</v>
      </c>
      <c r="B3" s="202" t="s">
        <v>31</v>
      </c>
      <c r="C3" s="203"/>
      <c r="D3" s="202" t="s">
        <v>32</v>
      </c>
      <c r="E3" s="203"/>
      <c r="F3" s="202" t="s">
        <v>33</v>
      </c>
      <c r="G3" s="203"/>
      <c r="H3" s="202" t="s">
        <v>23</v>
      </c>
      <c r="I3" s="203"/>
    </row>
    <row r="4" spans="1:19" x14ac:dyDescent="0.25">
      <c r="A4" s="206"/>
      <c r="B4" s="88" t="s">
        <v>3</v>
      </c>
      <c r="C4" s="27" t="s">
        <v>4</v>
      </c>
      <c r="D4" s="88" t="s">
        <v>3</v>
      </c>
      <c r="E4" s="27" t="s">
        <v>4</v>
      </c>
      <c r="F4" s="88" t="s">
        <v>3</v>
      </c>
      <c r="G4" s="27" t="s">
        <v>4</v>
      </c>
      <c r="H4" s="88" t="s">
        <v>3</v>
      </c>
      <c r="I4" s="27" t="s">
        <v>4</v>
      </c>
      <c r="L4" s="116">
        <f>MROUND(B5,10)</f>
        <v>2000</v>
      </c>
      <c r="M4" s="116">
        <f t="shared" ref="M4:S8" si="0">MROUND(C5,10)</f>
        <v>2240</v>
      </c>
      <c r="N4" s="116">
        <f t="shared" si="0"/>
        <v>2190</v>
      </c>
      <c r="O4" s="116">
        <f t="shared" si="0"/>
        <v>2400</v>
      </c>
      <c r="P4" s="116">
        <f t="shared" si="0"/>
        <v>2150</v>
      </c>
      <c r="Q4" s="116">
        <f t="shared" si="0"/>
        <v>2310</v>
      </c>
      <c r="R4" s="116">
        <f t="shared" si="0"/>
        <v>2100</v>
      </c>
      <c r="S4" s="116">
        <f>MROUND(I5,10)</f>
        <v>2300</v>
      </c>
    </row>
    <row r="5" spans="1:19" ht="15.75" thickBot="1" x14ac:dyDescent="0.3">
      <c r="A5" s="17" t="s">
        <v>5</v>
      </c>
      <c r="B5" s="124">
        <v>2000</v>
      </c>
      <c r="C5" s="124">
        <v>2244</v>
      </c>
      <c r="D5" s="124">
        <v>2188</v>
      </c>
      <c r="E5" s="124">
        <v>2400</v>
      </c>
      <c r="F5" s="124">
        <v>2150</v>
      </c>
      <c r="G5" s="124">
        <v>2310</v>
      </c>
      <c r="H5" s="124">
        <v>2100</v>
      </c>
      <c r="I5" s="124">
        <v>2300</v>
      </c>
      <c r="L5" s="116">
        <f t="shared" ref="L5:L8" si="1">MROUND(B6,10)</f>
        <v>1700</v>
      </c>
      <c r="M5" s="116">
        <f t="shared" si="0"/>
        <v>1850</v>
      </c>
      <c r="N5" s="116">
        <f t="shared" si="0"/>
        <v>2000</v>
      </c>
      <c r="O5" s="116">
        <f t="shared" si="0"/>
        <v>2150</v>
      </c>
      <c r="P5" s="116">
        <f t="shared" si="0"/>
        <v>2200</v>
      </c>
      <c r="Q5" s="116">
        <f t="shared" si="0"/>
        <v>2310</v>
      </c>
      <c r="R5" s="116">
        <f t="shared" si="0"/>
        <v>1730</v>
      </c>
      <c r="S5" s="116">
        <f t="shared" si="0"/>
        <v>1880</v>
      </c>
    </row>
    <row r="6" spans="1:19" ht="15.75" thickBot="1" x14ac:dyDescent="0.3">
      <c r="A6" s="17" t="s">
        <v>6</v>
      </c>
      <c r="B6" s="124">
        <v>1700</v>
      </c>
      <c r="C6" s="124">
        <v>1850</v>
      </c>
      <c r="D6" s="124">
        <v>2000</v>
      </c>
      <c r="E6" s="124">
        <v>2150</v>
      </c>
      <c r="F6" s="124">
        <v>2200</v>
      </c>
      <c r="G6" s="124">
        <v>2310</v>
      </c>
      <c r="H6" s="124">
        <v>1733</v>
      </c>
      <c r="I6" s="124">
        <v>1883</v>
      </c>
      <c r="L6" s="116">
        <f t="shared" si="1"/>
        <v>1790</v>
      </c>
      <c r="M6" s="116">
        <f t="shared" si="0"/>
        <v>1900</v>
      </c>
      <c r="N6" s="116">
        <f t="shared" si="0"/>
        <v>1990</v>
      </c>
      <c r="O6" s="116">
        <f t="shared" si="0"/>
        <v>2110</v>
      </c>
      <c r="P6" s="116">
        <f t="shared" si="0"/>
        <v>2000</v>
      </c>
      <c r="Q6" s="116">
        <f t="shared" si="0"/>
        <v>2170</v>
      </c>
      <c r="R6" s="116">
        <f t="shared" si="0"/>
        <v>1800</v>
      </c>
      <c r="S6" s="116">
        <f t="shared" si="0"/>
        <v>1950</v>
      </c>
    </row>
    <row r="7" spans="1:19" ht="15.75" thickBot="1" x14ac:dyDescent="0.3">
      <c r="A7" s="17" t="s">
        <v>7</v>
      </c>
      <c r="B7" s="124">
        <v>1791</v>
      </c>
      <c r="C7" s="124">
        <v>1900</v>
      </c>
      <c r="D7" s="124">
        <v>1990</v>
      </c>
      <c r="E7" s="124">
        <v>2108</v>
      </c>
      <c r="F7" s="124">
        <v>2000</v>
      </c>
      <c r="G7" s="124">
        <v>2167</v>
      </c>
      <c r="H7" s="124">
        <v>1800</v>
      </c>
      <c r="I7" s="124">
        <v>1950</v>
      </c>
      <c r="L7" s="116">
        <f t="shared" si="1"/>
        <v>2060</v>
      </c>
      <c r="M7" s="116">
        <f t="shared" si="0"/>
        <v>2200</v>
      </c>
      <c r="N7" s="116">
        <f t="shared" si="0"/>
        <v>2300</v>
      </c>
      <c r="O7" s="116">
        <f t="shared" si="0"/>
        <v>2480</v>
      </c>
      <c r="P7" s="116">
        <f t="shared" si="0"/>
        <v>2180</v>
      </c>
      <c r="Q7" s="116">
        <f t="shared" si="0"/>
        <v>2330</v>
      </c>
      <c r="R7" s="116">
        <f t="shared" si="0"/>
        <v>2120</v>
      </c>
      <c r="S7" s="116">
        <f t="shared" si="0"/>
        <v>2300</v>
      </c>
    </row>
    <row r="8" spans="1:19" x14ac:dyDescent="0.25">
      <c r="A8" s="49" t="s">
        <v>8</v>
      </c>
      <c r="B8" s="124">
        <v>2058</v>
      </c>
      <c r="C8" s="124">
        <v>2202</v>
      </c>
      <c r="D8" s="124">
        <v>2299</v>
      </c>
      <c r="E8" s="124">
        <v>2479</v>
      </c>
      <c r="F8" s="124">
        <v>2180</v>
      </c>
      <c r="G8" s="124">
        <v>2333</v>
      </c>
      <c r="H8" s="124">
        <v>2120</v>
      </c>
      <c r="I8" s="124">
        <v>2300</v>
      </c>
      <c r="L8" s="116">
        <f t="shared" si="1"/>
        <v>1950</v>
      </c>
      <c r="M8" s="116">
        <f t="shared" si="0"/>
        <v>2100</v>
      </c>
      <c r="N8" s="116">
        <f t="shared" si="0"/>
        <v>2200</v>
      </c>
      <c r="O8" s="116">
        <f t="shared" si="0"/>
        <v>2400</v>
      </c>
      <c r="P8" s="116">
        <f t="shared" si="0"/>
        <v>2150</v>
      </c>
      <c r="Q8" s="116">
        <f t="shared" si="0"/>
        <v>2310</v>
      </c>
      <c r="R8" s="116">
        <f t="shared" si="0"/>
        <v>2000</v>
      </c>
      <c r="S8" s="116">
        <f t="shared" si="0"/>
        <v>2200</v>
      </c>
    </row>
    <row r="9" spans="1:19" x14ac:dyDescent="0.25">
      <c r="A9" s="31" t="s">
        <v>23</v>
      </c>
      <c r="B9" s="124">
        <v>1950</v>
      </c>
      <c r="C9" s="116">
        <v>2100</v>
      </c>
      <c r="D9" s="116">
        <v>2200</v>
      </c>
      <c r="E9" s="116">
        <v>2400</v>
      </c>
      <c r="F9" s="116">
        <v>2150</v>
      </c>
      <c r="G9" s="116">
        <v>2308</v>
      </c>
      <c r="H9" s="116">
        <v>2000</v>
      </c>
      <c r="I9" s="116">
        <v>2200</v>
      </c>
    </row>
    <row r="10" spans="1:19" x14ac:dyDescent="0.25">
      <c r="A10" s="204" t="s">
        <v>57</v>
      </c>
      <c r="B10" s="204"/>
      <c r="C10" s="204"/>
      <c r="D10" s="204"/>
      <c r="E10" s="204"/>
      <c r="F10" s="204"/>
      <c r="G10" s="204"/>
      <c r="H10" s="204"/>
      <c r="I10" s="204"/>
    </row>
    <row r="12" spans="1:19" x14ac:dyDescent="0.25">
      <c r="L12" s="117"/>
      <c r="M12" s="117">
        <v>2240</v>
      </c>
      <c r="N12" s="117"/>
      <c r="O12" s="117">
        <v>2400</v>
      </c>
      <c r="P12" s="117"/>
      <c r="Q12" s="117">
        <v>2310</v>
      </c>
      <c r="R12" s="117"/>
      <c r="S12" s="117">
        <v>2300</v>
      </c>
    </row>
    <row r="13" spans="1:19" x14ac:dyDescent="0.25">
      <c r="A13" s="116" t="s">
        <v>39</v>
      </c>
      <c r="L13" s="117"/>
      <c r="M13" s="117">
        <v>1850</v>
      </c>
      <c r="N13" s="117"/>
      <c r="O13" s="117">
        <v>2150</v>
      </c>
      <c r="P13" s="117"/>
      <c r="Q13" s="117">
        <v>2310</v>
      </c>
      <c r="R13" s="117"/>
      <c r="S13" s="117">
        <v>1880</v>
      </c>
    </row>
    <row r="14" spans="1:19" x14ac:dyDescent="0.25">
      <c r="A14" s="65">
        <f>(C5-B5)/B5</f>
        <v>0.122</v>
      </c>
      <c r="B14" s="65">
        <f>(E5-D5)/D5</f>
        <v>9.6892138939670927E-2</v>
      </c>
      <c r="C14" s="65">
        <f>(G5-F5)/F5</f>
        <v>7.441860465116279E-2</v>
      </c>
      <c r="D14" s="65">
        <f>(I5-H5)/H5</f>
        <v>9.5238095238095233E-2</v>
      </c>
      <c r="L14" s="117"/>
      <c r="M14" s="117">
        <v>1900</v>
      </c>
      <c r="N14" s="117"/>
      <c r="O14" s="117">
        <v>2110</v>
      </c>
      <c r="P14" s="117"/>
      <c r="Q14" s="117">
        <v>2170</v>
      </c>
      <c r="R14" s="117"/>
      <c r="S14" s="117">
        <v>1950</v>
      </c>
    </row>
    <row r="15" spans="1:19" x14ac:dyDescent="0.25">
      <c r="A15" s="65">
        <f t="shared" ref="A15:A18" si="2">(C6-B6)/B6</f>
        <v>8.8235294117647065E-2</v>
      </c>
      <c r="B15" s="65">
        <f t="shared" ref="B15:B18" si="3">(E6-D6)/D6</f>
        <v>7.4999999999999997E-2</v>
      </c>
      <c r="C15" s="65">
        <f t="shared" ref="C15:C18" si="4">(G6-F6)/F6</f>
        <v>0.05</v>
      </c>
      <c r="D15" s="65">
        <f t="shared" ref="D15:D18" si="5">(I6-H6)/H6</f>
        <v>8.6555106751298322E-2</v>
      </c>
      <c r="L15" s="117"/>
      <c r="M15" s="117">
        <v>2200</v>
      </c>
      <c r="N15" s="117"/>
      <c r="O15" s="117">
        <v>2480</v>
      </c>
      <c r="P15" s="117"/>
      <c r="Q15" s="117">
        <v>2330</v>
      </c>
      <c r="R15" s="117"/>
      <c r="S15" s="117">
        <v>2300</v>
      </c>
    </row>
    <row r="16" spans="1:19" x14ac:dyDescent="0.25">
      <c r="A16" s="65">
        <f t="shared" si="2"/>
        <v>6.0859854829704074E-2</v>
      </c>
      <c r="B16" s="65">
        <f t="shared" si="3"/>
        <v>5.92964824120603E-2</v>
      </c>
      <c r="C16" s="65">
        <f t="shared" si="4"/>
        <v>8.3500000000000005E-2</v>
      </c>
      <c r="D16" s="65">
        <f t="shared" si="5"/>
        <v>8.3333333333333329E-2</v>
      </c>
      <c r="L16" s="117"/>
      <c r="M16" s="117">
        <v>2100</v>
      </c>
      <c r="N16" s="117"/>
      <c r="O16" s="117">
        <v>2400</v>
      </c>
      <c r="P16" s="117"/>
      <c r="Q16" s="117">
        <v>2310</v>
      </c>
      <c r="R16" s="117"/>
      <c r="S16" s="117">
        <v>2200</v>
      </c>
    </row>
    <row r="17" spans="1:9" x14ac:dyDescent="0.25">
      <c r="A17" s="65">
        <f t="shared" si="2"/>
        <v>6.9970845481049565E-2</v>
      </c>
      <c r="B17" s="65">
        <f t="shared" si="3"/>
        <v>7.8294910830795997E-2</v>
      </c>
      <c r="C17" s="65">
        <f t="shared" si="4"/>
        <v>7.0183486238532114E-2</v>
      </c>
      <c r="D17" s="65">
        <f t="shared" si="5"/>
        <v>8.4905660377358486E-2</v>
      </c>
    </row>
    <row r="18" spans="1:9" x14ac:dyDescent="0.25">
      <c r="A18" s="65">
        <f t="shared" si="2"/>
        <v>7.6923076923076927E-2</v>
      </c>
      <c r="B18" s="65">
        <f t="shared" si="3"/>
        <v>9.0909090909090912E-2</v>
      </c>
      <c r="C18" s="65">
        <f t="shared" si="4"/>
        <v>7.3488372093023252E-2</v>
      </c>
      <c r="D18" s="65">
        <f t="shared" si="5"/>
        <v>0.1</v>
      </c>
    </row>
    <row r="20" spans="1:9" ht="15.75" thickBot="1" x14ac:dyDescent="0.3"/>
    <row r="21" spans="1:9" ht="15.75" thickBot="1" x14ac:dyDescent="0.3">
      <c r="A21" s="205" t="s">
        <v>38</v>
      </c>
      <c r="B21" s="202" t="s">
        <v>31</v>
      </c>
      <c r="C21" s="203"/>
      <c r="D21" s="202" t="s">
        <v>32</v>
      </c>
      <c r="E21" s="203"/>
      <c r="F21" s="202" t="s">
        <v>33</v>
      </c>
      <c r="G21" s="203"/>
      <c r="H21" s="202" t="s">
        <v>23</v>
      </c>
      <c r="I21" s="203"/>
    </row>
    <row r="22" spans="1:9" x14ac:dyDescent="0.25">
      <c r="A22" s="206"/>
      <c r="B22" s="27" t="s">
        <v>4</v>
      </c>
      <c r="C22" s="27" t="s">
        <v>39</v>
      </c>
      <c r="D22" s="27" t="s">
        <v>4</v>
      </c>
      <c r="E22" s="27" t="s">
        <v>39</v>
      </c>
      <c r="F22" s="27" t="s">
        <v>4</v>
      </c>
      <c r="G22" s="27" t="s">
        <v>39</v>
      </c>
      <c r="H22" s="27" t="s">
        <v>4</v>
      </c>
      <c r="I22" s="27" t="s">
        <v>39</v>
      </c>
    </row>
    <row r="23" spans="1:9" ht="15.75" thickBot="1" x14ac:dyDescent="0.3">
      <c r="A23" s="17" t="s">
        <v>5</v>
      </c>
      <c r="B23" s="19">
        <v>2240</v>
      </c>
      <c r="C23" s="66">
        <v>0.122</v>
      </c>
      <c r="D23" s="19">
        <v>2400</v>
      </c>
      <c r="E23" s="66">
        <v>9.6892138939670927E-2</v>
      </c>
      <c r="F23" s="19">
        <v>2310</v>
      </c>
      <c r="G23" s="66">
        <v>7.441860465116279E-2</v>
      </c>
      <c r="H23" s="62">
        <v>2300</v>
      </c>
      <c r="I23" s="59">
        <v>9.5238095238095233E-2</v>
      </c>
    </row>
    <row r="24" spans="1:9" ht="15.75" thickBot="1" x14ac:dyDescent="0.3">
      <c r="A24" s="17" t="s">
        <v>6</v>
      </c>
      <c r="B24" s="20">
        <v>1850</v>
      </c>
      <c r="C24" s="67">
        <v>8.8235294117647065E-2</v>
      </c>
      <c r="D24" s="20">
        <v>2150</v>
      </c>
      <c r="E24" s="67">
        <v>7.4999999999999997E-2</v>
      </c>
      <c r="F24" s="20">
        <v>2310</v>
      </c>
      <c r="G24" s="67">
        <v>0.05</v>
      </c>
      <c r="H24" s="62">
        <v>1880</v>
      </c>
      <c r="I24" s="59">
        <v>8.6555106751298322E-2</v>
      </c>
    </row>
    <row r="25" spans="1:9" ht="15.75" thickBot="1" x14ac:dyDescent="0.3">
      <c r="A25" s="17" t="s">
        <v>7</v>
      </c>
      <c r="B25" s="20">
        <v>1900</v>
      </c>
      <c r="C25" s="67">
        <v>6.0859854829704074E-2</v>
      </c>
      <c r="D25" s="20">
        <v>2110</v>
      </c>
      <c r="E25" s="67">
        <v>5.92964824120603E-2</v>
      </c>
      <c r="F25" s="20">
        <v>2170</v>
      </c>
      <c r="G25" s="67">
        <v>8.3500000000000005E-2</v>
      </c>
      <c r="H25" s="63">
        <v>1950</v>
      </c>
      <c r="I25" s="60">
        <v>8.3333333333333329E-2</v>
      </c>
    </row>
    <row r="26" spans="1:9" x14ac:dyDescent="0.25">
      <c r="A26" s="49" t="s">
        <v>8</v>
      </c>
      <c r="B26" s="18">
        <v>2200</v>
      </c>
      <c r="C26" s="68">
        <v>6.9970845481049565E-2</v>
      </c>
      <c r="D26" s="18">
        <v>2480</v>
      </c>
      <c r="E26" s="68">
        <v>7.8294910830795997E-2</v>
      </c>
      <c r="F26" s="18">
        <v>2330</v>
      </c>
      <c r="G26" s="68">
        <v>7.0183486238532114E-2</v>
      </c>
      <c r="H26" s="64">
        <v>2300</v>
      </c>
      <c r="I26" s="61">
        <v>8.4905660377358486E-2</v>
      </c>
    </row>
    <row r="27" spans="1:9" x14ac:dyDescent="0.25">
      <c r="A27" s="31" t="s">
        <v>23</v>
      </c>
      <c r="B27" s="32">
        <v>2100</v>
      </c>
      <c r="C27" s="30">
        <v>7.6923076923076927E-2</v>
      </c>
      <c r="D27" s="32">
        <v>2400</v>
      </c>
      <c r="E27" s="30">
        <v>9.0909090909090912E-2</v>
      </c>
      <c r="F27" s="32">
        <v>2310</v>
      </c>
      <c r="G27" s="30">
        <v>7.3488372093023252E-2</v>
      </c>
      <c r="H27" s="32">
        <v>2200</v>
      </c>
      <c r="I27" s="30">
        <v>0.1</v>
      </c>
    </row>
  </sheetData>
  <mergeCells count="13">
    <mergeCell ref="A10:I10"/>
    <mergeCell ref="A21:A22"/>
    <mergeCell ref="B21:C21"/>
    <mergeCell ref="D21:E21"/>
    <mergeCell ref="F21:G21"/>
    <mergeCell ref="H21:I21"/>
    <mergeCell ref="A1:I1"/>
    <mergeCell ref="A2:D2"/>
    <mergeCell ref="A3:A4"/>
    <mergeCell ref="B3:C3"/>
    <mergeCell ref="D3:E3"/>
    <mergeCell ref="F3:G3"/>
    <mergeCell ref="H3:I3"/>
  </mergeCells>
  <hyperlinks>
    <hyperlink ref="A2:D2" r:id="rId1" location="Sommaire!A1" display="Retour au sommaire"/>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N12" sqref="N12"/>
    </sheetView>
  </sheetViews>
  <sheetFormatPr baseColWidth="10" defaultRowHeight="15" x14ac:dyDescent="0.25"/>
  <sheetData>
    <row r="1" spans="1:9" ht="29.25" customHeight="1" thickBot="1" x14ac:dyDescent="0.3">
      <c r="A1" s="183" t="s">
        <v>258</v>
      </c>
      <c r="B1" s="183"/>
      <c r="C1" s="183"/>
      <c r="D1" s="183"/>
      <c r="E1" s="183"/>
      <c r="F1" s="183"/>
      <c r="G1" s="183"/>
      <c r="H1" s="183"/>
      <c r="I1" s="183"/>
    </row>
    <row r="2" spans="1:9" ht="15.75" thickBot="1" x14ac:dyDescent="0.3">
      <c r="A2" s="184" t="s">
        <v>46</v>
      </c>
      <c r="B2" s="184"/>
      <c r="C2" s="184"/>
      <c r="D2" s="184"/>
      <c r="E2" s="12"/>
      <c r="F2" s="12"/>
      <c r="G2" s="12"/>
      <c r="H2" s="12"/>
      <c r="I2" s="12"/>
    </row>
    <row r="3" spans="1:9" ht="15.75" thickBot="1" x14ac:dyDescent="0.3">
      <c r="A3" s="205"/>
      <c r="B3" s="202" t="s">
        <v>31</v>
      </c>
      <c r="C3" s="203"/>
      <c r="D3" s="202" t="s">
        <v>32</v>
      </c>
      <c r="E3" s="203"/>
      <c r="F3" s="202" t="s">
        <v>33</v>
      </c>
      <c r="G3" s="203"/>
      <c r="H3" s="202" t="s">
        <v>23</v>
      </c>
      <c r="I3" s="212"/>
    </row>
    <row r="4" spans="1:9" x14ac:dyDescent="0.25">
      <c r="A4" s="206"/>
      <c r="B4" s="167" t="s">
        <v>208</v>
      </c>
      <c r="C4" s="27" t="s">
        <v>209</v>
      </c>
      <c r="D4" s="167" t="s">
        <v>208</v>
      </c>
      <c r="E4" s="27" t="s">
        <v>209</v>
      </c>
      <c r="F4" s="167" t="s">
        <v>208</v>
      </c>
      <c r="G4" s="27" t="s">
        <v>209</v>
      </c>
      <c r="H4" s="167" t="s">
        <v>208</v>
      </c>
      <c r="I4" s="27" t="s">
        <v>209</v>
      </c>
    </row>
    <row r="5" spans="1:9" ht="15.75" thickBot="1" x14ac:dyDescent="0.3">
      <c r="A5" s="17" t="s">
        <v>5</v>
      </c>
      <c r="B5" s="140">
        <v>130</v>
      </c>
      <c r="C5" s="59">
        <v>8.3125000000000004E-2</v>
      </c>
      <c r="D5" s="141">
        <v>160</v>
      </c>
      <c r="E5" s="59">
        <v>9.4933022714036114E-2</v>
      </c>
      <c r="F5" s="141">
        <v>140</v>
      </c>
      <c r="G5" s="59">
        <v>8.352941176470588E-2</v>
      </c>
      <c r="H5" s="141">
        <v>150</v>
      </c>
      <c r="I5" s="59">
        <v>8.9982003599280144E-2</v>
      </c>
    </row>
    <row r="6" spans="1:9" ht="15.75" thickBot="1" x14ac:dyDescent="0.3">
      <c r="A6" s="17" t="s">
        <v>6</v>
      </c>
      <c r="B6" s="140">
        <v>190</v>
      </c>
      <c r="C6" s="59">
        <v>0.13428571428571429</v>
      </c>
      <c r="D6" s="141">
        <v>40</v>
      </c>
      <c r="E6" s="59">
        <v>0.03</v>
      </c>
      <c r="F6" s="141">
        <v>0</v>
      </c>
      <c r="G6" s="59">
        <v>0</v>
      </c>
      <c r="H6" s="141">
        <v>110</v>
      </c>
      <c r="I6" s="59">
        <v>7.5886524822695034E-2</v>
      </c>
    </row>
    <row r="7" spans="1:9" ht="15.75" thickBot="1" x14ac:dyDescent="0.3">
      <c r="A7" s="17" t="s">
        <v>7</v>
      </c>
      <c r="B7" s="142">
        <v>120</v>
      </c>
      <c r="C7" s="60">
        <v>0.08</v>
      </c>
      <c r="D7" s="143">
        <v>90</v>
      </c>
      <c r="E7" s="60">
        <v>5.5757575757575756E-2</v>
      </c>
      <c r="F7" s="143">
        <v>200</v>
      </c>
      <c r="G7" s="60">
        <v>0.13333333333333333</v>
      </c>
      <c r="H7" s="143">
        <v>110</v>
      </c>
      <c r="I7" s="60">
        <v>7.1659134925758552E-2</v>
      </c>
    </row>
    <row r="8" spans="1:9" x14ac:dyDescent="0.25">
      <c r="A8" s="49" t="s">
        <v>8</v>
      </c>
      <c r="B8" s="144">
        <v>160</v>
      </c>
      <c r="C8" s="61">
        <v>9.5679012345679007E-2</v>
      </c>
      <c r="D8" s="145">
        <v>130</v>
      </c>
      <c r="E8" s="61">
        <v>7.4485825458588104E-2</v>
      </c>
      <c r="F8" s="145">
        <v>180</v>
      </c>
      <c r="G8" s="61">
        <v>0.10249307479224377</v>
      </c>
      <c r="H8" s="145">
        <v>140</v>
      </c>
      <c r="I8" s="61">
        <v>7.9545454545454544E-2</v>
      </c>
    </row>
    <row r="9" spans="1:9" x14ac:dyDescent="0.25">
      <c r="A9" s="31" t="s">
        <v>210</v>
      </c>
      <c r="B9" s="146">
        <v>120</v>
      </c>
      <c r="C9" s="30">
        <v>7.3124999999999996E-2</v>
      </c>
      <c r="D9" s="146">
        <v>150</v>
      </c>
      <c r="E9" s="30">
        <v>8.5714285714285715E-2</v>
      </c>
      <c r="F9" s="146">
        <v>120</v>
      </c>
      <c r="G9" s="30">
        <v>7.0028011204481794E-2</v>
      </c>
      <c r="H9" s="146">
        <v>150</v>
      </c>
      <c r="I9" s="30">
        <v>8.7647058823529411E-2</v>
      </c>
    </row>
    <row r="10" spans="1:9" x14ac:dyDescent="0.25">
      <c r="A10" s="204" t="s">
        <v>94</v>
      </c>
      <c r="B10" s="204"/>
      <c r="C10" s="204"/>
      <c r="D10" s="204"/>
      <c r="E10" s="204"/>
      <c r="F10" s="204"/>
      <c r="G10" s="204"/>
      <c r="H10" s="204"/>
      <c r="I10" s="204"/>
    </row>
    <row r="11" spans="1:9" x14ac:dyDescent="0.25">
      <c r="A11" s="154"/>
      <c r="B11" s="154"/>
      <c r="C11" s="154"/>
      <c r="D11" s="154"/>
      <c r="E11" s="154"/>
      <c r="F11" s="154"/>
      <c r="G11" s="154"/>
      <c r="H11" s="154"/>
      <c r="I11" s="154"/>
    </row>
    <row r="12" spans="1:9" x14ac:dyDescent="0.25">
      <c r="A12" s="154"/>
      <c r="B12" s="154"/>
      <c r="C12" s="154"/>
      <c r="D12" s="154"/>
      <c r="E12" s="154"/>
      <c r="F12" s="154"/>
      <c r="G12" s="154"/>
      <c r="H12" s="154"/>
      <c r="I12" s="154"/>
    </row>
    <row r="13" spans="1:9" x14ac:dyDescent="0.25">
      <c r="A13" s="154"/>
      <c r="B13" s="154"/>
      <c r="C13" s="154"/>
      <c r="D13" s="154"/>
      <c r="E13" s="154"/>
      <c r="F13" s="154"/>
      <c r="G13" s="154"/>
      <c r="H13" s="154"/>
      <c r="I13" s="154"/>
    </row>
  </sheetData>
  <mergeCells count="8">
    <mergeCell ref="A10:I10"/>
    <mergeCell ref="A1:I1"/>
    <mergeCell ref="A2:D2"/>
    <mergeCell ref="A3:A4"/>
    <mergeCell ref="B3:C3"/>
    <mergeCell ref="D3:E3"/>
    <mergeCell ref="F3:G3"/>
    <mergeCell ref="H3:I3"/>
  </mergeCells>
  <hyperlinks>
    <hyperlink ref="A2:D2" location="Sommaire!A1" display="Retour au sommair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activeCell="A21" sqref="A21:I27"/>
    </sheetView>
  </sheetViews>
  <sheetFormatPr baseColWidth="10" defaultRowHeight="15" x14ac:dyDescent="0.25"/>
  <cols>
    <col min="1" max="16384" width="11.42578125" style="1"/>
  </cols>
  <sheetData>
    <row r="1" spans="1:19" ht="36" customHeight="1" thickBot="1" x14ac:dyDescent="0.3">
      <c r="A1" s="183" t="s">
        <v>58</v>
      </c>
      <c r="B1" s="183"/>
      <c r="C1" s="183"/>
      <c r="D1" s="183"/>
      <c r="E1" s="183"/>
      <c r="F1" s="183"/>
      <c r="G1" s="183"/>
      <c r="H1" s="183"/>
      <c r="I1" s="183"/>
    </row>
    <row r="2" spans="1:19" ht="15.75" thickBot="1" x14ac:dyDescent="0.3">
      <c r="A2" s="188" t="s">
        <v>46</v>
      </c>
      <c r="B2" s="188"/>
      <c r="C2" s="188"/>
      <c r="D2" s="188"/>
      <c r="E2" s="12"/>
      <c r="F2" s="12"/>
      <c r="G2" s="12"/>
      <c r="H2" s="12"/>
      <c r="I2" s="12"/>
    </row>
    <row r="3" spans="1:19" ht="15.75" thickBot="1" x14ac:dyDescent="0.3">
      <c r="A3" s="205" t="s">
        <v>38</v>
      </c>
      <c r="B3" s="202" t="s">
        <v>31</v>
      </c>
      <c r="C3" s="203"/>
      <c r="D3" s="202" t="s">
        <v>32</v>
      </c>
      <c r="E3" s="203"/>
      <c r="F3" s="202" t="s">
        <v>33</v>
      </c>
      <c r="G3" s="203"/>
      <c r="H3" s="202" t="s">
        <v>23</v>
      </c>
      <c r="I3" s="203"/>
    </row>
    <row r="4" spans="1:19" x14ac:dyDescent="0.25">
      <c r="A4" s="206"/>
      <c r="B4" s="58" t="s">
        <v>3</v>
      </c>
      <c r="C4" s="27" t="s">
        <v>4</v>
      </c>
      <c r="D4" s="58" t="s">
        <v>3</v>
      </c>
      <c r="E4" s="27" t="s">
        <v>4</v>
      </c>
      <c r="F4" s="58" t="s">
        <v>3</v>
      </c>
      <c r="G4" s="27" t="s">
        <v>4</v>
      </c>
      <c r="H4" s="58" t="s">
        <v>3</v>
      </c>
      <c r="I4" s="27" t="s">
        <v>4</v>
      </c>
      <c r="L4" s="1">
        <f>MROUND(B5,10)</f>
        <v>1600</v>
      </c>
      <c r="M4" s="116">
        <f t="shared" ref="M4:S8" si="0">MROUND(C5,10)</f>
        <v>1730</v>
      </c>
      <c r="N4" s="116">
        <f t="shared" si="0"/>
        <v>1720</v>
      </c>
      <c r="O4" s="116">
        <f t="shared" si="0"/>
        <v>1880</v>
      </c>
      <c r="P4" s="116">
        <f t="shared" si="0"/>
        <v>1700</v>
      </c>
      <c r="Q4" s="116">
        <f t="shared" si="0"/>
        <v>1840</v>
      </c>
      <c r="R4" s="116">
        <f t="shared" si="0"/>
        <v>1670</v>
      </c>
      <c r="S4" s="116">
        <f>MROUND(I5,10)</f>
        <v>1820</v>
      </c>
    </row>
    <row r="5" spans="1:19" ht="15.75" thickBot="1" x14ac:dyDescent="0.3">
      <c r="A5" s="17" t="s">
        <v>5</v>
      </c>
      <c r="B5" s="149">
        <v>1600</v>
      </c>
      <c r="C5" s="150">
        <v>1733</v>
      </c>
      <c r="D5" s="152">
        <v>1717</v>
      </c>
      <c r="E5" s="151">
        <v>1880</v>
      </c>
      <c r="F5" s="154">
        <v>1700</v>
      </c>
      <c r="G5" s="153">
        <v>1842</v>
      </c>
      <c r="H5" s="147">
        <v>1667</v>
      </c>
      <c r="I5" s="148">
        <v>1817</v>
      </c>
      <c r="L5" s="116">
        <f t="shared" ref="L5:L8" si="1">MROUND(B6,10)</f>
        <v>1400</v>
      </c>
      <c r="M5" s="116">
        <f t="shared" si="0"/>
        <v>1590</v>
      </c>
      <c r="N5" s="116">
        <f t="shared" si="0"/>
        <v>1400</v>
      </c>
      <c r="O5" s="116">
        <f t="shared" si="0"/>
        <v>1440</v>
      </c>
      <c r="P5" s="116">
        <f t="shared" si="0"/>
        <v>1500</v>
      </c>
      <c r="Q5" s="116">
        <f t="shared" si="0"/>
        <v>1500</v>
      </c>
      <c r="R5" s="116">
        <f t="shared" si="0"/>
        <v>1410</v>
      </c>
      <c r="S5" s="116">
        <f t="shared" si="0"/>
        <v>1520</v>
      </c>
    </row>
    <row r="6" spans="1:19" ht="15.75" thickBot="1" x14ac:dyDescent="0.3">
      <c r="A6" s="17" t="s">
        <v>6</v>
      </c>
      <c r="B6" s="149">
        <v>1400</v>
      </c>
      <c r="C6" s="150">
        <v>1588</v>
      </c>
      <c r="D6" s="152">
        <v>1400</v>
      </c>
      <c r="E6" s="151">
        <v>1442</v>
      </c>
      <c r="F6" s="154">
        <v>1500</v>
      </c>
      <c r="G6" s="153">
        <v>1500</v>
      </c>
      <c r="H6" s="147">
        <v>1410</v>
      </c>
      <c r="I6" s="148">
        <v>1517</v>
      </c>
      <c r="L6" s="116">
        <f t="shared" si="1"/>
        <v>1500</v>
      </c>
      <c r="M6" s="116">
        <f t="shared" si="0"/>
        <v>1620</v>
      </c>
      <c r="N6" s="116">
        <f t="shared" si="0"/>
        <v>1650</v>
      </c>
      <c r="O6" s="116">
        <f t="shared" si="0"/>
        <v>1740</v>
      </c>
      <c r="P6" s="116">
        <f t="shared" si="0"/>
        <v>1500</v>
      </c>
      <c r="Q6" s="116">
        <f t="shared" si="0"/>
        <v>1700</v>
      </c>
      <c r="R6" s="116">
        <f t="shared" si="0"/>
        <v>1550</v>
      </c>
      <c r="S6" s="116">
        <f t="shared" si="0"/>
        <v>1660</v>
      </c>
    </row>
    <row r="7" spans="1:19" ht="15.75" thickBot="1" x14ac:dyDescent="0.3">
      <c r="A7" s="17" t="s">
        <v>7</v>
      </c>
      <c r="B7" s="149">
        <v>1500</v>
      </c>
      <c r="C7" s="150">
        <v>1620</v>
      </c>
      <c r="D7" s="152">
        <v>1650</v>
      </c>
      <c r="E7" s="151">
        <v>1742</v>
      </c>
      <c r="F7" s="154">
        <v>1500</v>
      </c>
      <c r="G7" s="153">
        <v>1700</v>
      </c>
      <c r="H7" s="147">
        <v>1549</v>
      </c>
      <c r="I7" s="148">
        <v>1660</v>
      </c>
      <c r="L7" s="116">
        <f t="shared" si="1"/>
        <v>1620</v>
      </c>
      <c r="M7" s="116">
        <f t="shared" si="0"/>
        <v>1780</v>
      </c>
      <c r="N7" s="116">
        <f t="shared" si="0"/>
        <v>1800</v>
      </c>
      <c r="O7" s="116">
        <f t="shared" si="0"/>
        <v>1930</v>
      </c>
      <c r="P7" s="116">
        <f t="shared" si="0"/>
        <v>1810</v>
      </c>
      <c r="Q7" s="116">
        <f t="shared" si="0"/>
        <v>1990</v>
      </c>
      <c r="R7" s="116">
        <f t="shared" si="0"/>
        <v>1760</v>
      </c>
      <c r="S7" s="116">
        <f t="shared" si="0"/>
        <v>1900</v>
      </c>
    </row>
    <row r="8" spans="1:19" x14ac:dyDescent="0.25">
      <c r="A8" s="49" t="s">
        <v>8</v>
      </c>
      <c r="B8" s="149">
        <v>1620</v>
      </c>
      <c r="C8" s="150">
        <v>1775</v>
      </c>
      <c r="D8" s="152">
        <v>1799</v>
      </c>
      <c r="E8" s="151">
        <v>1933</v>
      </c>
      <c r="F8" s="154">
        <v>1805</v>
      </c>
      <c r="G8" s="153">
        <v>1990</v>
      </c>
      <c r="H8" s="147">
        <v>1760</v>
      </c>
      <c r="I8" s="148">
        <v>1900</v>
      </c>
      <c r="L8" s="116">
        <f t="shared" si="1"/>
        <v>1600</v>
      </c>
      <c r="M8" s="116">
        <f t="shared" si="0"/>
        <v>1720</v>
      </c>
      <c r="N8" s="116">
        <f t="shared" si="0"/>
        <v>1750</v>
      </c>
      <c r="O8" s="116">
        <f t="shared" si="0"/>
        <v>1900</v>
      </c>
      <c r="P8" s="116">
        <f t="shared" si="0"/>
        <v>1790</v>
      </c>
      <c r="Q8" s="116">
        <f t="shared" si="0"/>
        <v>1910</v>
      </c>
      <c r="R8" s="116">
        <f t="shared" si="0"/>
        <v>1700</v>
      </c>
      <c r="S8" s="116">
        <f t="shared" si="0"/>
        <v>1850</v>
      </c>
    </row>
    <row r="9" spans="1:19" x14ac:dyDescent="0.25">
      <c r="A9" s="31" t="s">
        <v>23</v>
      </c>
      <c r="B9" s="111">
        <v>1600</v>
      </c>
      <c r="C9" s="112">
        <v>1717</v>
      </c>
      <c r="D9" s="113">
        <v>1750</v>
      </c>
      <c r="E9" s="114">
        <v>1900</v>
      </c>
      <c r="F9" s="115">
        <v>1785</v>
      </c>
      <c r="G9" s="116">
        <v>1910</v>
      </c>
      <c r="H9" s="110">
        <v>1700</v>
      </c>
      <c r="I9" s="109">
        <v>1849</v>
      </c>
    </row>
    <row r="10" spans="1:19" x14ac:dyDescent="0.25">
      <c r="A10" s="204" t="s">
        <v>57</v>
      </c>
      <c r="B10" s="204"/>
      <c r="C10" s="204"/>
      <c r="D10" s="204"/>
      <c r="E10" s="204"/>
      <c r="F10" s="204"/>
      <c r="G10" s="204"/>
      <c r="H10" s="204"/>
      <c r="I10" s="204"/>
    </row>
    <row r="11" spans="1:19" x14ac:dyDescent="0.25">
      <c r="L11" s="1">
        <f>M4-L4</f>
        <v>130</v>
      </c>
      <c r="N11" s="1">
        <f>O4-N4</f>
        <v>160</v>
      </c>
      <c r="P11" s="1">
        <f>Q4-P4</f>
        <v>140</v>
      </c>
      <c r="R11" s="1">
        <f>S4-R4</f>
        <v>150</v>
      </c>
    </row>
    <row r="12" spans="1:19" x14ac:dyDescent="0.25">
      <c r="L12" s="154">
        <f t="shared" ref="L12:L15" si="2">M5-L5</f>
        <v>190</v>
      </c>
      <c r="M12" s="117"/>
      <c r="N12" s="154">
        <f t="shared" ref="N12:N15" si="3">O5-N5</f>
        <v>40</v>
      </c>
      <c r="O12" s="117"/>
      <c r="P12" s="154">
        <f t="shared" ref="P12:P15" si="4">Q5-P5</f>
        <v>0</v>
      </c>
      <c r="Q12" s="117"/>
      <c r="R12" s="154">
        <f t="shared" ref="R12:R15" si="5">S5-R5</f>
        <v>110</v>
      </c>
      <c r="S12" s="117"/>
    </row>
    <row r="13" spans="1:19" x14ac:dyDescent="0.25">
      <c r="A13" s="1" t="s">
        <v>39</v>
      </c>
      <c r="L13" s="154">
        <f t="shared" si="2"/>
        <v>120</v>
      </c>
      <c r="M13" s="117"/>
      <c r="N13" s="154">
        <f t="shared" si="3"/>
        <v>90</v>
      </c>
      <c r="O13" s="117"/>
      <c r="P13" s="154">
        <f t="shared" si="4"/>
        <v>200</v>
      </c>
      <c r="Q13" s="117"/>
      <c r="R13" s="154">
        <f t="shared" si="5"/>
        <v>110</v>
      </c>
      <c r="S13" s="117"/>
    </row>
    <row r="14" spans="1:19" x14ac:dyDescent="0.25">
      <c r="A14" s="65">
        <f>(C5-B5)/B5</f>
        <v>8.3125000000000004E-2</v>
      </c>
      <c r="B14" s="65">
        <f>(E5-D5)/D5</f>
        <v>9.4933022714036114E-2</v>
      </c>
      <c r="C14" s="65">
        <f>(G5-F5)/F5</f>
        <v>8.352941176470588E-2</v>
      </c>
      <c r="D14" s="65">
        <f>(I5-H5)/H5</f>
        <v>8.9982003599280144E-2</v>
      </c>
      <c r="L14" s="154">
        <f t="shared" si="2"/>
        <v>160</v>
      </c>
      <c r="M14" s="117"/>
      <c r="N14" s="154">
        <f t="shared" si="3"/>
        <v>130</v>
      </c>
      <c r="O14" s="117"/>
      <c r="P14" s="154">
        <f t="shared" si="4"/>
        <v>180</v>
      </c>
      <c r="Q14" s="117"/>
      <c r="R14" s="154">
        <f t="shared" si="5"/>
        <v>140</v>
      </c>
      <c r="S14" s="117"/>
    </row>
    <row r="15" spans="1:19" x14ac:dyDescent="0.25">
      <c r="A15" s="65">
        <f t="shared" ref="A15:A18" si="6">(C6-B6)/B6</f>
        <v>0.13428571428571429</v>
      </c>
      <c r="B15" s="65">
        <f t="shared" ref="B15:B18" si="7">(E6-D6)/D6</f>
        <v>0.03</v>
      </c>
      <c r="C15" s="65">
        <f t="shared" ref="C15:C18" si="8">(G6-F6)/F6</f>
        <v>0</v>
      </c>
      <c r="D15" s="65">
        <f t="shared" ref="D15:D18" si="9">(I6-H6)/H6</f>
        <v>7.5886524822695034E-2</v>
      </c>
      <c r="L15" s="154">
        <f t="shared" si="2"/>
        <v>120</v>
      </c>
      <c r="M15" s="117"/>
      <c r="N15" s="154">
        <f t="shared" si="3"/>
        <v>150</v>
      </c>
      <c r="O15" s="117"/>
      <c r="P15" s="154">
        <f t="shared" si="4"/>
        <v>120</v>
      </c>
      <c r="Q15" s="117"/>
      <c r="R15" s="154">
        <f t="shared" si="5"/>
        <v>150</v>
      </c>
      <c r="S15" s="117"/>
    </row>
    <row r="16" spans="1:19" x14ac:dyDescent="0.25">
      <c r="A16" s="65">
        <f t="shared" si="6"/>
        <v>0.08</v>
      </c>
      <c r="B16" s="65">
        <f t="shared" si="7"/>
        <v>5.5757575757575756E-2</v>
      </c>
      <c r="C16" s="65">
        <f t="shared" si="8"/>
        <v>0.13333333333333333</v>
      </c>
      <c r="D16" s="65">
        <f t="shared" si="9"/>
        <v>7.1659134925758552E-2</v>
      </c>
      <c r="L16" s="154"/>
      <c r="M16" s="117"/>
      <c r="N16" s="117"/>
      <c r="O16" s="117"/>
      <c r="P16" s="117"/>
      <c r="Q16" s="117"/>
      <c r="R16" s="117"/>
      <c r="S16" s="117"/>
    </row>
    <row r="17" spans="1:9" x14ac:dyDescent="0.25">
      <c r="A17" s="65">
        <f t="shared" si="6"/>
        <v>9.5679012345679007E-2</v>
      </c>
      <c r="B17" s="65">
        <f t="shared" si="7"/>
        <v>7.4485825458588104E-2</v>
      </c>
      <c r="C17" s="65">
        <f t="shared" si="8"/>
        <v>0.10249307479224377</v>
      </c>
      <c r="D17" s="65">
        <f t="shared" si="9"/>
        <v>7.9545454545454544E-2</v>
      </c>
    </row>
    <row r="18" spans="1:9" x14ac:dyDescent="0.25">
      <c r="A18" s="65">
        <f t="shared" si="6"/>
        <v>7.3124999999999996E-2</v>
      </c>
      <c r="B18" s="65">
        <f t="shared" si="7"/>
        <v>8.5714285714285715E-2</v>
      </c>
      <c r="C18" s="65">
        <f t="shared" si="8"/>
        <v>7.0028011204481794E-2</v>
      </c>
      <c r="D18" s="65">
        <f t="shared" si="9"/>
        <v>8.7647058823529411E-2</v>
      </c>
    </row>
    <row r="20" spans="1:9" ht="15.75" thickBot="1" x14ac:dyDescent="0.3"/>
    <row r="21" spans="1:9" ht="15.75" customHeight="1" thickBot="1" x14ac:dyDescent="0.3">
      <c r="A21" s="205"/>
      <c r="B21" s="202" t="s">
        <v>31</v>
      </c>
      <c r="C21" s="203"/>
      <c r="D21" s="202" t="s">
        <v>32</v>
      </c>
      <c r="E21" s="203"/>
      <c r="F21" s="202" t="s">
        <v>33</v>
      </c>
      <c r="G21" s="203"/>
      <c r="H21" s="202" t="s">
        <v>23</v>
      </c>
      <c r="I21" s="212"/>
    </row>
    <row r="22" spans="1:9" x14ac:dyDescent="0.25">
      <c r="A22" s="206"/>
      <c r="B22" s="123" t="s">
        <v>208</v>
      </c>
      <c r="C22" s="27" t="s">
        <v>209</v>
      </c>
      <c r="D22" s="123" t="s">
        <v>208</v>
      </c>
      <c r="E22" s="27" t="s">
        <v>209</v>
      </c>
      <c r="F22" s="123" t="s">
        <v>208</v>
      </c>
      <c r="G22" s="27" t="s">
        <v>209</v>
      </c>
      <c r="H22" s="123" t="s">
        <v>208</v>
      </c>
      <c r="I22" s="27" t="s">
        <v>209</v>
      </c>
    </row>
    <row r="23" spans="1:9" ht="15.75" thickBot="1" x14ac:dyDescent="0.3">
      <c r="A23" s="17" t="s">
        <v>5</v>
      </c>
      <c r="B23" s="140">
        <v>130</v>
      </c>
      <c r="C23" s="59">
        <v>8.3125000000000004E-2</v>
      </c>
      <c r="D23" s="141">
        <v>160</v>
      </c>
      <c r="E23" s="59">
        <v>9.4933022714036114E-2</v>
      </c>
      <c r="F23" s="141">
        <v>140</v>
      </c>
      <c r="G23" s="59">
        <v>8.352941176470588E-2</v>
      </c>
      <c r="H23" s="141">
        <v>150</v>
      </c>
      <c r="I23" s="59">
        <v>8.9982003599280144E-2</v>
      </c>
    </row>
    <row r="24" spans="1:9" ht="15.75" thickBot="1" x14ac:dyDescent="0.3">
      <c r="A24" s="17" t="s">
        <v>6</v>
      </c>
      <c r="B24" s="140">
        <v>190</v>
      </c>
      <c r="C24" s="59">
        <v>0.13428571428571429</v>
      </c>
      <c r="D24" s="141">
        <v>40</v>
      </c>
      <c r="E24" s="59">
        <v>0.03</v>
      </c>
      <c r="F24" s="141">
        <v>0</v>
      </c>
      <c r="G24" s="59">
        <v>0</v>
      </c>
      <c r="H24" s="141">
        <v>110</v>
      </c>
      <c r="I24" s="59">
        <v>7.5886524822695034E-2</v>
      </c>
    </row>
    <row r="25" spans="1:9" ht="15.75" thickBot="1" x14ac:dyDescent="0.3">
      <c r="A25" s="17" t="s">
        <v>7</v>
      </c>
      <c r="B25" s="142">
        <v>120</v>
      </c>
      <c r="C25" s="60">
        <v>0.08</v>
      </c>
      <c r="D25" s="143">
        <v>90</v>
      </c>
      <c r="E25" s="60">
        <v>5.5757575757575756E-2</v>
      </c>
      <c r="F25" s="143">
        <v>200</v>
      </c>
      <c r="G25" s="60">
        <v>0.13333333333333333</v>
      </c>
      <c r="H25" s="143">
        <v>110</v>
      </c>
      <c r="I25" s="60">
        <v>7.1659134925758552E-2</v>
      </c>
    </row>
    <row r="26" spans="1:9" x14ac:dyDescent="0.25">
      <c r="A26" s="49" t="s">
        <v>8</v>
      </c>
      <c r="B26" s="144">
        <v>160</v>
      </c>
      <c r="C26" s="61">
        <v>9.5679012345679007E-2</v>
      </c>
      <c r="D26" s="145">
        <v>130</v>
      </c>
      <c r="E26" s="61">
        <v>7.4485825458588104E-2</v>
      </c>
      <c r="F26" s="145">
        <v>180</v>
      </c>
      <c r="G26" s="61">
        <v>0.10249307479224377</v>
      </c>
      <c r="H26" s="145">
        <v>140</v>
      </c>
      <c r="I26" s="61">
        <v>7.9545454545454544E-2</v>
      </c>
    </row>
    <row r="27" spans="1:9" x14ac:dyDescent="0.25">
      <c r="A27" s="31" t="s">
        <v>210</v>
      </c>
      <c r="B27" s="146">
        <v>120</v>
      </c>
      <c r="C27" s="30">
        <v>7.3124999999999996E-2</v>
      </c>
      <c r="D27" s="146">
        <v>150</v>
      </c>
      <c r="E27" s="30">
        <v>8.5714285714285715E-2</v>
      </c>
      <c r="F27" s="146">
        <v>120</v>
      </c>
      <c r="G27" s="30">
        <v>7.0028011204481794E-2</v>
      </c>
      <c r="H27" s="146">
        <v>150</v>
      </c>
      <c r="I27" s="30">
        <v>8.7647058823529411E-2</v>
      </c>
    </row>
  </sheetData>
  <mergeCells count="13">
    <mergeCell ref="A21:A22"/>
    <mergeCell ref="B21:C21"/>
    <mergeCell ref="D21:E21"/>
    <mergeCell ref="F21:G21"/>
    <mergeCell ref="H21:I21"/>
    <mergeCell ref="A10:I10"/>
    <mergeCell ref="A1:I1"/>
    <mergeCell ref="A2:D2"/>
    <mergeCell ref="A3:A4"/>
    <mergeCell ref="B3:C3"/>
    <mergeCell ref="D3:E3"/>
    <mergeCell ref="F3:G3"/>
    <mergeCell ref="H3:I3"/>
  </mergeCells>
  <hyperlinks>
    <hyperlink ref="A2:D2" r:id="rId1" location="Sommaire!A1" display="Retour au sommair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G11"/>
  <sheetViews>
    <sheetView zoomScale="85" zoomScaleNormal="85" workbookViewId="0">
      <selection activeCell="E6" sqref="E6"/>
    </sheetView>
  </sheetViews>
  <sheetFormatPr baseColWidth="10" defaultRowHeight="15" x14ac:dyDescent="0.25"/>
  <cols>
    <col min="1" max="1" width="46.85546875" customWidth="1"/>
    <col min="2" max="3" width="14.85546875" customWidth="1"/>
    <col min="4" max="4" width="14.85546875" style="1" customWidth="1"/>
    <col min="5" max="5" width="18.42578125" bestFit="1" customWidth="1"/>
  </cols>
  <sheetData>
    <row r="1" spans="1:7" ht="15.75" x14ac:dyDescent="0.25">
      <c r="A1" s="195" t="s">
        <v>34</v>
      </c>
      <c r="B1" s="196"/>
      <c r="C1" s="196"/>
      <c r="D1" s="196"/>
      <c r="E1" s="196"/>
    </row>
    <row r="2" spans="1:7" x14ac:dyDescent="0.25">
      <c r="A2" s="4"/>
      <c r="B2" s="42" t="s">
        <v>31</v>
      </c>
      <c r="C2" s="42" t="s">
        <v>32</v>
      </c>
      <c r="D2" s="42" t="s">
        <v>33</v>
      </c>
      <c r="E2" s="42" t="s">
        <v>23</v>
      </c>
      <c r="F2" s="1"/>
      <c r="G2" s="1"/>
    </row>
    <row r="3" spans="1:7" x14ac:dyDescent="0.25">
      <c r="A3" s="10" t="s">
        <v>81</v>
      </c>
      <c r="B3" s="96">
        <v>75.84</v>
      </c>
      <c r="C3" s="98">
        <v>89.19</v>
      </c>
      <c r="D3" s="98">
        <v>90.64</v>
      </c>
      <c r="E3" s="108">
        <v>85</v>
      </c>
    </row>
    <row r="4" spans="1:7" x14ac:dyDescent="0.25">
      <c r="A4" s="10" t="s">
        <v>82</v>
      </c>
      <c r="B4" s="96">
        <v>95.17</v>
      </c>
      <c r="C4" s="98">
        <v>98.48</v>
      </c>
      <c r="D4" s="98">
        <v>97.98</v>
      </c>
      <c r="E4" s="108">
        <v>96.63</v>
      </c>
    </row>
    <row r="5" spans="1:7" ht="30" x14ac:dyDescent="0.25">
      <c r="A5" s="11" t="s">
        <v>83</v>
      </c>
      <c r="B5" s="97">
        <v>72.13</v>
      </c>
      <c r="C5" s="99">
        <v>80.94</v>
      </c>
      <c r="D5" s="99">
        <v>81.55</v>
      </c>
      <c r="E5" s="108">
        <v>78</v>
      </c>
    </row>
    <row r="6" spans="1:7" x14ac:dyDescent="0.25">
      <c r="A6" s="9"/>
      <c r="B6" s="12"/>
      <c r="C6" s="12"/>
      <c r="D6" s="12"/>
      <c r="E6" s="12"/>
      <c r="F6" s="1"/>
    </row>
    <row r="7" spans="1:7" x14ac:dyDescent="0.25">
      <c r="A7" s="12"/>
      <c r="B7" s="1"/>
      <c r="C7" s="1"/>
      <c r="E7" s="1"/>
      <c r="F7" s="1"/>
    </row>
    <row r="8" spans="1:7" x14ac:dyDescent="0.25">
      <c r="A8" s="1"/>
      <c r="B8" s="1"/>
      <c r="C8" s="1"/>
      <c r="E8" s="1"/>
      <c r="F8" s="1"/>
    </row>
    <row r="9" spans="1:7" x14ac:dyDescent="0.25">
      <c r="A9" s="1"/>
      <c r="B9" s="1"/>
      <c r="C9" s="1"/>
      <c r="E9" s="1"/>
      <c r="F9" s="1"/>
    </row>
    <row r="10" spans="1:7" x14ac:dyDescent="0.25">
      <c r="A10" s="1"/>
      <c r="B10" s="1"/>
      <c r="C10" s="1"/>
      <c r="E10" s="1"/>
      <c r="F10" s="1"/>
    </row>
    <row r="11" spans="1:7" x14ac:dyDescent="0.25">
      <c r="A11" s="1"/>
      <c r="B11" s="1"/>
      <c r="C11" s="1"/>
      <c r="E11" s="1"/>
      <c r="F11" s="1"/>
    </row>
  </sheetData>
  <mergeCells count="1">
    <mergeCell ref="A1:E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32</vt:i4>
      </vt:variant>
    </vt:vector>
  </HeadingPairs>
  <TitlesOfParts>
    <vt:vector size="32" baseType="lpstr">
      <vt:lpstr>Sommaire</vt:lpstr>
      <vt:lpstr>Tableau A</vt:lpstr>
      <vt:lpstr>Tableau 1 </vt:lpstr>
      <vt:lpstr>Tableau 1_</vt:lpstr>
      <vt:lpstr>Tableau 1B</vt:lpstr>
      <vt:lpstr>Tableau 2_</vt:lpstr>
      <vt:lpstr>Tableau C°</vt:lpstr>
      <vt:lpstr>Tableau C_</vt:lpstr>
      <vt:lpstr>Graphique 1</vt:lpstr>
      <vt:lpstr>Graphique1_</vt:lpstr>
      <vt:lpstr>Graphique 2</vt:lpstr>
      <vt:lpstr>Graphique2 (2)</vt:lpstr>
      <vt:lpstr>Graphique2_</vt:lpstr>
      <vt:lpstr>Graphique 3</vt:lpstr>
      <vt:lpstr>Graphique 3__</vt:lpstr>
      <vt:lpstr>Tableau 3</vt:lpstr>
      <vt:lpstr>Tableau 3_</vt:lpstr>
      <vt:lpstr>Graphique 4</vt:lpstr>
      <vt:lpstr>Graphique4_</vt:lpstr>
      <vt:lpstr>Annexe 1</vt:lpstr>
      <vt:lpstr>Annexe 1_</vt:lpstr>
      <vt:lpstr>Annexe 2</vt:lpstr>
      <vt:lpstr>Annexe 2_</vt:lpstr>
      <vt:lpstr>Annexe 3</vt:lpstr>
      <vt:lpstr>Annexe 4</vt:lpstr>
      <vt:lpstr>Annexe4_</vt:lpstr>
      <vt:lpstr>Annexe 5</vt:lpstr>
      <vt:lpstr>Annexe 5__</vt:lpstr>
      <vt:lpstr>Annexe 5_ (2)</vt:lpstr>
      <vt:lpstr>Annexe 6</vt:lpstr>
      <vt:lpstr>Annexe 6_</vt:lpstr>
      <vt:lpstr>Annexe 3_</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2017-10-27T12:33:27Z</cp:lastPrinted>
  <dcterms:created xsi:type="dcterms:W3CDTF">2015-12-10T12:50:40Z</dcterms:created>
  <dcterms:modified xsi:type="dcterms:W3CDTF">2023-09-29T08:10:30Z</dcterms:modified>
</cp:coreProperties>
</file>