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r-dgesip-dgri-a2-1-sup\_Publications\NFs\24.02 STS Inscriptions 2023-2024\"/>
    </mc:Choice>
  </mc:AlternateContent>
  <bookViews>
    <workbookView xWindow="0" yWindow="0" windowWidth="13125" windowHeight="6105"/>
  </bookViews>
  <sheets>
    <sheet name="Sommaire" sheetId="10" r:id="rId1"/>
    <sheet name="Méthodologie" sheetId="13" r:id="rId2"/>
    <sheet name="Tableau 1" sheetId="6" r:id="rId3"/>
    <sheet name="Tableau 2" sheetId="1" r:id="rId4"/>
    <sheet name="Tableau 3" sheetId="2" r:id="rId5"/>
    <sheet name="Tableau 4" sheetId="3" r:id="rId6"/>
    <sheet name="Annexe 1" sheetId="4" r:id="rId7"/>
    <sheet name="Annexe 2" sheetId="5" r:id="rId8"/>
    <sheet name="Annexe 3" sheetId="8" r:id="rId9"/>
    <sheet name="Annexe 4" sheetId="11" r:id="rId10"/>
    <sheet name="Annexe 5" sheetId="9" r:id="rId11"/>
    <sheet name="Annexe 6" sheetId="7" r:id="rId12"/>
  </sheets>
  <calcPr calcId="162913"/>
</workbook>
</file>

<file path=xl/calcChain.xml><?xml version="1.0" encoding="utf-8"?>
<calcChain xmlns="http://schemas.openxmlformats.org/spreadsheetml/2006/main">
  <c r="B10" i="10" l="1"/>
  <c r="B8" i="10"/>
  <c r="B7" i="10"/>
  <c r="J13" i="7" l="1"/>
  <c r="J6" i="7"/>
  <c r="J20" i="7" s="1"/>
  <c r="AI15" i="9" l="1"/>
  <c r="AI13" i="9"/>
  <c r="AI12" i="9"/>
  <c r="AI11" i="9"/>
  <c r="AI10" i="9"/>
  <c r="AI9" i="9"/>
  <c r="AI5" i="9"/>
  <c r="AH12" i="9"/>
  <c r="AE15" i="9"/>
  <c r="AE13" i="9"/>
  <c r="AE12" i="9"/>
  <c r="AE11" i="9"/>
  <c r="AE10" i="9"/>
  <c r="AE9" i="9"/>
  <c r="AE5" i="9"/>
  <c r="D13" i="7" l="1"/>
  <c r="C13" i="7"/>
  <c r="D6" i="7"/>
  <c r="D20" i="7" s="1"/>
  <c r="C6" i="7"/>
  <c r="C20" i="7" s="1"/>
  <c r="B15" i="10"/>
  <c r="B14" i="10"/>
  <c r="B13" i="10"/>
  <c r="B12" i="10"/>
  <c r="B11" i="10"/>
  <c r="B6" i="10"/>
  <c r="B5" i="10"/>
</calcChain>
</file>

<file path=xl/comments1.xml><?xml version="1.0" encoding="utf-8"?>
<comments xmlns="http://schemas.openxmlformats.org/spreadsheetml/2006/main">
  <authors>
    <author>Cédric Mamari</author>
  </authors>
  <commentList>
    <comment ref="AA4" authorId="0" shapeId="0">
      <text>
        <r>
          <rPr>
            <sz val="9"/>
            <color indexed="81"/>
            <rFont val="Tahoma"/>
            <family val="2"/>
          </rPr>
          <t xml:space="preserve">Cette évolution est non significative.
En effet, nous comparons les effectifs de la session de juin 2021 aux effectifs de la session 2020 </t>
        </r>
        <r>
          <rPr>
            <b/>
            <sz val="9"/>
            <color indexed="81"/>
            <rFont val="Tahoma"/>
            <family val="2"/>
          </rPr>
          <t>qui comprend aussi la session de rattrapage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<sst xmlns="http://schemas.openxmlformats.org/spreadsheetml/2006/main" count="541" uniqueCount="220">
  <si>
    <t>Public</t>
  </si>
  <si>
    <t xml:space="preserve">  % par rapport à l'effectif total</t>
  </si>
  <si>
    <t>Privé</t>
  </si>
  <si>
    <t xml:space="preserve"> dont femmes</t>
  </si>
  <si>
    <t xml:space="preserve">  dont femmes</t>
  </si>
  <si>
    <t xml:space="preserve">  dont femmes, en %</t>
  </si>
  <si>
    <t>-</t>
  </si>
  <si>
    <t>Services</t>
  </si>
  <si>
    <t xml:space="preserve"> S</t>
  </si>
  <si>
    <t xml:space="preserve"> ES</t>
  </si>
  <si>
    <t xml:space="preserve"> L</t>
  </si>
  <si>
    <t xml:space="preserve"> Autres</t>
  </si>
  <si>
    <t>Autres origines (1)</t>
  </si>
  <si>
    <t>(1) Brevet de technicien, université, IUT, vie active, étudiants étrangers et autres</t>
  </si>
  <si>
    <t>Lettres et arts</t>
  </si>
  <si>
    <t>Produc-tion</t>
  </si>
  <si>
    <t>Ensemble</t>
  </si>
  <si>
    <t>Spécialités disciplinaires</t>
  </si>
  <si>
    <t xml:space="preserve"> Lettres et Arts</t>
  </si>
  <si>
    <t>Spécialités de la production</t>
  </si>
  <si>
    <t xml:space="preserve">  Agriculture, pêche, forêt et espaces verts</t>
  </si>
  <si>
    <t xml:space="preserve"> Génie civil, construction et bois</t>
  </si>
  <si>
    <t xml:space="preserve"> Matériaux souples</t>
  </si>
  <si>
    <t xml:space="preserve"> Mécanique, électricité et électronique</t>
  </si>
  <si>
    <t xml:space="preserve"> Spécialités pluritechnologiques de la production</t>
  </si>
  <si>
    <t xml:space="preserve"> Transformations</t>
  </si>
  <si>
    <t>Spécialités des services</t>
  </si>
  <si>
    <t xml:space="preserve"> Services à la collectivité</t>
  </si>
  <si>
    <t xml:space="preserve"> Echanges et gestion</t>
  </si>
  <si>
    <t xml:space="preserve"> Communication et information</t>
  </si>
  <si>
    <t xml:space="preserve"> Services aux personnes</t>
  </si>
  <si>
    <t xml:space="preserve"> Spécialités plurivalentes des services</t>
  </si>
  <si>
    <t>Groupes de spécialités de formation</t>
  </si>
  <si>
    <t>Répartition (%)</t>
  </si>
  <si>
    <t>Part du privé (%)</t>
  </si>
  <si>
    <t>Part des femmes (%)</t>
  </si>
  <si>
    <t>Musique, arts du spectacle</t>
  </si>
  <si>
    <t>Technologies industrielles fondamentales</t>
  </si>
  <si>
    <t>Technologies de commandes des transformations industrielles</t>
  </si>
  <si>
    <t>Spécialités plurivalentes de l'agronomie et de l'agriculture</t>
  </si>
  <si>
    <t>Productions végétales, cultures spécialisées, protection des cultures</t>
  </si>
  <si>
    <t>Productions animales, élevages spécialisés, soins aux animaux</t>
  </si>
  <si>
    <t>Forêts, espaces verts, faune sauvage, pêche</t>
  </si>
  <si>
    <t>Aménagement paysager, parcs, jardins, espaces verts, terrains de sport</t>
  </si>
  <si>
    <t>Spécialités pluritechnologiques des transformations</t>
  </si>
  <si>
    <t>Agroalimentaire, alimentation, cuisine</t>
  </si>
  <si>
    <t>Transformations chimiques et apparentées</t>
  </si>
  <si>
    <t>Métallurgie</t>
  </si>
  <si>
    <t>Matériaux de construction, verre, céramique</t>
  </si>
  <si>
    <t>Plasturgie, matériaux composites</t>
  </si>
  <si>
    <t>Énergie, génie climatique</t>
  </si>
  <si>
    <t>Spécialités pluritechnologiques génie civil, construction, bois</t>
  </si>
  <si>
    <t>Mines et carrières, génie civil, topographie</t>
  </si>
  <si>
    <t>Bâtiment : construction et couverture</t>
  </si>
  <si>
    <t>Bâtiment : finitions</t>
  </si>
  <si>
    <t>Travail du bois et de l'ameublement</t>
  </si>
  <si>
    <t>Textile</t>
  </si>
  <si>
    <t>Habillement</t>
  </si>
  <si>
    <t>Cuirs et peaux</t>
  </si>
  <si>
    <t>Spécialités pluritechnologiques en mécanique-électricité</t>
  </si>
  <si>
    <t>Moteurs et mécanique auto</t>
  </si>
  <si>
    <t>Mécanique aéronautique et spatiale</t>
  </si>
  <si>
    <t>Structures métalliques</t>
  </si>
  <si>
    <t>Électricité, électronique</t>
  </si>
  <si>
    <t>Spécialités plurivalentes des services</t>
  </si>
  <si>
    <t>Transport, manutention, magasinage</t>
  </si>
  <si>
    <t>Commerce, vente</t>
  </si>
  <si>
    <t>Finances, banque, assurances</t>
  </si>
  <si>
    <t>Comptabilité, gestion</t>
  </si>
  <si>
    <t>Spécialités plurivalentes de la communication</t>
  </si>
  <si>
    <t>Techniques de l'imprimerie et de l'édition</t>
  </si>
  <si>
    <t>Techniques de l'image et du son, métiers connexes du spectacle</t>
  </si>
  <si>
    <t>Secrétariat, bureautique</t>
  </si>
  <si>
    <t>Informatique, traitement de l'information, transmission des données</t>
  </si>
  <si>
    <t>Spécialités plurivalentes sanitaires et sociales</t>
  </si>
  <si>
    <t>Santé</t>
  </si>
  <si>
    <t>Travail social</t>
  </si>
  <si>
    <t>Accueil, hôtellerie, tourisme</t>
  </si>
  <si>
    <t>Coiffure, esthétique, autres spécialités des services aux personnes</t>
  </si>
  <si>
    <t>Nettoyage, assainissement, protection de l'environnement</t>
  </si>
  <si>
    <t>Application des droits et statuts des personnes</t>
  </si>
  <si>
    <t>Hommes</t>
  </si>
  <si>
    <t>Femmes</t>
  </si>
  <si>
    <t xml:space="preserve"> dont redoublements</t>
  </si>
  <si>
    <t>Bacheliers généraux</t>
  </si>
  <si>
    <t>Bacheliers technologiques</t>
  </si>
  <si>
    <t xml:space="preserve"> STMG</t>
  </si>
  <si>
    <t xml:space="preserve"> dont BTS en 1 an</t>
  </si>
  <si>
    <t>2014-2015</t>
  </si>
  <si>
    <t>S</t>
  </si>
  <si>
    <t>ES</t>
  </si>
  <si>
    <t>L</t>
  </si>
  <si>
    <t>Autres</t>
  </si>
  <si>
    <t xml:space="preserve"> Production</t>
  </si>
  <si>
    <t xml:space="preserve"> Services</t>
  </si>
  <si>
    <t>2015-2016</t>
  </si>
  <si>
    <t>2013-2014</t>
  </si>
  <si>
    <t>2012-2013</t>
  </si>
  <si>
    <t>2011-2012</t>
  </si>
  <si>
    <t>2010-2011</t>
  </si>
  <si>
    <t>2009-2010</t>
  </si>
  <si>
    <t>2008-2009</t>
  </si>
  <si>
    <t>Bacheliers professionnels</t>
  </si>
  <si>
    <t xml:space="preserve"> Lettres et arts</t>
  </si>
  <si>
    <t>dont inscrits en STS à la rentrée 2015-2016</t>
  </si>
  <si>
    <t xml:space="preserve"> STI2D / STI2A</t>
  </si>
  <si>
    <t>Progression annuelle bacheliers</t>
  </si>
  <si>
    <t>Progression annuelle néo-bacheliers entrants en STS</t>
  </si>
  <si>
    <t>Néo-bacheliers</t>
  </si>
  <si>
    <t>Champ des différents tableaux</t>
  </si>
  <si>
    <t>STG / STMG</t>
  </si>
  <si>
    <t>STI / STI2D / STI2A</t>
  </si>
  <si>
    <t>2016-2017</t>
  </si>
  <si>
    <t>En effectifs</t>
  </si>
  <si>
    <t>En proportion</t>
  </si>
  <si>
    <t>dont inscrits en STS à la rentrée 2016-2017</t>
  </si>
  <si>
    <t>dont public</t>
  </si>
  <si>
    <t>dont privé</t>
  </si>
  <si>
    <t>2017-2018</t>
  </si>
  <si>
    <t>Ministère en charge de l'Agriculture</t>
  </si>
  <si>
    <t>dont inscrits en STS à la rentrée 2017-2018</t>
  </si>
  <si>
    <t xml:space="preserve"> STI2D / STD2A</t>
  </si>
  <si>
    <t>2018-2019</t>
  </si>
  <si>
    <t>dont inscrits en STS à la rentrée 2018-2019</t>
  </si>
  <si>
    <t>2019-2020</t>
  </si>
  <si>
    <t>Autres disciplines artistiques et spécialités artistiques plurivalentes</t>
  </si>
  <si>
    <t>Classes de mise à niveau</t>
  </si>
  <si>
    <t>Classes passerelles</t>
  </si>
  <si>
    <t>dont inscrits en STS à la rentrée 2019-2020</t>
  </si>
  <si>
    <t>Progression annuelle néo-bacheliers entrants en STS (1)</t>
  </si>
  <si>
    <t>Ensemble des spécialités de la production</t>
  </si>
  <si>
    <t>Ensemble des spécialités des services</t>
  </si>
  <si>
    <t>Ensemble bacheliers  session 2015</t>
  </si>
  <si>
    <t xml:space="preserve">Ensemble bacheliers  session 2016 </t>
  </si>
  <si>
    <t>Ensemble bacheliers  session 2017</t>
  </si>
  <si>
    <t>Ensemble bacheliers  session 2018</t>
  </si>
  <si>
    <t>Ensemble bacheliers  session 2019</t>
  </si>
  <si>
    <t>- au DN MADE (diplôme des métiers d'art et du design)</t>
  </si>
  <si>
    <t>Sommaire</t>
  </si>
  <si>
    <t>STS (y.c. DTS et DCESF, MANAA, DMA et DN MADE)</t>
  </si>
  <si>
    <t>Evolution en %</t>
  </si>
  <si>
    <t>Part des femmes</t>
  </si>
  <si>
    <t>(1) Évolution annuelle déterminée à champ constant entre 2018 et 2019, soit hors DN MADE, DMA, MANAA et BTS « en arts ».</t>
  </si>
  <si>
    <t>Méthodologie</t>
  </si>
  <si>
    <t>2020-2021</t>
  </si>
  <si>
    <t>dont inscrits en STS à la rentrée 2020-2021</t>
  </si>
  <si>
    <t xml:space="preserve"> Evolution annuelle en %</t>
  </si>
  <si>
    <t>(2) A la session de juin</t>
  </si>
  <si>
    <t>Tableau 1</t>
  </si>
  <si>
    <t>Tableau 2</t>
  </si>
  <si>
    <t>Tableau 3</t>
  </si>
  <si>
    <t>Tableau 4</t>
  </si>
  <si>
    <t>Annexe 1</t>
  </si>
  <si>
    <t>Annexe 2</t>
  </si>
  <si>
    <t>Annexe 3</t>
  </si>
  <si>
    <t>Annexe 5</t>
  </si>
  <si>
    <t>Annexe 6</t>
  </si>
  <si>
    <t>Annexe 4</t>
  </si>
  <si>
    <r>
      <t>1</t>
    </r>
    <r>
      <rPr>
        <vertAlign val="superscript"/>
        <sz val="11"/>
        <rFont val="Calibri"/>
        <family val="2"/>
      </rPr>
      <t>ère</t>
    </r>
    <r>
      <rPr>
        <sz val="11"/>
        <rFont val="Calibri"/>
        <family val="2"/>
      </rPr>
      <t xml:space="preserve"> année</t>
    </r>
  </si>
  <si>
    <r>
      <t>2</t>
    </r>
    <r>
      <rPr>
        <vertAlign val="superscript"/>
        <sz val="11"/>
        <rFont val="Calibri"/>
        <family val="2"/>
      </rPr>
      <t>ème</t>
    </r>
    <r>
      <rPr>
        <sz val="11"/>
        <rFont val="Calibri"/>
        <family val="2"/>
      </rPr>
      <t xml:space="preserve"> année</t>
    </r>
  </si>
  <si>
    <r>
      <t>1</t>
    </r>
    <r>
      <rPr>
        <b/>
        <vertAlign val="superscript"/>
        <sz val="11"/>
        <color indexed="9"/>
        <rFont val="Calibri"/>
        <family val="2"/>
      </rPr>
      <t>ère</t>
    </r>
    <r>
      <rPr>
        <b/>
        <sz val="11"/>
        <color indexed="9"/>
        <rFont val="Calibri"/>
        <family val="2"/>
      </rPr>
      <t xml:space="preserve"> année</t>
    </r>
  </si>
  <si>
    <r>
      <t>2</t>
    </r>
    <r>
      <rPr>
        <b/>
        <vertAlign val="superscript"/>
        <sz val="11"/>
        <color indexed="9"/>
        <rFont val="Calibri"/>
        <family val="2"/>
      </rPr>
      <t>ème</t>
    </r>
    <r>
      <rPr>
        <b/>
        <sz val="11"/>
        <color indexed="9"/>
        <rFont val="Calibri"/>
        <family val="2"/>
      </rPr>
      <t xml:space="preserve"> année</t>
    </r>
  </si>
  <si>
    <r>
      <t>3</t>
    </r>
    <r>
      <rPr>
        <b/>
        <vertAlign val="superscript"/>
        <sz val="11"/>
        <color indexed="9"/>
        <rFont val="Calibri"/>
        <family val="2"/>
      </rPr>
      <t>ème</t>
    </r>
    <r>
      <rPr>
        <b/>
        <sz val="11"/>
        <color indexed="9"/>
        <rFont val="Calibri"/>
        <family val="2"/>
      </rPr>
      <t xml:space="preserve"> année</t>
    </r>
  </si>
  <si>
    <t>Évolution en points</t>
  </si>
  <si>
    <t>Évolution en %</t>
  </si>
  <si>
    <t>- au DMA (diplôme des métiers d'art)</t>
  </si>
  <si>
    <t>- au DECESF (diplôme d'état de conseiller en économie sociale et familiale)</t>
  </si>
  <si>
    <t>- au DTS (diplôme de technicien supérieur)</t>
  </si>
  <si>
    <t>Ministère de l'éducation nationale, de la jeunesse et des sports et Ministère de l'enseignement supérieur, de la recherche et de l'innovation</t>
  </si>
  <si>
    <r>
      <t>3</t>
    </r>
    <r>
      <rPr>
        <vertAlign val="superscript"/>
        <sz val="11"/>
        <rFont val="Calibri"/>
        <family val="2"/>
      </rPr>
      <t>ème</t>
    </r>
    <r>
      <rPr>
        <sz val="11"/>
        <rFont val="Calibri"/>
        <family val="2"/>
      </rPr>
      <t xml:space="preserve"> année</t>
    </r>
  </si>
  <si>
    <t>2021-2022</t>
  </si>
  <si>
    <t>Evolution annuelle (%)</t>
  </si>
  <si>
    <t>Ensemble des spécialités disciplinaires</t>
  </si>
  <si>
    <t>Sécurité des biens et des personnes, police, surveillance</t>
  </si>
  <si>
    <t>Ensemble des spécialités</t>
  </si>
  <si>
    <t>2021-2022 (2)</t>
  </si>
  <si>
    <t>(2) Suite à la réforme du baccalauréat, les séries S, ES et L n'existent plus. Seul l'ensemble des bacheliers généraux est pris en compte</t>
  </si>
  <si>
    <t>Bacheliers généraux (2)</t>
  </si>
  <si>
    <t xml:space="preserve">Ensemble bacheliers  session 2020 </t>
  </si>
  <si>
    <t>Ensemble bacheliers  session 2021 (2)</t>
  </si>
  <si>
    <t>dont inscrits en STS à la rentrée 2021-2022</t>
  </si>
  <si>
    <t>Les sections de technicien supérieur (STS) sont des classes qui préparent au brevet de technicien supérieur (BTS).
Y sont assimilées les classes de mises à niveau pour STS, les classes passerelles et les préparations :</t>
  </si>
  <si>
    <t xml:space="preserve">  Évolution annuelle en %</t>
  </si>
  <si>
    <t>Effectifs par année de formation en 2023-2024</t>
  </si>
  <si>
    <t>Champ : Étudiants sous statut scolaire. France métropolitaine + DROM, établissements publics et privés sous ou hors contrat</t>
  </si>
  <si>
    <t>Source : MESR-SIES / Systèmes d'information Scolarité et Scolege du ministère de l'éducation nationale et de la jeunesse, système d'information de l'enseignement agricole du ministère de l’agriculture et de la souveraineté alimentaire.</t>
  </si>
  <si>
    <t>Evolution des effectifs selon le secteur de l'établissement en 2022 et 2023</t>
  </si>
  <si>
    <t>2022-2023</t>
  </si>
  <si>
    <t>2023-2024</t>
  </si>
  <si>
    <t>Effectifs selon le ministère de tutelle en 2023-2024</t>
  </si>
  <si>
    <t>Origine scolaire des nouveaux entrants en première année de STS et assimilés en 2023-2024</t>
  </si>
  <si>
    <t>Répartition des étudiants en sections de techniciens supérieurs par année et par domaine de spécialité en 2023-2024</t>
  </si>
  <si>
    <t>Répartition des étudiants en sections de techniciens supérieurs par groupe de spécialité de formation en 2023-2024</t>
  </si>
  <si>
    <t>Origine scolaire des nouveaux entrants en STS et assimilés, de 2008 à 2023</t>
  </si>
  <si>
    <t>2023-2024 (2)</t>
  </si>
  <si>
    <t>-</t>
  </si>
  <si>
    <t>Lettres et art</t>
  </si>
  <si>
    <t>Production</t>
  </si>
  <si>
    <t>Services</t>
  </si>
  <si>
    <t>(1) Brevet de technicien, université, IUT, vie active, étudiants étrangers et autres</t>
  </si>
  <si>
    <t>(2) Suite à la réforme du baccalauréat, les séries S, ES et L n'existent plus. Seul l'ensemble des bacheliers généraux est pris en compte</t>
  </si>
  <si>
    <t>Origine scolaire des nouveaux entrants en STS et assimilés en 2022 et en 2023</t>
  </si>
  <si>
    <t>Effectifs des néo-bacheliers entrants en STS en 2015-2023</t>
  </si>
  <si>
    <t>Répartition des étudiants en apprentissage en sections de technicien supérieur par domaine de spécialité en 2014-2022</t>
  </si>
  <si>
    <t>Cette Note Flash s'intéresse aux inscrits en formation initiale sous statut scolaire en sections de techniciens supérieurs (STS) et assimilés à la rentrée 2023-2024, dans des établissements publics ou privés quel que soit le Ministère de tutelle, en France métropolitaine et dans les DROM.</t>
  </si>
  <si>
    <t>dont MENJS et MESR</t>
  </si>
  <si>
    <t>Effectifs   2022-2023</t>
  </si>
  <si>
    <t>Effectifs   2023-2024</t>
  </si>
  <si>
    <t>Lecture : 67,8 % des étudiants en STS ou assimilés sont inscrits dans le secteur des spécialités des services. Les établissements privés scolarisent 31,7 % d’entre eux. Les femmes représentent 55,3 % des étudiants formés dans ce secteur.</t>
  </si>
  <si>
    <t>2022-2023 (2)</t>
  </si>
  <si>
    <t>Ensemble bacheliers  session 2022 (2)</t>
  </si>
  <si>
    <t>dont inscrits en STS à la rentrée 2022-2023</t>
  </si>
  <si>
    <t>Champ : France métropolitaine + DROM, établissements publics et privés sous ou hors contrat</t>
  </si>
  <si>
    <t>Source : MENJS-DEPP – Enquête SIFA</t>
  </si>
  <si>
    <t xml:space="preserve"> Effectifs d'entrants 2023</t>
  </si>
  <si>
    <t xml:space="preserve"> </t>
  </si>
  <si>
    <t xml:space="preserve">  Évolution annuelle en % </t>
  </si>
  <si>
    <t>dont MASA</t>
  </si>
  <si>
    <t>Champ : Étudiants sous statut scolaire. France, établissements publics et privés sous ou hors contrat</t>
  </si>
  <si>
    <t>Autres ministères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</si>
</sst>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#,##0.0"/>
    <numFmt numFmtId="165" formatCode="0.0"/>
    <numFmt numFmtId="166" formatCode="_-* #,##0\ _€_-;\-* #,##0\ _€_-;_-* &quot;-&quot;??\ _€_-;_-@_-"/>
    <numFmt numFmtId="167" formatCode="0.0%"/>
    <numFmt numFmtId="168" formatCode="#,##0_ ;\-#,##0\ "/>
    <numFmt numFmtId="169" formatCode="_-* #,##0.0_-;\-* #,##0.0_-;_-* &quot;-&quot;??_-;_-@_-"/>
  </numFmts>
  <fonts count="31" x14ac:knownFonts="1">
    <font>
      <sz val="11"/>
      <color theme="1"/>
      <name val="Calibri"/>
      <family val="2"/>
      <scheme val="minor"/>
    </font>
    <font>
      <u/>
      <sz val="11"/>
      <color theme="10"/>
      <name val="Calibri"/>
    </font>
    <font>
      <sz val="11"/>
      <color theme="1"/>
      <name val="Calibri"/>
    </font>
    <font>
      <b/>
      <i/>
      <sz val="11"/>
      <color theme="1"/>
      <name val="Calibri"/>
    </font>
    <font>
      <b/>
      <sz val="14"/>
      <color theme="1"/>
      <name val="Calibri"/>
    </font>
    <font>
      <b/>
      <sz val="11"/>
      <color theme="1"/>
      <name val="Calibri"/>
    </font>
    <font>
      <i/>
      <sz val="11"/>
      <color theme="1"/>
      <name val="Calibri"/>
    </font>
    <font>
      <b/>
      <sz val="11"/>
      <color rgb="FF0070C0"/>
      <name val="Calibri"/>
    </font>
    <font>
      <sz val="11"/>
      <color rgb="FF0070C0"/>
      <name val="Calibri"/>
    </font>
    <font>
      <b/>
      <sz val="11"/>
      <color indexed="9"/>
      <name val="Calibri"/>
    </font>
    <font>
      <b/>
      <sz val="11"/>
      <color theme="0"/>
      <name val="Calibri"/>
    </font>
    <font>
      <b/>
      <sz val="11"/>
      <color rgb="FFFFFFFF"/>
      <name val="Calibri"/>
    </font>
    <font>
      <b/>
      <i/>
      <sz val="11"/>
      <color rgb="FF0070C0"/>
      <name val="Calibri"/>
    </font>
    <font>
      <i/>
      <sz val="11"/>
      <color rgb="FF0070C0"/>
      <name val="Calibri"/>
    </font>
    <font>
      <vertAlign val="superscript"/>
      <sz val="11"/>
      <name val="Calibri"/>
      <family val="2"/>
    </font>
    <font>
      <sz val="11"/>
      <name val="Calibri"/>
      <family val="2"/>
    </font>
    <font>
      <b/>
      <vertAlign val="superscript"/>
      <sz val="11"/>
      <color indexed="9"/>
      <name val="Calibri"/>
      <family val="2"/>
    </font>
    <font>
      <b/>
      <sz val="11"/>
      <color indexed="9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color rgb="FF0070C0"/>
      <name val="Calibri"/>
      <family val="2"/>
    </font>
    <font>
      <i/>
      <sz val="11"/>
      <color theme="1"/>
      <name val="Calibri"/>
      <family val="2"/>
    </font>
    <font>
      <b/>
      <sz val="11"/>
      <color rgb="FF0070C0"/>
      <name val="Calibri"/>
      <family val="2"/>
    </font>
    <font>
      <b/>
      <sz val="11"/>
      <color theme="0"/>
      <name val="Calibri"/>
      <family val="2"/>
    </font>
    <font>
      <b/>
      <sz val="11"/>
      <color rgb="FFFFFFFF"/>
      <name val="Calibri"/>
      <family val="2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theme="0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/>
      <top/>
      <bottom style="hair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</borders>
  <cellStyleXfs count="5">
    <xf numFmtId="0" fontId="0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215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3" fontId="6" fillId="2" borderId="0" xfId="0" applyNumberFormat="1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right" vertical="center"/>
    </xf>
    <xf numFmtId="0" fontId="5" fillId="2" borderId="4" xfId="0" applyFont="1" applyFill="1" applyBorder="1" applyAlignment="1">
      <alignment vertical="center"/>
    </xf>
    <xf numFmtId="3" fontId="5" fillId="2" borderId="4" xfId="0" applyNumberFormat="1" applyFont="1" applyFill="1" applyBorder="1" applyAlignment="1">
      <alignment horizontal="right" vertical="center"/>
    </xf>
    <xf numFmtId="164" fontId="5" fillId="2" borderId="4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vertical="center"/>
    </xf>
    <xf numFmtId="3" fontId="7" fillId="3" borderId="0" xfId="0" applyNumberFormat="1" applyFont="1" applyFill="1" applyAlignment="1">
      <alignment horizontal="right" vertical="center"/>
    </xf>
    <xf numFmtId="164" fontId="7" fillId="3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 wrapText="1"/>
    </xf>
    <xf numFmtId="3" fontId="5" fillId="2" borderId="5" xfId="0" applyNumberFormat="1" applyFont="1" applyFill="1" applyBorder="1" applyAlignment="1">
      <alignment vertical="center" wrapText="1"/>
    </xf>
    <xf numFmtId="164" fontId="5" fillId="2" borderId="0" xfId="0" applyNumberFormat="1" applyFont="1" applyFill="1" applyAlignment="1">
      <alignment vertical="center" wrapText="1"/>
    </xf>
    <xf numFmtId="3" fontId="5" fillId="2" borderId="0" xfId="0" applyNumberFormat="1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0" fontId="9" fillId="3" borderId="5" xfId="0" applyFont="1" applyFill="1" applyBorder="1" applyAlignment="1">
      <alignment horizontal="right" vertical="center" wrapText="1"/>
    </xf>
    <xf numFmtId="0" fontId="9" fillId="3" borderId="6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right" vertical="center" wrapText="1"/>
    </xf>
    <xf numFmtId="3" fontId="2" fillId="2" borderId="0" xfId="0" applyNumberFormat="1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vertical="center" wrapText="1"/>
    </xf>
    <xf numFmtId="165" fontId="2" fillId="3" borderId="6" xfId="0" applyNumberFormat="1" applyFont="1" applyFill="1" applyBorder="1" applyAlignment="1">
      <alignment vertical="center" wrapText="1"/>
    </xf>
    <xf numFmtId="165" fontId="6" fillId="2" borderId="6" xfId="0" applyNumberFormat="1" applyFont="1" applyFill="1" applyBorder="1" applyAlignment="1">
      <alignment vertical="center" wrapText="1"/>
    </xf>
    <xf numFmtId="3" fontId="5" fillId="2" borderId="6" xfId="0" applyNumberFormat="1" applyFont="1" applyFill="1" applyBorder="1" applyAlignment="1">
      <alignment vertical="center" wrapText="1"/>
    </xf>
    <xf numFmtId="165" fontId="6" fillId="2" borderId="6" xfId="0" applyNumberFormat="1" applyFont="1" applyFill="1" applyBorder="1" applyAlignment="1">
      <alignment vertical="center"/>
    </xf>
    <xf numFmtId="165" fontId="6" fillId="2" borderId="10" xfId="0" applyNumberFormat="1" applyFont="1" applyFill="1" applyBorder="1" applyAlignment="1">
      <alignment vertical="center" wrapText="1"/>
    </xf>
    <xf numFmtId="3" fontId="2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0" fontId="8" fillId="2" borderId="0" xfId="0" applyFont="1" applyFill="1" applyAlignment="1">
      <alignment horizontal="left"/>
    </xf>
    <xf numFmtId="165" fontId="6" fillId="2" borderId="5" xfId="0" applyNumberFormat="1" applyFont="1" applyFill="1" applyBorder="1" applyAlignment="1">
      <alignment vertical="center" wrapText="1"/>
    </xf>
    <xf numFmtId="0" fontId="2" fillId="3" borderId="0" xfId="0" applyFont="1" applyFill="1" applyAlignment="1">
      <alignment vertical="top"/>
    </xf>
    <xf numFmtId="3" fontId="2" fillId="3" borderId="0" xfId="0" applyNumberFormat="1" applyFont="1" applyFill="1" applyAlignment="1">
      <alignment horizontal="right" vertical="center"/>
    </xf>
    <xf numFmtId="3" fontId="5" fillId="2" borderId="5" xfId="0" applyNumberFormat="1" applyFont="1" applyFill="1" applyBorder="1" applyAlignment="1">
      <alignment vertical="center"/>
    </xf>
    <xf numFmtId="0" fontId="2" fillId="2" borderId="0" xfId="0" applyFont="1" applyFill="1"/>
    <xf numFmtId="165" fontId="2" fillId="2" borderId="0" xfId="0" applyNumberFormat="1" applyFont="1" applyFill="1" applyAlignment="1">
      <alignment vertical="center" wrapText="1"/>
    </xf>
    <xf numFmtId="0" fontId="9" fillId="3" borderId="0" xfId="0" applyFont="1" applyFill="1" applyAlignment="1">
      <alignment horizontal="right" vertical="center" wrapText="1"/>
    </xf>
    <xf numFmtId="164" fontId="2" fillId="3" borderId="0" xfId="0" applyNumberFormat="1" applyFont="1" applyFill="1" applyAlignment="1">
      <alignment horizontal="right" vertical="center"/>
    </xf>
    <xf numFmtId="164" fontId="5" fillId="2" borderId="5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165" fontId="6" fillId="2" borderId="0" xfId="0" applyNumberFormat="1" applyFont="1" applyFill="1" applyAlignment="1">
      <alignment horizontal="right" vertical="center"/>
    </xf>
    <xf numFmtId="165" fontId="2" fillId="2" borderId="0" xfId="0" applyNumberFormat="1" applyFont="1" applyFill="1" applyAlignment="1">
      <alignment horizontal="right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3" fontId="2" fillId="3" borderId="5" xfId="0" applyNumberFormat="1" applyFont="1" applyFill="1" applyBorder="1" applyAlignment="1">
      <alignment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5" fillId="2" borderId="5" xfId="0" applyNumberFormat="1" applyFont="1" applyFill="1" applyBorder="1" applyAlignment="1">
      <alignment horizontal="right" vertical="center" wrapText="1"/>
    </xf>
    <xf numFmtId="3" fontId="2" fillId="2" borderId="5" xfId="0" applyNumberFormat="1" applyFont="1" applyFill="1" applyBorder="1" applyAlignment="1">
      <alignment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right" vertical="center" wrapText="1"/>
    </xf>
    <xf numFmtId="3" fontId="9" fillId="2" borderId="0" xfId="0" applyNumberFormat="1" applyFont="1" applyFill="1" applyAlignment="1">
      <alignment vertical="center" wrapText="1"/>
    </xf>
    <xf numFmtId="0" fontId="5" fillId="4" borderId="0" xfId="0" applyFont="1" applyFill="1" applyAlignment="1">
      <alignment horizontal="left" vertical="center" wrapText="1"/>
    </xf>
    <xf numFmtId="3" fontId="11" fillId="3" borderId="17" xfId="0" applyNumberFormat="1" applyFont="1" applyFill="1" applyBorder="1" applyAlignment="1">
      <alignment horizontal="right" vertical="center" wrapText="1"/>
    </xf>
    <xf numFmtId="165" fontId="11" fillId="3" borderId="17" xfId="0" applyNumberFormat="1" applyFont="1" applyFill="1" applyBorder="1" applyAlignment="1">
      <alignment horizontal="right" vertical="center" wrapText="1"/>
    </xf>
    <xf numFmtId="166" fontId="7" fillId="3" borderId="17" xfId="0" applyNumberFormat="1" applyFont="1" applyFill="1" applyBorder="1" applyAlignment="1">
      <alignment vertical="center" wrapText="1"/>
    </xf>
    <xf numFmtId="165" fontId="7" fillId="3" borderId="17" xfId="0" applyNumberFormat="1" applyFont="1" applyFill="1" applyBorder="1" applyAlignment="1">
      <alignment horizontal="right" vertical="center" wrapText="1"/>
    </xf>
    <xf numFmtId="164" fontId="7" fillId="3" borderId="17" xfId="0" applyNumberFormat="1" applyFont="1" applyFill="1" applyBorder="1" applyAlignment="1">
      <alignment horizontal="right" vertical="center" wrapText="1"/>
    </xf>
    <xf numFmtId="166" fontId="5" fillId="4" borderId="17" xfId="0" applyNumberFormat="1" applyFont="1" applyFill="1" applyBorder="1" applyAlignment="1">
      <alignment vertical="center" wrapText="1"/>
    </xf>
    <xf numFmtId="165" fontId="5" fillId="4" borderId="17" xfId="0" applyNumberFormat="1" applyFont="1" applyFill="1" applyBorder="1" applyAlignment="1">
      <alignment horizontal="right" vertical="center" wrapText="1"/>
    </xf>
    <xf numFmtId="164" fontId="5" fillId="4" borderId="17" xfId="0" applyNumberFormat="1" applyFont="1" applyFill="1" applyBorder="1" applyAlignment="1">
      <alignment horizontal="right" vertical="center" wrapText="1"/>
    </xf>
    <xf numFmtId="166" fontId="5" fillId="4" borderId="0" xfId="0" applyNumberFormat="1" applyFont="1" applyFill="1" applyAlignment="1">
      <alignment vertical="center" wrapText="1"/>
    </xf>
    <xf numFmtId="165" fontId="5" fillId="4" borderId="0" xfId="0" applyNumberFormat="1" applyFont="1" applyFill="1" applyAlignment="1">
      <alignment horizontal="right" vertical="center" wrapText="1"/>
    </xf>
    <xf numFmtId="164" fontId="5" fillId="4" borderId="0" xfId="0" applyNumberFormat="1" applyFont="1" applyFill="1" applyAlignment="1">
      <alignment horizontal="right" vertical="center" wrapText="1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66" fontId="2" fillId="2" borderId="0" xfId="0" applyNumberFormat="1" applyFont="1" applyFill="1" applyAlignment="1">
      <alignment vertical="center"/>
    </xf>
    <xf numFmtId="166" fontId="2" fillId="2" borderId="17" xfId="0" applyNumberFormat="1" applyFont="1" applyFill="1" applyBorder="1" applyAlignment="1">
      <alignment vertical="center" wrapText="1"/>
    </xf>
    <xf numFmtId="165" fontId="2" fillId="2" borderId="17" xfId="0" applyNumberFormat="1" applyFont="1" applyFill="1" applyBorder="1" applyAlignment="1">
      <alignment vertical="center" wrapText="1"/>
    </xf>
    <xf numFmtId="166" fontId="2" fillId="2" borderId="17" xfId="0" applyNumberFormat="1" applyFont="1" applyFill="1" applyBorder="1" applyAlignment="1">
      <alignment horizontal="right" vertical="center" wrapText="1"/>
    </xf>
    <xf numFmtId="164" fontId="2" fillId="2" borderId="17" xfId="0" applyNumberFormat="1" applyFont="1" applyFill="1" applyBorder="1" applyAlignment="1">
      <alignment horizontal="right" vertical="center" wrapText="1"/>
    </xf>
    <xf numFmtId="166" fontId="5" fillId="2" borderId="17" xfId="0" applyNumberFormat="1" applyFont="1" applyFill="1" applyBorder="1" applyAlignment="1">
      <alignment vertical="center" wrapText="1"/>
    </xf>
    <xf numFmtId="165" fontId="5" fillId="2" borderId="17" xfId="0" applyNumberFormat="1" applyFont="1" applyFill="1" applyBorder="1" applyAlignment="1">
      <alignment horizontal="right" vertical="center" wrapText="1"/>
    </xf>
    <xf numFmtId="164" fontId="5" fillId="2" borderId="17" xfId="0" applyNumberFormat="1" applyFont="1" applyFill="1" applyBorder="1" applyAlignment="1">
      <alignment horizontal="right" vertical="center" wrapText="1"/>
    </xf>
    <xf numFmtId="165" fontId="2" fillId="2" borderId="17" xfId="0" applyNumberFormat="1" applyFont="1" applyFill="1" applyBorder="1" applyAlignment="1">
      <alignment vertical="center"/>
    </xf>
    <xf numFmtId="165" fontId="2" fillId="2" borderId="17" xfId="0" applyNumberFormat="1" applyFont="1" applyFill="1" applyBorder="1" applyAlignment="1">
      <alignment horizontal="right" vertical="center" wrapText="1"/>
    </xf>
    <xf numFmtId="164" fontId="2" fillId="2" borderId="17" xfId="0" applyNumberFormat="1" applyFont="1" applyFill="1" applyBorder="1" applyAlignment="1">
      <alignment vertical="center"/>
    </xf>
    <xf numFmtId="166" fontId="8" fillId="2" borderId="0" xfId="0" applyNumberFormat="1" applyFont="1" applyFill="1" applyAlignment="1">
      <alignment vertical="center"/>
    </xf>
    <xf numFmtId="0" fontId="2" fillId="3" borderId="18" xfId="0" applyFont="1" applyFill="1" applyBorder="1" applyAlignment="1">
      <alignment horizontal="left" vertical="center" wrapText="1"/>
    </xf>
    <xf numFmtId="165" fontId="5" fillId="2" borderId="5" xfId="0" applyNumberFormat="1" applyFont="1" applyFill="1" applyBorder="1" applyAlignment="1">
      <alignment horizontal="right" vertical="center" wrapText="1"/>
    </xf>
    <xf numFmtId="165" fontId="5" fillId="2" borderId="5" xfId="0" applyNumberFormat="1" applyFont="1" applyFill="1" applyBorder="1" applyAlignment="1">
      <alignment vertical="center" wrapText="1"/>
    </xf>
    <xf numFmtId="165" fontId="2" fillId="2" borderId="5" xfId="0" applyNumberFormat="1" applyFont="1" applyFill="1" applyBorder="1" applyAlignment="1">
      <alignment horizontal="right" vertical="center" wrapText="1"/>
    </xf>
    <xf numFmtId="165" fontId="2" fillId="2" borderId="5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right" vertical="center"/>
    </xf>
    <xf numFmtId="165" fontId="5" fillId="2" borderId="0" xfId="0" applyNumberFormat="1" applyFont="1" applyFill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3" borderId="5" xfId="0" applyNumberFormat="1" applyFont="1" applyFill="1" applyBorder="1" applyAlignment="1">
      <alignment vertical="center" wrapText="1"/>
    </xf>
    <xf numFmtId="166" fontId="2" fillId="0" borderId="0" xfId="0" applyNumberFormat="1" applyFont="1" applyAlignment="1">
      <alignment vertical="center"/>
    </xf>
    <xf numFmtId="0" fontId="2" fillId="3" borderId="0" xfId="0" applyFont="1" applyFill="1" applyAlignment="1">
      <alignment horizontal="right" vertical="center"/>
    </xf>
    <xf numFmtId="166" fontId="5" fillId="2" borderId="0" xfId="0" applyNumberFormat="1" applyFont="1" applyFill="1" applyAlignment="1">
      <alignment horizontal="right" vertical="center"/>
    </xf>
    <xf numFmtId="166" fontId="5" fillId="2" borderId="0" xfId="0" applyNumberFormat="1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/>
    </xf>
    <xf numFmtId="166" fontId="6" fillId="2" borderId="0" xfId="0" applyNumberFormat="1" applyFont="1" applyFill="1" applyAlignment="1">
      <alignment horizontal="right" vertical="center"/>
    </xf>
    <xf numFmtId="166" fontId="6" fillId="2" borderId="0" xfId="0" applyNumberFormat="1" applyFont="1" applyFill="1" applyAlignment="1">
      <alignment horizontal="right" vertical="center" wrapText="1"/>
    </xf>
    <xf numFmtId="167" fontId="5" fillId="2" borderId="0" xfId="0" applyNumberFormat="1" applyFont="1" applyFill="1" applyAlignment="1">
      <alignment horizontal="right" vertical="center"/>
    </xf>
    <xf numFmtId="167" fontId="2" fillId="2" borderId="0" xfId="0" applyNumberFormat="1" applyFont="1" applyFill="1" applyAlignment="1">
      <alignment horizontal="right" vertical="center"/>
    </xf>
    <xf numFmtId="167" fontId="6" fillId="2" borderId="0" xfId="0" applyNumberFormat="1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right" vertical="center"/>
    </xf>
    <xf numFmtId="165" fontId="7" fillId="2" borderId="0" xfId="0" applyNumberFormat="1" applyFont="1" applyFill="1" applyAlignment="1">
      <alignment horizontal="right" vertical="center"/>
    </xf>
    <xf numFmtId="167" fontId="2" fillId="2" borderId="0" xfId="0" applyNumberFormat="1" applyFont="1" applyFill="1" applyAlignment="1">
      <alignment vertical="center"/>
    </xf>
    <xf numFmtId="168" fontId="5" fillId="2" borderId="0" xfId="0" applyNumberFormat="1" applyFont="1" applyFill="1" applyAlignment="1">
      <alignment horizontal="right" vertical="center" wrapText="1"/>
    </xf>
    <xf numFmtId="168" fontId="6" fillId="2" borderId="0" xfId="0" applyNumberFormat="1" applyFont="1" applyFill="1" applyAlignment="1">
      <alignment horizontal="right" vertical="center" wrapText="1"/>
    </xf>
    <xf numFmtId="165" fontId="2" fillId="0" borderId="0" xfId="0" applyNumberFormat="1" applyFont="1"/>
    <xf numFmtId="167" fontId="7" fillId="3" borderId="0" xfId="0" applyNumberFormat="1" applyFont="1" applyFill="1" applyAlignment="1">
      <alignment horizontal="right" vertical="center"/>
    </xf>
    <xf numFmtId="167" fontId="5" fillId="2" borderId="5" xfId="0" applyNumberFormat="1" applyFont="1" applyFill="1" applyBorder="1" applyAlignment="1">
      <alignment vertical="center" wrapText="1"/>
    </xf>
    <xf numFmtId="167" fontId="5" fillId="2" borderId="5" xfId="0" applyNumberFormat="1" applyFont="1" applyFill="1" applyBorder="1" applyAlignment="1">
      <alignment horizontal="right" vertical="center" wrapText="1"/>
    </xf>
    <xf numFmtId="3" fontId="5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/>
    <xf numFmtId="0" fontId="9" fillId="3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3" fontId="0" fillId="0" borderId="0" xfId="0" applyNumberFormat="1"/>
    <xf numFmtId="0" fontId="0" fillId="0" borderId="0" xfId="0"/>
    <xf numFmtId="0" fontId="22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/>
    </xf>
    <xf numFmtId="0" fontId="17" fillId="3" borderId="5" xfId="0" applyFont="1" applyFill="1" applyBorder="1" applyAlignment="1">
      <alignment horizontal="right" vertical="center" wrapText="1"/>
    </xf>
    <xf numFmtId="3" fontId="21" fillId="2" borderId="0" xfId="0" applyNumberFormat="1" applyFont="1" applyFill="1" applyAlignment="1">
      <alignment horizontal="right" vertical="center"/>
    </xf>
    <xf numFmtId="3" fontId="26" fillId="3" borderId="0" xfId="0" applyNumberFormat="1" applyFont="1" applyFill="1" applyAlignment="1">
      <alignment horizontal="right" vertical="center"/>
    </xf>
    <xf numFmtId="3" fontId="23" fillId="2" borderId="5" xfId="0" applyNumberFormat="1" applyFont="1" applyFill="1" applyBorder="1" applyAlignment="1">
      <alignment vertical="center" wrapText="1"/>
    </xf>
    <xf numFmtId="165" fontId="21" fillId="3" borderId="6" xfId="0" applyNumberFormat="1" applyFont="1" applyFill="1" applyBorder="1" applyAlignment="1">
      <alignment vertical="center" wrapText="1"/>
    </xf>
    <xf numFmtId="165" fontId="25" fillId="2" borderId="6" xfId="0" applyNumberFormat="1" applyFont="1" applyFill="1" applyBorder="1" applyAlignment="1">
      <alignment vertical="center" wrapText="1"/>
    </xf>
    <xf numFmtId="3" fontId="23" fillId="2" borderId="6" xfId="0" applyNumberFormat="1" applyFont="1" applyFill="1" applyBorder="1" applyAlignment="1">
      <alignment vertical="center" wrapText="1"/>
    </xf>
    <xf numFmtId="165" fontId="25" fillId="2" borderId="6" xfId="0" applyNumberFormat="1" applyFont="1" applyFill="1" applyBorder="1" applyAlignment="1">
      <alignment vertical="center"/>
    </xf>
    <xf numFmtId="165" fontId="25" fillId="2" borderId="10" xfId="0" applyNumberFormat="1" applyFont="1" applyFill="1" applyBorder="1" applyAlignment="1">
      <alignment vertical="center" wrapText="1"/>
    </xf>
    <xf numFmtId="0" fontId="23" fillId="2" borderId="0" xfId="0" applyFont="1" applyFill="1" applyAlignment="1">
      <alignment vertical="center"/>
    </xf>
    <xf numFmtId="0" fontId="21" fillId="2" borderId="0" xfId="0" applyFont="1" applyFill="1" applyAlignment="1">
      <alignment horizontal="left" vertical="center" wrapText="1"/>
    </xf>
    <xf numFmtId="3" fontId="23" fillId="2" borderId="5" xfId="0" applyNumberFormat="1" applyFont="1" applyFill="1" applyBorder="1" applyAlignment="1">
      <alignment horizontal="right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0" xfId="0" applyFont="1" applyFill="1"/>
    <xf numFmtId="0" fontId="21" fillId="3" borderId="18" xfId="0" applyFont="1" applyFill="1" applyBorder="1" applyAlignment="1">
      <alignment horizontal="left" vertical="center" wrapText="1"/>
    </xf>
    <xf numFmtId="165" fontId="23" fillId="2" borderId="5" xfId="0" applyNumberFormat="1" applyFont="1" applyFill="1" applyBorder="1" applyAlignment="1">
      <alignment horizontal="right" vertical="center" wrapText="1"/>
    </xf>
    <xf numFmtId="165" fontId="23" fillId="2" borderId="5" xfId="0" applyNumberFormat="1" applyFont="1" applyFill="1" applyBorder="1" applyAlignment="1">
      <alignment vertical="center" wrapText="1"/>
    </xf>
    <xf numFmtId="165" fontId="21" fillId="2" borderId="5" xfId="0" applyNumberFormat="1" applyFont="1" applyFill="1" applyBorder="1" applyAlignment="1">
      <alignment horizontal="right" vertical="center" wrapText="1"/>
    </xf>
    <xf numFmtId="165" fontId="21" fillId="2" borderId="5" xfId="0" applyNumberFormat="1" applyFont="1" applyFill="1" applyBorder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21" fillId="3" borderId="5" xfId="0" applyNumberFormat="1" applyFont="1" applyFill="1" applyBorder="1" applyAlignment="1">
      <alignment vertical="center" wrapText="1"/>
    </xf>
    <xf numFmtId="167" fontId="23" fillId="2" borderId="0" xfId="0" applyNumberFormat="1" applyFont="1" applyFill="1" applyAlignment="1">
      <alignment horizontal="right" vertical="center"/>
    </xf>
    <xf numFmtId="167" fontId="21" fillId="2" borderId="0" xfId="0" applyNumberFormat="1" applyFont="1" applyFill="1" applyAlignment="1">
      <alignment horizontal="right" vertical="center"/>
    </xf>
    <xf numFmtId="167" fontId="26" fillId="3" borderId="0" xfId="0" applyNumberFormat="1" applyFont="1" applyFill="1" applyAlignment="1">
      <alignment horizontal="right" vertical="center"/>
    </xf>
    <xf numFmtId="167" fontId="23" fillId="2" borderId="5" xfId="0" applyNumberFormat="1" applyFont="1" applyFill="1" applyBorder="1" applyAlignment="1">
      <alignment horizontal="right" vertical="center" wrapText="1"/>
    </xf>
    <xf numFmtId="3" fontId="23" fillId="2" borderId="0" xfId="0" applyNumberFormat="1" applyFont="1" applyFill="1" applyAlignment="1">
      <alignment horizontal="right" vertical="center"/>
    </xf>
    <xf numFmtId="0" fontId="21" fillId="2" borderId="0" xfId="0" applyNumberFormat="1" applyFont="1" applyFill="1" applyAlignment="1">
      <alignment horizontal="center" vertical="center" wrapText="1"/>
    </xf>
    <xf numFmtId="0" fontId="28" fillId="3" borderId="28" xfId="0" applyFont="1" applyFill="1" applyBorder="1" applyAlignment="1">
      <alignment horizontal="right" vertical="center"/>
    </xf>
    <xf numFmtId="0" fontId="23" fillId="5" borderId="29" xfId="0" applyFont="1" applyFill="1" applyBorder="1" applyAlignment="1">
      <alignment horizontal="right" vertical="center" wrapText="1"/>
    </xf>
    <xf numFmtId="0" fontId="21" fillId="5" borderId="29" xfId="0" applyFont="1" applyFill="1" applyBorder="1" applyAlignment="1">
      <alignment horizontal="right" vertical="center" wrapText="1"/>
    </xf>
    <xf numFmtId="3" fontId="23" fillId="5" borderId="28" xfId="0" applyNumberFormat="1" applyFont="1" applyFill="1" applyBorder="1" applyAlignment="1">
      <alignment horizontal="right" vertical="center" wrapText="1"/>
    </xf>
    <xf numFmtId="3" fontId="21" fillId="5" borderId="28" xfId="0" applyNumberFormat="1" applyFont="1" applyFill="1" applyBorder="1" applyAlignment="1">
      <alignment horizontal="right" vertical="center" wrapText="1"/>
    </xf>
    <xf numFmtId="0" fontId="21" fillId="5" borderId="28" xfId="0" applyFont="1" applyFill="1" applyBorder="1" applyAlignment="1">
      <alignment horizontal="right" vertical="center" wrapText="1"/>
    </xf>
    <xf numFmtId="0" fontId="21" fillId="3" borderId="28" xfId="0" applyFont="1" applyFill="1" applyBorder="1" applyAlignment="1">
      <alignment vertical="center" wrapText="1"/>
    </xf>
    <xf numFmtId="0" fontId="29" fillId="2" borderId="0" xfId="0" applyFont="1" applyFill="1"/>
    <xf numFmtId="0" fontId="0" fillId="2" borderId="0" xfId="0" applyFont="1" applyFill="1"/>
    <xf numFmtId="0" fontId="0" fillId="0" borderId="0" xfId="0" applyFont="1"/>
    <xf numFmtId="0" fontId="29" fillId="2" borderId="0" xfId="0" applyFont="1" applyFill="1" applyAlignment="1"/>
    <xf numFmtId="0" fontId="0" fillId="2" borderId="0" xfId="0" applyFont="1" applyFill="1" applyAlignment="1"/>
    <xf numFmtId="9" fontId="0" fillId="0" borderId="0" xfId="2" applyFont="1"/>
    <xf numFmtId="164" fontId="0" fillId="0" borderId="0" xfId="0" applyNumberFormat="1"/>
    <xf numFmtId="43" fontId="0" fillId="0" borderId="0" xfId="3" applyFont="1"/>
    <xf numFmtId="169" fontId="0" fillId="0" borderId="0" xfId="3" applyNumberFormat="1" applyFont="1"/>
    <xf numFmtId="1" fontId="0" fillId="0" borderId="0" xfId="0" applyNumberFormat="1"/>
    <xf numFmtId="3" fontId="25" fillId="2" borderId="0" xfId="0" applyNumberFormat="1" applyFont="1" applyFill="1" applyAlignment="1">
      <alignment horizontal="right" vertical="center"/>
    </xf>
    <xf numFmtId="167" fontId="0" fillId="0" borderId="0" xfId="2" applyNumberFormat="1" applyFont="1"/>
    <xf numFmtId="0" fontId="30" fillId="2" borderId="0" xfId="4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11" fillId="3" borderId="16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2" fillId="2" borderId="16" xfId="0" applyFont="1" applyFill="1" applyBorder="1" applyAlignment="1">
      <alignment vertical="center" wrapText="1"/>
    </xf>
    <xf numFmtId="0" fontId="23" fillId="2" borderId="0" xfId="0" applyFont="1" applyFill="1" applyAlignment="1">
      <alignment vertical="center"/>
    </xf>
    <xf numFmtId="0" fontId="23" fillId="2" borderId="16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9" fillId="3" borderId="19" xfId="0" applyFont="1" applyFill="1" applyBorder="1" applyAlignment="1">
      <alignment horizontal="right" vertical="center" wrapText="1"/>
    </xf>
    <xf numFmtId="0" fontId="2" fillId="3" borderId="19" xfId="0" applyFont="1" applyFill="1" applyBorder="1" applyAlignment="1">
      <alignment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9" fillId="3" borderId="5" xfId="0" applyFont="1" applyFill="1" applyBorder="1" applyAlignment="1">
      <alignment horizontal="right" vertical="center" wrapText="1"/>
    </xf>
    <xf numFmtId="0" fontId="9" fillId="3" borderId="0" xfId="0" applyFont="1" applyFill="1" applyAlignment="1">
      <alignment horizontal="right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7" fillId="3" borderId="25" xfId="0" applyFont="1" applyFill="1" applyBorder="1" applyAlignment="1">
      <alignment horizontal="center" vertical="center" wrapText="1"/>
    </xf>
    <xf numFmtId="0" fontId="27" fillId="3" borderId="26" xfId="0" applyFont="1" applyFill="1" applyBorder="1" applyAlignment="1">
      <alignment horizontal="center" vertical="center" wrapText="1"/>
    </xf>
    <xf numFmtId="0" fontId="21" fillId="3" borderId="27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</cellXfs>
  <cellStyles count="5">
    <cellStyle name="Lien hypertexte" xfId="4" builtinId="8"/>
    <cellStyle name="Milliers" xfId="3" builtinId="3"/>
    <cellStyle name="Milliers 2" xfId="1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27</xdr:col>
      <xdr:colOff>142875</xdr:colOff>
      <xdr:row>2</xdr:row>
      <xdr:rowOff>190500</xdr:rowOff>
    </xdr:from>
    <xdr:to>
      <xdr:col>28</xdr:col>
      <xdr:colOff>238125</xdr:colOff>
      <xdr:row>6</xdr:row>
      <xdr:rowOff>104775</xdr:rowOff>
    </xdr:to>
    <xdr:sp macro="" textlink="">
      <xdr:nvSpPr>
        <xdr:cNvPr id="10252" name="Text Box 1036" hidden="1"/>
        <xdr:cNvSpPr txBox="1">
          <a:spLocks noChangeArrowheads="1"/>
        </xdr:cNvSpPr>
      </xdr:nvSpPr>
      <xdr:spPr bwMode="auto">
        <a:xfrm>
          <a:off x="37433250" y="619125"/>
          <a:ext cx="1371600" cy="13620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27</xdr:col>
      <xdr:colOff>142875</xdr:colOff>
      <xdr:row>2</xdr:row>
      <xdr:rowOff>190500</xdr:rowOff>
    </xdr:from>
    <xdr:to>
      <xdr:col>28</xdr:col>
      <xdr:colOff>238125</xdr:colOff>
      <xdr:row>6</xdr:row>
      <xdr:rowOff>104775</xdr:rowOff>
    </xdr:to>
    <xdr:sp macro="" textlink="">
      <xdr:nvSpPr>
        <xdr:cNvPr id="10251" name="Text Box 1035" hidden="1"/>
        <xdr:cNvSpPr txBox="1">
          <a:spLocks noChangeArrowheads="1"/>
        </xdr:cNvSpPr>
      </xdr:nvSpPr>
      <xdr:spPr bwMode="auto">
        <a:xfrm>
          <a:off x="37433250" y="619125"/>
          <a:ext cx="1371600" cy="13620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27</xdr:col>
      <xdr:colOff>142875</xdr:colOff>
      <xdr:row>2</xdr:row>
      <xdr:rowOff>190500</xdr:rowOff>
    </xdr:from>
    <xdr:to>
      <xdr:col>28</xdr:col>
      <xdr:colOff>238125</xdr:colOff>
      <xdr:row>6</xdr:row>
      <xdr:rowOff>104775</xdr:rowOff>
    </xdr:to>
    <xdr:sp macro="" textlink="">
      <xdr:nvSpPr>
        <xdr:cNvPr id="10250" name="Text Box 1034" hidden="1"/>
        <xdr:cNvSpPr txBox="1">
          <a:spLocks noChangeArrowheads="1"/>
        </xdr:cNvSpPr>
      </xdr:nvSpPr>
      <xdr:spPr bwMode="auto">
        <a:xfrm>
          <a:off x="37433250" y="619125"/>
          <a:ext cx="1371600" cy="13620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27</xdr:col>
      <xdr:colOff>142875</xdr:colOff>
      <xdr:row>2</xdr:row>
      <xdr:rowOff>190500</xdr:rowOff>
    </xdr:from>
    <xdr:to>
      <xdr:col>28</xdr:col>
      <xdr:colOff>238125</xdr:colOff>
      <xdr:row>6</xdr:row>
      <xdr:rowOff>104775</xdr:rowOff>
    </xdr:to>
    <xdr:sp macro="" textlink="">
      <xdr:nvSpPr>
        <xdr:cNvPr id="10249" name="Text Box 1033" hidden="1"/>
        <xdr:cNvSpPr txBox="1">
          <a:spLocks noChangeArrowheads="1"/>
        </xdr:cNvSpPr>
      </xdr:nvSpPr>
      <xdr:spPr bwMode="auto">
        <a:xfrm>
          <a:off x="37433250" y="619125"/>
          <a:ext cx="1371600" cy="13620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27</xdr:col>
      <xdr:colOff>142875</xdr:colOff>
      <xdr:row>2</xdr:row>
      <xdr:rowOff>190500</xdr:rowOff>
    </xdr:from>
    <xdr:to>
      <xdr:col>28</xdr:col>
      <xdr:colOff>238125</xdr:colOff>
      <xdr:row>6</xdr:row>
      <xdr:rowOff>104775</xdr:rowOff>
    </xdr:to>
    <xdr:sp macro="" textlink="">
      <xdr:nvSpPr>
        <xdr:cNvPr id="10248" name="Text Box 1032" hidden="1"/>
        <xdr:cNvSpPr txBox="1">
          <a:spLocks noChangeArrowheads="1"/>
        </xdr:cNvSpPr>
      </xdr:nvSpPr>
      <xdr:spPr bwMode="auto">
        <a:xfrm>
          <a:off x="37433250" y="619125"/>
          <a:ext cx="1371600" cy="13620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27</xdr:col>
      <xdr:colOff>142875</xdr:colOff>
      <xdr:row>2</xdr:row>
      <xdr:rowOff>190500</xdr:rowOff>
    </xdr:from>
    <xdr:to>
      <xdr:col>28</xdr:col>
      <xdr:colOff>238125</xdr:colOff>
      <xdr:row>6</xdr:row>
      <xdr:rowOff>104775</xdr:rowOff>
    </xdr:to>
    <xdr:sp macro="" textlink="">
      <xdr:nvSpPr>
        <xdr:cNvPr id="10247" name="Text Box 1031" hidden="1"/>
        <xdr:cNvSpPr txBox="1">
          <a:spLocks noChangeArrowheads="1"/>
        </xdr:cNvSpPr>
      </xdr:nvSpPr>
      <xdr:spPr bwMode="auto">
        <a:xfrm>
          <a:off x="37433250" y="619125"/>
          <a:ext cx="1371600" cy="13620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27</xdr:col>
      <xdr:colOff>142875</xdr:colOff>
      <xdr:row>2</xdr:row>
      <xdr:rowOff>190500</xdr:rowOff>
    </xdr:from>
    <xdr:to>
      <xdr:col>28</xdr:col>
      <xdr:colOff>238125</xdr:colOff>
      <xdr:row>6</xdr:row>
      <xdr:rowOff>104775</xdr:rowOff>
    </xdr:to>
    <xdr:sp macro="" textlink="">
      <xdr:nvSpPr>
        <xdr:cNvPr id="10246" name="Text Box 1030" hidden="1"/>
        <xdr:cNvSpPr txBox="1">
          <a:spLocks noChangeArrowheads="1"/>
        </xdr:cNvSpPr>
      </xdr:nvSpPr>
      <xdr:spPr bwMode="auto">
        <a:xfrm>
          <a:off x="37433250" y="619125"/>
          <a:ext cx="1371600" cy="13620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27</xdr:col>
      <xdr:colOff>142875</xdr:colOff>
      <xdr:row>2</xdr:row>
      <xdr:rowOff>190500</xdr:rowOff>
    </xdr:from>
    <xdr:to>
      <xdr:col>28</xdr:col>
      <xdr:colOff>238125</xdr:colOff>
      <xdr:row>6</xdr:row>
      <xdr:rowOff>104775</xdr:rowOff>
    </xdr:to>
    <xdr:sp macro="" textlink="">
      <xdr:nvSpPr>
        <xdr:cNvPr id="10245" name="Text Box 1029" hidden="1"/>
        <xdr:cNvSpPr txBox="1">
          <a:spLocks noChangeArrowheads="1"/>
        </xdr:cNvSpPr>
      </xdr:nvSpPr>
      <xdr:spPr bwMode="auto">
        <a:xfrm>
          <a:off x="37433250" y="619125"/>
          <a:ext cx="1371600" cy="13620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27</xdr:col>
      <xdr:colOff>142875</xdr:colOff>
      <xdr:row>2</xdr:row>
      <xdr:rowOff>190500</xdr:rowOff>
    </xdr:from>
    <xdr:to>
      <xdr:col>28</xdr:col>
      <xdr:colOff>238125</xdr:colOff>
      <xdr:row>6</xdr:row>
      <xdr:rowOff>104775</xdr:rowOff>
    </xdr:to>
    <xdr:sp macro="" textlink="">
      <xdr:nvSpPr>
        <xdr:cNvPr id="10244" name="Text Box 1028" hidden="1"/>
        <xdr:cNvSpPr txBox="1">
          <a:spLocks noChangeArrowheads="1"/>
        </xdr:cNvSpPr>
      </xdr:nvSpPr>
      <xdr:spPr bwMode="auto">
        <a:xfrm>
          <a:off x="37433250" y="619125"/>
          <a:ext cx="1371600" cy="13620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27</xdr:col>
      <xdr:colOff>142875</xdr:colOff>
      <xdr:row>2</xdr:row>
      <xdr:rowOff>190500</xdr:rowOff>
    </xdr:from>
    <xdr:to>
      <xdr:col>28</xdr:col>
      <xdr:colOff>238125</xdr:colOff>
      <xdr:row>6</xdr:row>
      <xdr:rowOff>104775</xdr:rowOff>
    </xdr:to>
    <xdr:sp macro="" textlink="">
      <xdr:nvSpPr>
        <xdr:cNvPr id="10243" name="Text Box 1027" hidden="1"/>
        <xdr:cNvSpPr txBox="1">
          <a:spLocks noChangeArrowheads="1"/>
        </xdr:cNvSpPr>
      </xdr:nvSpPr>
      <xdr:spPr bwMode="auto">
        <a:xfrm>
          <a:off x="37433250" y="619125"/>
          <a:ext cx="1371600" cy="13620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27</xdr:col>
      <xdr:colOff>142875</xdr:colOff>
      <xdr:row>2</xdr:row>
      <xdr:rowOff>190500</xdr:rowOff>
    </xdr:from>
    <xdr:to>
      <xdr:col>28</xdr:col>
      <xdr:colOff>238125</xdr:colOff>
      <xdr:row>6</xdr:row>
      <xdr:rowOff>104775</xdr:rowOff>
    </xdr:to>
    <xdr:sp macro="" textlink="">
      <xdr:nvSpPr>
        <xdr:cNvPr id="10242" name="Text Box 1026" hidden="1"/>
        <xdr:cNvSpPr txBox="1">
          <a:spLocks noChangeArrowheads="1"/>
        </xdr:cNvSpPr>
      </xdr:nvSpPr>
      <xdr:spPr bwMode="auto">
        <a:xfrm>
          <a:off x="37433250" y="619125"/>
          <a:ext cx="1371600" cy="13620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topLeftCell="B1" workbookViewId="0">
      <selection activeCell="B3" sqref="B3"/>
    </sheetView>
  </sheetViews>
  <sheetFormatPr baseColWidth="10" defaultRowHeight="15" x14ac:dyDescent="0.25"/>
  <cols>
    <col min="1" max="1" width="13.5703125" customWidth="1"/>
    <col min="2" max="2" width="168.140625" customWidth="1"/>
  </cols>
  <sheetData>
    <row r="1" spans="1:2" ht="18.75" customHeight="1" x14ac:dyDescent="0.25">
      <c r="A1" s="4" t="s">
        <v>138</v>
      </c>
      <c r="B1" s="4"/>
    </row>
    <row r="2" spans="1:2" x14ac:dyDescent="0.25">
      <c r="B2" s="3"/>
    </row>
    <row r="3" spans="1:2" x14ac:dyDescent="0.25">
      <c r="A3" s="2" t="s">
        <v>143</v>
      </c>
      <c r="B3" s="1"/>
    </row>
    <row r="4" spans="1:2" x14ac:dyDescent="0.25">
      <c r="B4" s="1"/>
    </row>
    <row r="5" spans="1:2" x14ac:dyDescent="0.25">
      <c r="A5" s="2" t="s">
        <v>148</v>
      </c>
      <c r="B5" s="1" t="str">
        <f>HYPERLINK("#'Tableau 1'!A1", "Effectifs par année de formation en 2023-2024")</f>
        <v>Effectifs par année de formation en 2023-2024</v>
      </c>
    </row>
    <row r="6" spans="1:2" x14ac:dyDescent="0.25">
      <c r="A6" s="2" t="s">
        <v>149</v>
      </c>
      <c r="B6" s="1" t="str">
        <f>HYPERLINK("#'Tableau 2'!A1", "Evolution des effectifs selon le secteur de l'établissement en 2022 et 2023")</f>
        <v>Evolution des effectifs selon le secteur de l'établissement en 2022 et 2023</v>
      </c>
    </row>
    <row r="7" spans="1:2" x14ac:dyDescent="0.25">
      <c r="A7" s="2" t="s">
        <v>150</v>
      </c>
      <c r="B7" s="174" t="str">
        <f>HYPERLINK("#'Tableau 3'!A1", "Effectifs selon le ministère de tutelle en 2023-2024")</f>
        <v>Effectifs selon le ministère de tutelle en 2023-2024</v>
      </c>
    </row>
    <row r="8" spans="1:2" x14ac:dyDescent="0.25">
      <c r="A8" s="2" t="s">
        <v>151</v>
      </c>
      <c r="B8" s="174" t="str">
        <f>HYPERLINK("#'Tableau 4'!A1", "Origine scolaire des nouveaux entrants en première année de STS et assimilés en 2023-2024")</f>
        <v>Origine scolaire des nouveaux entrants en première année de STS et assimilés en 2023-2024</v>
      </c>
    </row>
    <row r="9" spans="1:2" x14ac:dyDescent="0.25">
      <c r="B9" s="1"/>
    </row>
    <row r="10" spans="1:2" x14ac:dyDescent="0.25">
      <c r="A10" s="2" t="s">
        <v>152</v>
      </c>
      <c r="B10" s="174" t="str">
        <f>HYPERLINK("#'Annexe 1'!A1", "Répartition des étudiants en sections de techniciens supérieurs par année et par domaine de spécialité en 2023-2024")</f>
        <v>Répartition des étudiants en sections de techniciens supérieurs par année et par domaine de spécialité en 2023-2024</v>
      </c>
    </row>
    <row r="11" spans="1:2" x14ac:dyDescent="0.25">
      <c r="A11" s="2" t="s">
        <v>153</v>
      </c>
      <c r="B11" s="1" t="str">
        <f>HYPERLINK("#'Annexe 2'!A1", "Répartition des étudiants en sections de techniciens supérieurs par groupe de spécialité de formation en 2023-2024")</f>
        <v>Répartition des étudiants en sections de techniciens supérieurs par groupe de spécialité de formation en 2023-2024</v>
      </c>
    </row>
    <row r="12" spans="1:2" x14ac:dyDescent="0.25">
      <c r="A12" s="2" t="s">
        <v>154</v>
      </c>
      <c r="B12" s="1" t="str">
        <f>HYPERLINK("#'Annexe 3'!A1", "Origine scolaire des nouveaux entrants en STS et assimilés, de 2008 à 2023")</f>
        <v>Origine scolaire des nouveaux entrants en STS et assimilés, de 2008 à 2023</v>
      </c>
    </row>
    <row r="13" spans="1:2" x14ac:dyDescent="0.25">
      <c r="A13" s="2" t="s">
        <v>157</v>
      </c>
      <c r="B13" s="1" t="str">
        <f>HYPERLINK("#'Annexe 4'!A1", "Origine scolaire des nouveaux entrants en STS et assimilés en 2023 et en 2024")</f>
        <v>Origine scolaire des nouveaux entrants en STS et assimilés en 2023 et en 2024</v>
      </c>
    </row>
    <row r="14" spans="1:2" x14ac:dyDescent="0.25">
      <c r="A14" s="2" t="s">
        <v>155</v>
      </c>
      <c r="B14" s="1" t="str">
        <f>HYPERLINK("#'Annexe 5'!A1", "Effectifs des néo-bacheliers entrants en STS en 2015-2023")</f>
        <v>Effectifs des néo-bacheliers entrants en STS en 2015-2023</v>
      </c>
    </row>
    <row r="15" spans="1:2" x14ac:dyDescent="0.25">
      <c r="A15" s="2" t="s">
        <v>156</v>
      </c>
      <c r="B15" s="1" t="str">
        <f>HYPERLINK("#'Annexe 6'!A1", "Répartition des étudiants en apprentissage en sections de technicien supérieur par domaine de spécialité en 2014-2022")</f>
        <v>Répartition des étudiants en apprentissage en sections de technicien supérieur par domaine de spécialité en 2014-2022</v>
      </c>
    </row>
  </sheetData>
  <pageMargins left="0.7" right="0.7" top="0.75" bottom="0.75" header="0.3" footer="0.3"/>
  <pageSetup paperSize="9" scale="6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pane ySplit="5" topLeftCell="A6" activePane="bottomLeft" state="frozen"/>
      <selection pane="bottomLeft"/>
    </sheetView>
  </sheetViews>
  <sheetFormatPr baseColWidth="10" defaultRowHeight="15" x14ac:dyDescent="0.25"/>
  <cols>
    <col min="1" max="1" width="14" customWidth="1"/>
    <col min="2" max="2" width="19.42578125" customWidth="1"/>
    <col min="7" max="7" width="18.140625" customWidth="1"/>
    <col min="11" max="11" width="15.140625" customWidth="1"/>
  </cols>
  <sheetData>
    <row r="1" spans="1:14" ht="18.75" customHeight="1" x14ac:dyDescent="0.25">
      <c r="A1" s="4" t="s">
        <v>201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208"/>
      <c r="B3" s="208"/>
      <c r="C3" s="198" t="s">
        <v>108</v>
      </c>
      <c r="D3" s="199"/>
      <c r="E3" s="199"/>
      <c r="F3" s="199"/>
      <c r="G3" s="199"/>
      <c r="H3" s="199"/>
      <c r="I3" s="199"/>
      <c r="J3" s="199"/>
      <c r="K3" s="200"/>
      <c r="L3" s="203" t="s">
        <v>12</v>
      </c>
      <c r="M3" s="196" t="s">
        <v>16</v>
      </c>
    </row>
    <row r="4" spans="1:14" x14ac:dyDescent="0.25">
      <c r="A4" s="208"/>
      <c r="B4" s="208"/>
      <c r="C4" s="184" t="s">
        <v>177</v>
      </c>
      <c r="D4" s="184"/>
      <c r="E4" s="184"/>
      <c r="F4" s="184"/>
      <c r="G4" s="184" t="s">
        <v>85</v>
      </c>
      <c r="H4" s="184"/>
      <c r="I4" s="184"/>
      <c r="J4" s="184"/>
      <c r="K4" s="202" t="s">
        <v>102</v>
      </c>
      <c r="L4" s="201"/>
      <c r="M4" s="197"/>
    </row>
    <row r="5" spans="1:14" x14ac:dyDescent="0.25">
      <c r="A5" s="208"/>
      <c r="B5" s="208"/>
      <c r="C5" s="52" t="s">
        <v>89</v>
      </c>
      <c r="D5" s="52" t="s">
        <v>90</v>
      </c>
      <c r="E5" s="52" t="s">
        <v>91</v>
      </c>
      <c r="F5" s="52" t="s">
        <v>16</v>
      </c>
      <c r="G5" s="52" t="s">
        <v>111</v>
      </c>
      <c r="H5" s="52" t="s">
        <v>110</v>
      </c>
      <c r="I5" s="52" t="s">
        <v>92</v>
      </c>
      <c r="J5" s="52" t="s">
        <v>16</v>
      </c>
      <c r="K5" s="202"/>
      <c r="L5" s="201"/>
      <c r="M5" s="197"/>
    </row>
    <row r="6" spans="1:14" x14ac:dyDescent="0.25">
      <c r="A6" s="207" t="s">
        <v>113</v>
      </c>
      <c r="B6" s="32">
        <v>2022</v>
      </c>
      <c r="C6" s="99" t="s">
        <v>195</v>
      </c>
      <c r="D6" s="100" t="s">
        <v>195</v>
      </c>
      <c r="E6" s="100" t="s">
        <v>195</v>
      </c>
      <c r="F6" s="110">
        <v>19875</v>
      </c>
      <c r="G6" s="110">
        <v>8548</v>
      </c>
      <c r="H6" s="110">
        <v>19219</v>
      </c>
      <c r="I6" s="110">
        <v>7314</v>
      </c>
      <c r="J6" s="110">
        <v>35081</v>
      </c>
      <c r="K6" s="110">
        <v>37512</v>
      </c>
      <c r="L6" s="110">
        <v>23712</v>
      </c>
      <c r="M6" s="110">
        <v>116180</v>
      </c>
      <c r="N6" s="97"/>
    </row>
    <row r="7" spans="1:14" x14ac:dyDescent="0.25">
      <c r="A7" s="207"/>
      <c r="B7" s="101" t="s">
        <v>116</v>
      </c>
      <c r="C7" s="102" t="s">
        <v>195</v>
      </c>
      <c r="D7" s="103" t="s">
        <v>195</v>
      </c>
      <c r="E7" s="103" t="s">
        <v>195</v>
      </c>
      <c r="F7" s="111">
        <v>12094</v>
      </c>
      <c r="G7" s="111">
        <v>7254</v>
      </c>
      <c r="H7" s="111">
        <v>14152</v>
      </c>
      <c r="I7" s="111">
        <v>5350</v>
      </c>
      <c r="J7" s="111">
        <v>26756</v>
      </c>
      <c r="K7" s="111">
        <v>29391</v>
      </c>
      <c r="L7" s="111">
        <v>15270</v>
      </c>
      <c r="M7" s="111">
        <v>83511</v>
      </c>
    </row>
    <row r="8" spans="1:14" x14ac:dyDescent="0.25">
      <c r="A8" s="207"/>
      <c r="B8" s="101" t="s">
        <v>117</v>
      </c>
      <c r="C8" s="102" t="s">
        <v>195</v>
      </c>
      <c r="D8" s="103" t="s">
        <v>195</v>
      </c>
      <c r="E8" s="103" t="s">
        <v>195</v>
      </c>
      <c r="F8" s="111">
        <v>7781</v>
      </c>
      <c r="G8" s="111">
        <v>1294</v>
      </c>
      <c r="H8" s="111">
        <v>5067</v>
      </c>
      <c r="I8" s="111">
        <v>1964</v>
      </c>
      <c r="J8" s="111">
        <v>8325</v>
      </c>
      <c r="K8" s="111">
        <v>8121</v>
      </c>
      <c r="L8" s="111">
        <v>8442</v>
      </c>
      <c r="M8" s="111">
        <v>32669</v>
      </c>
    </row>
    <row r="9" spans="1:14" x14ac:dyDescent="0.25">
      <c r="A9" s="207"/>
      <c r="B9" s="32">
        <v>2023</v>
      </c>
      <c r="C9" s="99" t="s">
        <v>195</v>
      </c>
      <c r="D9" s="100" t="s">
        <v>195</v>
      </c>
      <c r="E9" s="100" t="s">
        <v>195</v>
      </c>
      <c r="F9" s="110">
        <v>20655</v>
      </c>
      <c r="G9" s="110">
        <v>8719</v>
      </c>
      <c r="H9" s="110">
        <v>19596</v>
      </c>
      <c r="I9" s="110">
        <v>6903</v>
      </c>
      <c r="J9" s="110">
        <v>35218</v>
      </c>
      <c r="K9" s="110">
        <v>36237</v>
      </c>
      <c r="L9" s="110">
        <v>22632</v>
      </c>
      <c r="M9" s="110">
        <v>114742</v>
      </c>
      <c r="N9" s="97"/>
    </row>
    <row r="10" spans="1:14" x14ac:dyDescent="0.25">
      <c r="A10" s="207"/>
      <c r="B10" s="101" t="s">
        <v>116</v>
      </c>
      <c r="C10" s="99" t="s">
        <v>195</v>
      </c>
      <c r="D10" s="100" t="s">
        <v>195</v>
      </c>
      <c r="E10" s="100" t="s">
        <v>195</v>
      </c>
      <c r="F10" s="111">
        <v>13044</v>
      </c>
      <c r="G10" s="111">
        <v>7406</v>
      </c>
      <c r="H10" s="111">
        <v>14698</v>
      </c>
      <c r="I10" s="111">
        <v>5179</v>
      </c>
      <c r="J10" s="111">
        <v>27283</v>
      </c>
      <c r="K10" s="111">
        <v>28609</v>
      </c>
      <c r="L10" s="111">
        <v>14255</v>
      </c>
      <c r="M10" s="111">
        <v>83191</v>
      </c>
    </row>
    <row r="11" spans="1:14" x14ac:dyDescent="0.25">
      <c r="A11" s="207"/>
      <c r="B11" s="101" t="s">
        <v>117</v>
      </c>
      <c r="C11" s="99" t="s">
        <v>195</v>
      </c>
      <c r="D11" s="100" t="s">
        <v>195</v>
      </c>
      <c r="E11" s="100" t="s">
        <v>195</v>
      </c>
      <c r="F11" s="111">
        <v>7611</v>
      </c>
      <c r="G11" s="111">
        <v>1313</v>
      </c>
      <c r="H11" s="111">
        <v>4898</v>
      </c>
      <c r="I11" s="111">
        <v>1724</v>
      </c>
      <c r="J11" s="111">
        <v>7935</v>
      </c>
      <c r="K11" s="111">
        <v>7628</v>
      </c>
      <c r="L11" s="111">
        <v>8377</v>
      </c>
      <c r="M11" s="111">
        <v>31551</v>
      </c>
    </row>
    <row r="12" spans="1:14" x14ac:dyDescent="0.25">
      <c r="A12" s="207"/>
      <c r="B12" s="93" t="s">
        <v>164</v>
      </c>
      <c r="C12" s="99" t="s">
        <v>195</v>
      </c>
      <c r="D12" s="104" t="s">
        <v>195</v>
      </c>
      <c r="E12" s="104" t="s">
        <v>195</v>
      </c>
      <c r="F12" s="104">
        <v>3.9E-2</v>
      </c>
      <c r="G12" s="104">
        <v>0.02</v>
      </c>
      <c r="H12" s="104">
        <v>0.02</v>
      </c>
      <c r="I12" s="104">
        <v>-5.6000000000000001E-2</v>
      </c>
      <c r="J12" s="104">
        <v>4.0000000000000001E-3</v>
      </c>
      <c r="K12" s="104">
        <v>-3.4000000000000002E-2</v>
      </c>
      <c r="L12" s="104">
        <v>-4.5999999999999999E-2</v>
      </c>
      <c r="M12" s="104">
        <v>-1.2E-2</v>
      </c>
    </row>
    <row r="13" spans="1:14" x14ac:dyDescent="0.25">
      <c r="A13" s="207"/>
      <c r="B13" s="101" t="s">
        <v>116</v>
      </c>
      <c r="C13" s="99" t="s">
        <v>195</v>
      </c>
      <c r="D13" s="105" t="s">
        <v>195</v>
      </c>
      <c r="E13" s="105" t="s">
        <v>195</v>
      </c>
      <c r="F13" s="105">
        <v>7.9000000000000001E-2</v>
      </c>
      <c r="G13" s="105">
        <v>2.1000000000000001E-2</v>
      </c>
      <c r="H13" s="105">
        <v>3.9E-2</v>
      </c>
      <c r="I13" s="105">
        <v>-3.2000000000000001E-2</v>
      </c>
      <c r="J13" s="105">
        <v>0.02</v>
      </c>
      <c r="K13" s="105">
        <v>-2.7E-2</v>
      </c>
      <c r="L13" s="105">
        <v>-6.6000000000000003E-2</v>
      </c>
      <c r="M13" s="105">
        <v>-4.0000000000000001E-3</v>
      </c>
    </row>
    <row r="14" spans="1:14" x14ac:dyDescent="0.25">
      <c r="A14" s="207"/>
      <c r="B14" s="101" t="s">
        <v>117</v>
      </c>
      <c r="C14" s="99" t="s">
        <v>195</v>
      </c>
      <c r="D14" s="105" t="s">
        <v>195</v>
      </c>
      <c r="E14" s="105" t="s">
        <v>195</v>
      </c>
      <c r="F14" s="105">
        <v>-2.1999999999999999E-2</v>
      </c>
      <c r="G14" s="105">
        <v>1.4999999999999999E-2</v>
      </c>
      <c r="H14" s="105">
        <v>-3.3000000000000002E-2</v>
      </c>
      <c r="I14" s="105">
        <v>-0.122</v>
      </c>
      <c r="J14" s="105">
        <v>-4.7E-2</v>
      </c>
      <c r="K14" s="105">
        <v>-6.0999999999999999E-2</v>
      </c>
      <c r="L14" s="105">
        <v>-8.0000000000000002E-3</v>
      </c>
      <c r="M14" s="105">
        <v>-3.4000000000000002E-2</v>
      </c>
    </row>
    <row r="15" spans="1:14" x14ac:dyDescent="0.25">
      <c r="A15" s="35"/>
      <c r="B15" s="35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</row>
    <row r="16" spans="1:14" x14ac:dyDescent="0.25">
      <c r="A16" s="207" t="s">
        <v>114</v>
      </c>
      <c r="B16" s="32">
        <v>2022</v>
      </c>
      <c r="C16" s="104" t="s">
        <v>195</v>
      </c>
      <c r="D16" s="104" t="s">
        <v>195</v>
      </c>
      <c r="E16" s="104" t="s">
        <v>195</v>
      </c>
      <c r="F16" s="104">
        <v>0.17100000000000001</v>
      </c>
      <c r="G16" s="104">
        <v>7.3999999999999996E-2</v>
      </c>
      <c r="H16" s="104">
        <v>0.16500000000000001</v>
      </c>
      <c r="I16" s="104">
        <v>6.3E-2</v>
      </c>
      <c r="J16" s="104">
        <v>0.30199999999999999</v>
      </c>
      <c r="K16" s="104">
        <v>0.32300000000000001</v>
      </c>
      <c r="L16" s="104">
        <v>0.20399999999999999</v>
      </c>
      <c r="M16" s="104">
        <v>1</v>
      </c>
    </row>
    <row r="17" spans="1:13" x14ac:dyDescent="0.25">
      <c r="A17" s="207"/>
      <c r="B17" s="101" t="s">
        <v>116</v>
      </c>
      <c r="C17" s="106" t="s">
        <v>195</v>
      </c>
      <c r="D17" s="106" t="s">
        <v>195</v>
      </c>
      <c r="E17" s="106" t="s">
        <v>195</v>
      </c>
      <c r="F17" s="106">
        <v>0.14499999999999999</v>
      </c>
      <c r="G17" s="106">
        <v>8.6999999999999994E-2</v>
      </c>
      <c r="H17" s="106">
        <v>0.16900000000000001</v>
      </c>
      <c r="I17" s="106">
        <v>6.4000000000000001E-2</v>
      </c>
      <c r="J17" s="106">
        <v>0.32</v>
      </c>
      <c r="K17" s="106">
        <v>0.35199999999999998</v>
      </c>
      <c r="L17" s="106">
        <v>0.183</v>
      </c>
      <c r="M17" s="106">
        <v>1</v>
      </c>
    </row>
    <row r="18" spans="1:13" x14ac:dyDescent="0.25">
      <c r="A18" s="207"/>
      <c r="B18" s="101" t="s">
        <v>117</v>
      </c>
      <c r="C18" s="106" t="s">
        <v>195</v>
      </c>
      <c r="D18" s="106" t="s">
        <v>195</v>
      </c>
      <c r="E18" s="106" t="s">
        <v>195</v>
      </c>
      <c r="F18" s="106">
        <v>0.23799999999999999</v>
      </c>
      <c r="G18" s="106">
        <v>0.04</v>
      </c>
      <c r="H18" s="106">
        <v>0.155</v>
      </c>
      <c r="I18" s="106">
        <v>0.06</v>
      </c>
      <c r="J18" s="106">
        <v>0.255</v>
      </c>
      <c r="K18" s="106">
        <v>0.249</v>
      </c>
      <c r="L18" s="106">
        <v>0.25800000000000001</v>
      </c>
      <c r="M18" s="106">
        <v>1</v>
      </c>
    </row>
    <row r="19" spans="1:13" x14ac:dyDescent="0.25">
      <c r="A19" s="207"/>
      <c r="B19" s="93">
        <v>2023</v>
      </c>
      <c r="C19" s="99" t="s">
        <v>195</v>
      </c>
      <c r="D19" s="100" t="s">
        <v>195</v>
      </c>
      <c r="E19" s="100" t="s">
        <v>195</v>
      </c>
      <c r="F19" s="104">
        <v>0.18</v>
      </c>
      <c r="G19" s="104">
        <v>7.5999999999999998E-2</v>
      </c>
      <c r="H19" s="104">
        <v>0.17100000000000001</v>
      </c>
      <c r="I19" s="104">
        <v>0.06</v>
      </c>
      <c r="J19" s="104">
        <v>0.307</v>
      </c>
      <c r="K19" s="104">
        <v>0.316</v>
      </c>
      <c r="L19" s="104">
        <v>0.19700000000000001</v>
      </c>
      <c r="M19" s="104">
        <v>1</v>
      </c>
    </row>
    <row r="20" spans="1:13" x14ac:dyDescent="0.25">
      <c r="A20" s="207"/>
      <c r="B20" s="101" t="s">
        <v>116</v>
      </c>
      <c r="C20" s="99" t="s">
        <v>195</v>
      </c>
      <c r="D20" s="100" t="s">
        <v>195</v>
      </c>
      <c r="E20" s="100" t="s">
        <v>195</v>
      </c>
      <c r="F20" s="106">
        <v>0.157</v>
      </c>
      <c r="G20" s="106">
        <v>8.8999999999999996E-2</v>
      </c>
      <c r="H20" s="106">
        <v>0.17699999999999999</v>
      </c>
      <c r="I20" s="106">
        <v>6.2E-2</v>
      </c>
      <c r="J20" s="106">
        <v>0.32800000000000001</v>
      </c>
      <c r="K20" s="106">
        <v>0.34399999999999997</v>
      </c>
      <c r="L20" s="106">
        <v>0.17100000000000001</v>
      </c>
      <c r="M20" s="106">
        <v>1</v>
      </c>
    </row>
    <row r="21" spans="1:13" x14ac:dyDescent="0.25">
      <c r="A21" s="207"/>
      <c r="B21" s="101" t="s">
        <v>117</v>
      </c>
      <c r="C21" s="99" t="s">
        <v>195</v>
      </c>
      <c r="D21" s="100" t="s">
        <v>195</v>
      </c>
      <c r="E21" s="100" t="s">
        <v>195</v>
      </c>
      <c r="F21" s="106">
        <v>0.24099999999999999</v>
      </c>
      <c r="G21" s="106">
        <v>4.2000000000000003E-2</v>
      </c>
      <c r="H21" s="106">
        <v>0.155</v>
      </c>
      <c r="I21" s="106">
        <v>5.6000000000000001E-2</v>
      </c>
      <c r="J21" s="106">
        <v>0.251</v>
      </c>
      <c r="K21" s="106">
        <v>0.24199999999999999</v>
      </c>
      <c r="L21" s="106">
        <v>0.26600000000000001</v>
      </c>
      <c r="M21" s="106">
        <v>1</v>
      </c>
    </row>
    <row r="22" spans="1:13" x14ac:dyDescent="0.25">
      <c r="A22" s="207"/>
      <c r="B22" s="93" t="s">
        <v>163</v>
      </c>
      <c r="C22" s="99" t="s">
        <v>195</v>
      </c>
      <c r="D22" s="104" t="s">
        <v>195</v>
      </c>
      <c r="E22" s="104" t="s">
        <v>195</v>
      </c>
      <c r="F22" s="107">
        <v>0.9</v>
      </c>
      <c r="G22" s="107">
        <v>0.2</v>
      </c>
      <c r="H22" s="107">
        <v>0.6</v>
      </c>
      <c r="I22" s="107">
        <v>-0.3</v>
      </c>
      <c r="J22" s="107">
        <v>0.5</v>
      </c>
      <c r="K22" s="107">
        <v>-0.7</v>
      </c>
      <c r="L22" s="107">
        <v>-0.7</v>
      </c>
      <c r="M22" s="107">
        <v>0</v>
      </c>
    </row>
    <row r="23" spans="1:13" x14ac:dyDescent="0.25">
      <c r="A23" s="207"/>
      <c r="B23" s="101" t="s">
        <v>116</v>
      </c>
      <c r="C23" s="99" t="s">
        <v>195</v>
      </c>
      <c r="D23" s="105" t="s">
        <v>195</v>
      </c>
      <c r="E23" s="105" t="s">
        <v>195</v>
      </c>
      <c r="F23" s="51">
        <v>1.2</v>
      </c>
      <c r="G23" s="51">
        <v>0.2</v>
      </c>
      <c r="H23" s="51">
        <v>0.8</v>
      </c>
      <c r="I23" s="51">
        <v>-0.2</v>
      </c>
      <c r="J23" s="51">
        <v>0.8</v>
      </c>
      <c r="K23" s="51">
        <v>-0.8</v>
      </c>
      <c r="L23" s="51">
        <v>-1.2</v>
      </c>
      <c r="M23" s="51">
        <v>0</v>
      </c>
    </row>
    <row r="24" spans="1:13" x14ac:dyDescent="0.25">
      <c r="A24" s="207"/>
      <c r="B24" s="101" t="s">
        <v>117</v>
      </c>
      <c r="C24" s="99" t="s">
        <v>195</v>
      </c>
      <c r="D24" s="105" t="s">
        <v>195</v>
      </c>
      <c r="E24" s="105" t="s">
        <v>195</v>
      </c>
      <c r="F24" s="51">
        <v>0.3</v>
      </c>
      <c r="G24" s="51">
        <v>0.2</v>
      </c>
      <c r="H24" s="51">
        <v>0</v>
      </c>
      <c r="I24" s="51">
        <v>-0.4</v>
      </c>
      <c r="J24" s="51">
        <v>-0.4</v>
      </c>
      <c r="K24" s="51">
        <v>-0.7</v>
      </c>
      <c r="L24" s="51">
        <v>0.8</v>
      </c>
      <c r="M24" s="51">
        <v>0</v>
      </c>
    </row>
    <row r="25" spans="1:13" x14ac:dyDescent="0.25">
      <c r="A25" s="2"/>
      <c r="B25" s="101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</row>
    <row r="26" spans="1:13" x14ac:dyDescent="0.25">
      <c r="A26" s="2"/>
      <c r="B26" s="2"/>
      <c r="C26" s="109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18" t="s">
        <v>199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45"/>
      <c r="M27" s="45"/>
    </row>
    <row r="28" spans="1:13" x14ac:dyDescent="0.25">
      <c r="A28" s="18" t="s">
        <v>200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3" x14ac:dyDescent="0.25">
      <c r="A29" s="18" t="s">
        <v>218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5" customHeight="1" x14ac:dyDescent="0.25">
      <c r="A30" s="18" t="s">
        <v>185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</sheetData>
  <mergeCells count="9">
    <mergeCell ref="A16:A24"/>
    <mergeCell ref="A3:B5"/>
    <mergeCell ref="C3:K3"/>
    <mergeCell ref="L3:L5"/>
    <mergeCell ref="M3:M5"/>
    <mergeCell ref="C4:F4"/>
    <mergeCell ref="G4:J4"/>
    <mergeCell ref="K4:K5"/>
    <mergeCell ref="A6:A14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21"/>
  <sheetViews>
    <sheetView workbookViewId="0">
      <pane xSplit="1" topLeftCell="B1" activePane="topRight" state="frozen"/>
      <selection pane="topRight"/>
    </sheetView>
  </sheetViews>
  <sheetFormatPr baseColWidth="10" defaultRowHeight="15" x14ac:dyDescent="0.25"/>
  <cols>
    <col min="1" max="1" width="24" customWidth="1"/>
    <col min="2" max="2" width="19.28515625" customWidth="1"/>
    <col min="3" max="3" width="18.5703125" customWidth="1"/>
    <col min="4" max="4" width="21.42578125" customWidth="1"/>
    <col min="5" max="5" width="24.28515625" customWidth="1"/>
    <col min="6" max="6" width="19.42578125" customWidth="1"/>
    <col min="7" max="7" width="18.85546875" customWidth="1"/>
    <col min="8" max="8" width="19.28515625" customWidth="1"/>
    <col min="9" max="9" width="20.5703125" customWidth="1"/>
    <col min="10" max="10" width="19.85546875" customWidth="1"/>
    <col min="11" max="11" width="18.7109375" customWidth="1"/>
    <col min="12" max="12" width="20.28515625" customWidth="1"/>
    <col min="13" max="13" width="24.85546875" customWidth="1"/>
    <col min="14" max="14" width="19.5703125" customWidth="1"/>
    <col min="15" max="15" width="19.85546875" customWidth="1"/>
    <col min="16" max="16" width="19.42578125" customWidth="1"/>
    <col min="17" max="17" width="24.5703125" customWidth="1"/>
    <col min="18" max="18" width="19.140625" customWidth="1"/>
    <col min="19" max="19" width="18.42578125" customWidth="1"/>
    <col min="20" max="20" width="20.140625" customWidth="1"/>
    <col min="21" max="21" width="27.42578125" customWidth="1"/>
    <col min="22" max="22" width="19.85546875" customWidth="1"/>
    <col min="23" max="23" width="18.5703125" customWidth="1"/>
    <col min="24" max="24" width="19.140625" customWidth="1"/>
    <col min="25" max="25" width="25.28515625" customWidth="1"/>
    <col min="26" max="26" width="19.85546875" customWidth="1"/>
    <col min="27" max="27" width="18.5703125" customWidth="1"/>
    <col min="28" max="28" width="19.140625" customWidth="1"/>
    <col min="29" max="33" width="17" customWidth="1"/>
    <col min="34" max="36" width="14.28515625" customWidth="1"/>
    <col min="37" max="37" width="17.85546875" customWidth="1"/>
  </cols>
  <sheetData>
    <row r="1" spans="1:37" ht="18.75" customHeight="1" x14ac:dyDescent="0.25">
      <c r="A1" s="4" t="s">
        <v>202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</row>
    <row r="2" spans="1:37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</row>
    <row r="3" spans="1:37" ht="22.5" customHeight="1" x14ac:dyDescent="0.25">
      <c r="A3" s="44"/>
      <c r="B3" s="212" t="s">
        <v>95</v>
      </c>
      <c r="C3" s="213"/>
      <c r="D3" s="213"/>
      <c r="E3" s="214"/>
      <c r="F3" s="212" t="s">
        <v>112</v>
      </c>
      <c r="G3" s="213"/>
      <c r="H3" s="213"/>
      <c r="I3" s="214"/>
      <c r="J3" s="212" t="s">
        <v>118</v>
      </c>
      <c r="K3" s="213"/>
      <c r="L3" s="213"/>
      <c r="M3" s="214"/>
      <c r="N3" s="212" t="s">
        <v>122</v>
      </c>
      <c r="O3" s="213"/>
      <c r="P3" s="213"/>
      <c r="Q3" s="214"/>
      <c r="R3" s="212" t="s">
        <v>124</v>
      </c>
      <c r="S3" s="213"/>
      <c r="T3" s="213"/>
      <c r="U3" s="214"/>
      <c r="V3" s="212" t="s">
        <v>144</v>
      </c>
      <c r="W3" s="213"/>
      <c r="X3" s="213"/>
      <c r="Y3" s="214"/>
      <c r="Z3" s="212" t="s">
        <v>170</v>
      </c>
      <c r="AA3" s="213"/>
      <c r="AB3" s="213"/>
      <c r="AC3" s="214"/>
      <c r="AD3" s="209" t="s">
        <v>187</v>
      </c>
      <c r="AE3" s="210"/>
      <c r="AF3" s="210"/>
      <c r="AG3" s="211"/>
      <c r="AH3" s="209" t="s">
        <v>188</v>
      </c>
      <c r="AI3" s="210"/>
      <c r="AJ3" s="210"/>
      <c r="AK3" s="211"/>
    </row>
    <row r="4" spans="1:37" ht="61.5" customHeight="1" x14ac:dyDescent="0.25">
      <c r="A4" s="19"/>
      <c r="B4" s="19" t="s">
        <v>132</v>
      </c>
      <c r="C4" s="19" t="s">
        <v>106</v>
      </c>
      <c r="D4" s="19" t="s">
        <v>104</v>
      </c>
      <c r="E4" s="19" t="s">
        <v>107</v>
      </c>
      <c r="F4" s="19" t="s">
        <v>133</v>
      </c>
      <c r="G4" s="19" t="s">
        <v>106</v>
      </c>
      <c r="H4" s="19" t="s">
        <v>115</v>
      </c>
      <c r="I4" s="19" t="s">
        <v>107</v>
      </c>
      <c r="J4" s="19" t="s">
        <v>134</v>
      </c>
      <c r="K4" s="19" t="s">
        <v>106</v>
      </c>
      <c r="L4" s="19" t="s">
        <v>120</v>
      </c>
      <c r="M4" s="19" t="s">
        <v>107</v>
      </c>
      <c r="N4" s="19" t="s">
        <v>135</v>
      </c>
      <c r="O4" s="19" t="s">
        <v>106</v>
      </c>
      <c r="P4" s="19" t="s">
        <v>123</v>
      </c>
      <c r="Q4" s="19" t="s">
        <v>107</v>
      </c>
      <c r="R4" s="19" t="s">
        <v>136</v>
      </c>
      <c r="S4" s="19" t="s">
        <v>106</v>
      </c>
      <c r="T4" s="19" t="s">
        <v>128</v>
      </c>
      <c r="U4" s="19" t="s">
        <v>129</v>
      </c>
      <c r="V4" s="19" t="s">
        <v>178</v>
      </c>
      <c r="W4" s="19" t="s">
        <v>106</v>
      </c>
      <c r="X4" s="19" t="s">
        <v>145</v>
      </c>
      <c r="Y4" s="19" t="s">
        <v>107</v>
      </c>
      <c r="Z4" s="19" t="s">
        <v>179</v>
      </c>
      <c r="AA4" s="19" t="s">
        <v>106</v>
      </c>
      <c r="AB4" s="19" t="s">
        <v>180</v>
      </c>
      <c r="AC4" s="19" t="s">
        <v>107</v>
      </c>
      <c r="AD4" s="126" t="s">
        <v>210</v>
      </c>
      <c r="AE4" s="126" t="s">
        <v>106</v>
      </c>
      <c r="AF4" s="126" t="s">
        <v>211</v>
      </c>
      <c r="AG4" s="126" t="s">
        <v>107</v>
      </c>
      <c r="AH4" s="126" t="s">
        <v>210</v>
      </c>
      <c r="AI4" s="126" t="s">
        <v>106</v>
      </c>
      <c r="AJ4" s="126" t="s">
        <v>211</v>
      </c>
      <c r="AK4" s="126" t="s">
        <v>107</v>
      </c>
    </row>
    <row r="5" spans="1:37" x14ac:dyDescent="0.25">
      <c r="A5" s="32" t="s">
        <v>84</v>
      </c>
      <c r="B5" s="116">
        <v>317054</v>
      </c>
      <c r="C5" s="104">
        <v>3.7252958284669263E-2</v>
      </c>
      <c r="D5" s="116">
        <v>22734</v>
      </c>
      <c r="E5" s="104">
        <v>-5.675877520537715E-2</v>
      </c>
      <c r="F5" s="116">
        <v>327078</v>
      </c>
      <c r="G5" s="104">
        <v>3.1616065402108158E-2</v>
      </c>
      <c r="H5" s="116">
        <v>22621</v>
      </c>
      <c r="I5" s="104">
        <v>-4.9705287234978451E-3</v>
      </c>
      <c r="J5" s="116">
        <v>337475</v>
      </c>
      <c r="K5" s="104">
        <v>3.178752468830065E-2</v>
      </c>
      <c r="L5" s="116">
        <v>23136</v>
      </c>
      <c r="M5" s="104">
        <v>2.2766455948012909E-2</v>
      </c>
      <c r="N5" s="116">
        <v>359455</v>
      </c>
      <c r="O5" s="104">
        <v>6.5130750425957479E-2</v>
      </c>
      <c r="P5" s="116">
        <v>23696</v>
      </c>
      <c r="Q5" s="104">
        <v>2.4204702627939143E-2</v>
      </c>
      <c r="R5" s="116">
        <v>356384</v>
      </c>
      <c r="S5" s="104">
        <v>-8.5434894493051985E-3</v>
      </c>
      <c r="T5" s="116">
        <v>23254</v>
      </c>
      <c r="U5" s="104">
        <v>-1.8652937204591491E-2</v>
      </c>
      <c r="V5" s="116">
        <v>384158</v>
      </c>
      <c r="W5" s="104">
        <v>6.8723484163525334E-2</v>
      </c>
      <c r="X5" s="116">
        <v>25784</v>
      </c>
      <c r="Y5" s="104">
        <v>0.10879848628192999</v>
      </c>
      <c r="Z5" s="116">
        <v>371115</v>
      </c>
      <c r="AA5" s="104">
        <v>-3.3952175927613119E-2</v>
      </c>
      <c r="AB5" s="116">
        <v>21337</v>
      </c>
      <c r="AC5" s="104">
        <v>-0.17247130003102698</v>
      </c>
      <c r="AD5" s="153">
        <v>362507</v>
      </c>
      <c r="AE5" s="149">
        <f>(AD5-Z5)/Z5</f>
        <v>-2.3194966519811917E-2</v>
      </c>
      <c r="AF5" s="153">
        <v>19875</v>
      </c>
      <c r="AG5" s="149">
        <v>-6.9000000000000006E-2</v>
      </c>
      <c r="AH5" s="153">
        <v>370395</v>
      </c>
      <c r="AI5" s="149">
        <f>(AH5-AD5)/AD5</f>
        <v>2.175957981501047E-2</v>
      </c>
      <c r="AJ5" s="153">
        <v>20655</v>
      </c>
      <c r="AK5" s="149">
        <v>3.9E-2</v>
      </c>
    </row>
    <row r="6" spans="1:37" x14ac:dyDescent="0.25">
      <c r="A6" s="5" t="s">
        <v>8</v>
      </c>
      <c r="B6" s="23">
        <v>166824</v>
      </c>
      <c r="C6" s="105">
        <v>3.8263337399487167E-2</v>
      </c>
      <c r="D6" s="23">
        <v>8869</v>
      </c>
      <c r="E6" s="105">
        <v>-3.461412866006313E-2</v>
      </c>
      <c r="F6" s="23">
        <v>173217</v>
      </c>
      <c r="G6" s="105">
        <v>3.8321824197957127E-2</v>
      </c>
      <c r="H6" s="23">
        <v>9142</v>
      </c>
      <c r="I6" s="105">
        <v>3.0781373322809787E-2</v>
      </c>
      <c r="J6" s="23">
        <v>176923</v>
      </c>
      <c r="K6" s="105">
        <v>2.1395128653654089E-2</v>
      </c>
      <c r="L6" s="23">
        <v>9080</v>
      </c>
      <c r="M6" s="105">
        <v>-6.7818858017939182E-3</v>
      </c>
      <c r="N6" s="23">
        <v>187629</v>
      </c>
      <c r="O6" s="105">
        <v>6.0512200222695746E-2</v>
      </c>
      <c r="P6" s="23">
        <v>9463</v>
      </c>
      <c r="Q6" s="105">
        <v>4.2180616740088106E-2</v>
      </c>
      <c r="R6" s="23">
        <v>184026</v>
      </c>
      <c r="S6" s="105">
        <v>-1.9202788481524711E-2</v>
      </c>
      <c r="T6" s="23">
        <v>9449</v>
      </c>
      <c r="U6" s="105">
        <v>-1.4794462643981823E-3</v>
      </c>
      <c r="V6" s="23">
        <v>199253</v>
      </c>
      <c r="W6" s="105">
        <v>6.1952043660628155E-2</v>
      </c>
      <c r="X6" s="23">
        <v>11139</v>
      </c>
      <c r="Y6" s="105">
        <v>0.17885490528098211</v>
      </c>
      <c r="Z6" s="23" t="s">
        <v>6</v>
      </c>
      <c r="AA6" s="105" t="s">
        <v>6</v>
      </c>
      <c r="AB6" s="23" t="s">
        <v>6</v>
      </c>
      <c r="AC6" s="105" t="s">
        <v>6</v>
      </c>
      <c r="AD6" s="127" t="s">
        <v>6</v>
      </c>
      <c r="AE6" s="150" t="s">
        <v>6</v>
      </c>
      <c r="AF6" s="127" t="s">
        <v>6</v>
      </c>
      <c r="AG6" s="150" t="s">
        <v>6</v>
      </c>
      <c r="AH6" s="127"/>
      <c r="AI6" s="150" t="s">
        <v>6</v>
      </c>
      <c r="AJ6" s="127" t="s">
        <v>195</v>
      </c>
      <c r="AK6" s="150" t="s">
        <v>195</v>
      </c>
    </row>
    <row r="7" spans="1:37" x14ac:dyDescent="0.25">
      <c r="A7" s="5" t="s">
        <v>9</v>
      </c>
      <c r="B7" s="23">
        <v>100360</v>
      </c>
      <c r="C7" s="105">
        <v>3.4639175257731962E-2</v>
      </c>
      <c r="D7" s="23">
        <v>9979</v>
      </c>
      <c r="E7" s="105">
        <v>-1.9070087486483828E-2</v>
      </c>
      <c r="F7" s="23">
        <v>102887</v>
      </c>
      <c r="G7" s="105">
        <v>2.5179354324432045E-2</v>
      </c>
      <c r="H7" s="23">
        <v>9503</v>
      </c>
      <c r="I7" s="105">
        <v>-4.770017035775128E-2</v>
      </c>
      <c r="J7" s="23">
        <v>108113</v>
      </c>
      <c r="K7" s="105">
        <v>5.0793589083168916E-2</v>
      </c>
      <c r="L7" s="23">
        <v>9941</v>
      </c>
      <c r="M7" s="105">
        <v>4.6090708197411345E-2</v>
      </c>
      <c r="N7" s="23">
        <v>119178</v>
      </c>
      <c r="O7" s="105">
        <v>0.1023466188154986</v>
      </c>
      <c r="P7" s="23">
        <v>10878</v>
      </c>
      <c r="Q7" s="105">
        <v>9.4256111055225827E-2</v>
      </c>
      <c r="R7" s="23">
        <v>120114</v>
      </c>
      <c r="S7" s="105">
        <v>7.8537985198610487E-3</v>
      </c>
      <c r="T7" s="23">
        <v>10804</v>
      </c>
      <c r="U7" s="105">
        <v>-6.8027210884353739E-3</v>
      </c>
      <c r="V7" s="23">
        <v>130389</v>
      </c>
      <c r="W7" s="105">
        <v>9.4069375220258766E-2</v>
      </c>
      <c r="X7" s="23">
        <v>11422</v>
      </c>
      <c r="Y7" s="105">
        <v>5.7201036653091446E-2</v>
      </c>
      <c r="Z7" s="23" t="s">
        <v>6</v>
      </c>
      <c r="AA7" s="105" t="s">
        <v>6</v>
      </c>
      <c r="AB7" s="23" t="s">
        <v>6</v>
      </c>
      <c r="AC7" s="105" t="s">
        <v>6</v>
      </c>
      <c r="AD7" s="127" t="s">
        <v>6</v>
      </c>
      <c r="AE7" s="150" t="s">
        <v>6</v>
      </c>
      <c r="AF7" s="127" t="s">
        <v>6</v>
      </c>
      <c r="AG7" s="150" t="s">
        <v>6</v>
      </c>
      <c r="AH7" s="127"/>
      <c r="AI7" s="150" t="s">
        <v>6</v>
      </c>
      <c r="AJ7" s="127" t="s">
        <v>195</v>
      </c>
      <c r="AK7" s="150" t="s">
        <v>195</v>
      </c>
    </row>
    <row r="8" spans="1:37" x14ac:dyDescent="0.25">
      <c r="A8" s="5" t="s">
        <v>10</v>
      </c>
      <c r="B8" s="23">
        <v>49870</v>
      </c>
      <c r="C8" s="105">
        <v>3.9153174553562126E-2</v>
      </c>
      <c r="D8" s="23">
        <v>3886</v>
      </c>
      <c r="E8" s="105">
        <v>-0.18051455082243778</v>
      </c>
      <c r="F8" s="23">
        <v>50974</v>
      </c>
      <c r="G8" s="105">
        <v>2.2137557649889714E-2</v>
      </c>
      <c r="H8" s="23">
        <v>3976</v>
      </c>
      <c r="I8" s="105">
        <v>2.3160061760164694E-2</v>
      </c>
      <c r="J8" s="23">
        <v>52439</v>
      </c>
      <c r="K8" s="105">
        <v>2.8740142033193392E-2</v>
      </c>
      <c r="L8" s="23">
        <v>4115</v>
      </c>
      <c r="M8" s="105">
        <v>3.4959758551307847E-2</v>
      </c>
      <c r="N8" s="23">
        <v>52648</v>
      </c>
      <c r="O8" s="105">
        <v>3.9855832491084882E-3</v>
      </c>
      <c r="P8" s="23">
        <v>3355</v>
      </c>
      <c r="Q8" s="105">
        <v>-0.18469015795868773</v>
      </c>
      <c r="R8" s="23">
        <v>52244</v>
      </c>
      <c r="S8" s="105">
        <v>-7.6736058349794866E-3</v>
      </c>
      <c r="T8" s="23">
        <v>3001</v>
      </c>
      <c r="U8" s="105">
        <v>-0.10551415797317437</v>
      </c>
      <c r="V8" s="23">
        <v>54516</v>
      </c>
      <c r="W8" s="105">
        <v>3.5480929949855647E-2</v>
      </c>
      <c r="X8" s="23">
        <v>3223</v>
      </c>
      <c r="Y8" s="105">
        <v>7.3975341552815724E-2</v>
      </c>
      <c r="Z8" s="23" t="s">
        <v>6</v>
      </c>
      <c r="AA8" s="105" t="s">
        <v>6</v>
      </c>
      <c r="AB8" s="23" t="s">
        <v>6</v>
      </c>
      <c r="AC8" s="105" t="s">
        <v>6</v>
      </c>
      <c r="AD8" s="127" t="s">
        <v>6</v>
      </c>
      <c r="AE8" s="150" t="s">
        <v>6</v>
      </c>
      <c r="AF8" s="127" t="s">
        <v>6</v>
      </c>
      <c r="AG8" s="150" t="s">
        <v>6</v>
      </c>
      <c r="AH8" s="127"/>
      <c r="AI8" s="150" t="s">
        <v>6</v>
      </c>
      <c r="AJ8" s="127" t="s">
        <v>195</v>
      </c>
      <c r="AK8" s="150" t="s">
        <v>195</v>
      </c>
    </row>
    <row r="9" spans="1:37" x14ac:dyDescent="0.25">
      <c r="A9" s="32" t="s">
        <v>85</v>
      </c>
      <c r="B9" s="116">
        <v>125144</v>
      </c>
      <c r="C9" s="104">
        <v>-3.1468152619766272E-2</v>
      </c>
      <c r="D9" s="116">
        <v>46176</v>
      </c>
      <c r="E9" s="104">
        <v>-1.1432241490044959E-2</v>
      </c>
      <c r="F9" s="116">
        <v>126578</v>
      </c>
      <c r="G9" s="104">
        <v>1.1458799463018603E-2</v>
      </c>
      <c r="H9" s="116">
        <v>46253</v>
      </c>
      <c r="I9" s="104">
        <v>1.6675329175329175E-3</v>
      </c>
      <c r="J9" s="116">
        <v>128109</v>
      </c>
      <c r="K9" s="104">
        <v>1.2095308821438165E-2</v>
      </c>
      <c r="L9" s="116">
        <v>46806</v>
      </c>
      <c r="M9" s="104">
        <v>1.195598123364971E-2</v>
      </c>
      <c r="N9" s="116">
        <v>138570</v>
      </c>
      <c r="O9" s="104">
        <v>8.1657026438423527E-2</v>
      </c>
      <c r="P9" s="116">
        <v>48117</v>
      </c>
      <c r="Q9" s="104">
        <v>2.8009229585950521E-2</v>
      </c>
      <c r="R9" s="116">
        <v>138284</v>
      </c>
      <c r="S9" s="104">
        <v>-2.0639388034928196E-3</v>
      </c>
      <c r="T9" s="116">
        <v>47449</v>
      </c>
      <c r="U9" s="104">
        <v>-1.3882827275183408E-2</v>
      </c>
      <c r="V9" s="116">
        <v>149972</v>
      </c>
      <c r="W9" s="104">
        <v>8.2283322508479473E-2</v>
      </c>
      <c r="X9" s="116">
        <v>46799</v>
      </c>
      <c r="Y9" s="104">
        <v>-1.3698918839174692E-2</v>
      </c>
      <c r="Z9" s="116">
        <v>135919</v>
      </c>
      <c r="AA9" s="104">
        <v>-9.3704158109513783E-2</v>
      </c>
      <c r="AB9" s="116">
        <v>37967</v>
      </c>
      <c r="AC9" s="104">
        <v>-0.18872198123891537</v>
      </c>
      <c r="AD9" s="153">
        <v>131302</v>
      </c>
      <c r="AE9" s="149">
        <f>(AD9-Z9)/Z9</f>
        <v>-3.3968760806068317E-2</v>
      </c>
      <c r="AF9" s="153">
        <v>35081</v>
      </c>
      <c r="AG9" s="149">
        <v>-7.5999999999999998E-2</v>
      </c>
      <c r="AH9" s="153">
        <v>133275</v>
      </c>
      <c r="AI9" s="149">
        <f>(AH9-AD9)/AD9</f>
        <v>1.5026427624864816E-2</v>
      </c>
      <c r="AJ9" s="153">
        <v>35218</v>
      </c>
      <c r="AK9" s="149">
        <v>4.0000000000000001E-3</v>
      </c>
    </row>
    <row r="10" spans="1:37" x14ac:dyDescent="0.25">
      <c r="A10" s="5" t="s">
        <v>105</v>
      </c>
      <c r="B10" s="23">
        <v>29580</v>
      </c>
      <c r="C10" s="105">
        <v>4.7450424929178468E-2</v>
      </c>
      <c r="D10" s="23">
        <v>11959</v>
      </c>
      <c r="E10" s="105">
        <v>4.5275762608163621E-2</v>
      </c>
      <c r="F10" s="23">
        <v>31344</v>
      </c>
      <c r="G10" s="105">
        <v>5.9634888438133873E-2</v>
      </c>
      <c r="H10" s="23">
        <v>12483</v>
      </c>
      <c r="I10" s="105">
        <v>4.3816372606405217E-2</v>
      </c>
      <c r="J10" s="23">
        <v>32699</v>
      </c>
      <c r="K10" s="105">
        <v>4.3229964267483413E-2</v>
      </c>
      <c r="L10" s="23">
        <v>12453</v>
      </c>
      <c r="M10" s="105">
        <v>-2.4032684450853159E-3</v>
      </c>
      <c r="N10" s="23">
        <v>36062</v>
      </c>
      <c r="O10" s="105">
        <v>0.10284718187100524</v>
      </c>
      <c r="P10" s="23">
        <v>13068</v>
      </c>
      <c r="Q10" s="105">
        <v>4.9385690195133704E-2</v>
      </c>
      <c r="R10" s="23">
        <v>35350</v>
      </c>
      <c r="S10" s="105">
        <v>-1.974377461039321E-2</v>
      </c>
      <c r="T10" s="23">
        <v>12732</v>
      </c>
      <c r="U10" s="105">
        <v>-2.5711662075298437E-2</v>
      </c>
      <c r="V10" s="23">
        <v>33252</v>
      </c>
      <c r="W10" s="105">
        <v>-7.7921357661804663E-2</v>
      </c>
      <c r="X10" s="23">
        <v>12619</v>
      </c>
      <c r="Y10" s="105">
        <v>-8.875274897895068E-3</v>
      </c>
      <c r="Z10" s="23">
        <v>27682</v>
      </c>
      <c r="AA10" s="105">
        <v>-0.167508721279923</v>
      </c>
      <c r="AB10" s="23">
        <v>9647</v>
      </c>
      <c r="AC10" s="105">
        <v>-0.23551786987875425</v>
      </c>
      <c r="AD10" s="127">
        <v>28819</v>
      </c>
      <c r="AE10" s="149">
        <f t="shared" ref="AE10:AE15" si="0">(AD10-Z10)/Z10</f>
        <v>4.1073621848132361E-2</v>
      </c>
      <c r="AF10" s="127">
        <v>8548</v>
      </c>
      <c r="AG10" s="150">
        <v>-0.114</v>
      </c>
      <c r="AH10" s="127">
        <v>29461</v>
      </c>
      <c r="AI10" s="149">
        <f t="shared" ref="AI10:AI15" si="1">(AH10-AD10)/AD10</f>
        <v>2.227697005447795E-2</v>
      </c>
      <c r="AJ10" s="127">
        <v>8719</v>
      </c>
      <c r="AK10" s="150">
        <v>0.02</v>
      </c>
    </row>
    <row r="11" spans="1:37" x14ac:dyDescent="0.25">
      <c r="A11" s="5" t="s">
        <v>86</v>
      </c>
      <c r="B11" s="23">
        <v>60124</v>
      </c>
      <c r="C11" s="105">
        <v>-4.0074081169971583E-2</v>
      </c>
      <c r="D11" s="23">
        <v>25327</v>
      </c>
      <c r="E11" s="105">
        <v>-2.9579677382275182E-2</v>
      </c>
      <c r="F11" s="23">
        <v>59673</v>
      </c>
      <c r="G11" s="105">
        <v>-7.5011642605282416E-3</v>
      </c>
      <c r="H11" s="23">
        <v>24600</v>
      </c>
      <c r="I11" s="105">
        <v>-2.870454455719193E-2</v>
      </c>
      <c r="J11" s="23">
        <v>59060</v>
      </c>
      <c r="K11" s="105">
        <v>-1.0272652623464549E-2</v>
      </c>
      <c r="L11" s="23">
        <v>25263</v>
      </c>
      <c r="M11" s="105">
        <v>2.6951219512195122E-2</v>
      </c>
      <c r="N11" s="23">
        <v>63690</v>
      </c>
      <c r="O11" s="105">
        <v>7.8394852692177441E-2</v>
      </c>
      <c r="P11" s="23">
        <v>25259</v>
      </c>
      <c r="Q11" s="105">
        <v>-1.5833432292285159E-4</v>
      </c>
      <c r="R11" s="23">
        <v>65434</v>
      </c>
      <c r="S11" s="105">
        <v>2.7382634636520648E-2</v>
      </c>
      <c r="T11" s="23">
        <v>24713</v>
      </c>
      <c r="U11" s="105">
        <v>-2.1616057642820381E-2</v>
      </c>
      <c r="V11" s="23">
        <v>73621</v>
      </c>
      <c r="W11" s="105">
        <v>0.15592714711885697</v>
      </c>
      <c r="X11" s="23">
        <v>24399</v>
      </c>
      <c r="Y11" s="105">
        <v>-1.2705863310808077E-2</v>
      </c>
      <c r="Z11" s="23">
        <v>69669</v>
      </c>
      <c r="AA11" s="105">
        <v>-5.3680335773760204E-2</v>
      </c>
      <c r="AB11" s="23">
        <v>20351</v>
      </c>
      <c r="AC11" s="105">
        <v>-0.16590843887044551</v>
      </c>
      <c r="AD11" s="127">
        <v>69096</v>
      </c>
      <c r="AE11" s="149">
        <f t="shared" si="0"/>
        <v>-8.2246049175386474E-3</v>
      </c>
      <c r="AF11" s="127">
        <v>19219</v>
      </c>
      <c r="AG11" s="150">
        <v>-5.6000000000000001E-2</v>
      </c>
      <c r="AH11" s="127">
        <v>70920</v>
      </c>
      <c r="AI11" s="149">
        <f t="shared" si="1"/>
        <v>2.6398054880166725E-2</v>
      </c>
      <c r="AJ11" s="127">
        <v>19596</v>
      </c>
      <c r="AK11" s="150">
        <v>0.02</v>
      </c>
    </row>
    <row r="12" spans="1:37" x14ac:dyDescent="0.25">
      <c r="A12" s="5" t="s">
        <v>11</v>
      </c>
      <c r="B12" s="23">
        <v>35540</v>
      </c>
      <c r="C12" s="105">
        <v>-7.2934056761268781E-2</v>
      </c>
      <c r="D12" s="23">
        <v>8890</v>
      </c>
      <c r="E12" s="105">
        <v>-3.0534351145038167E-2</v>
      </c>
      <c r="F12" s="23">
        <v>35561</v>
      </c>
      <c r="G12" s="105">
        <v>5.908835115362971E-4</v>
      </c>
      <c r="H12" s="23">
        <v>9170</v>
      </c>
      <c r="I12" s="105">
        <v>3.1496062992125984E-2</v>
      </c>
      <c r="J12" s="23">
        <v>36350</v>
      </c>
      <c r="K12" s="105">
        <v>2.2187227580776694E-2</v>
      </c>
      <c r="L12" s="23">
        <v>9090</v>
      </c>
      <c r="M12" s="105">
        <v>-8.7241003271537627E-3</v>
      </c>
      <c r="N12" s="23">
        <v>38818</v>
      </c>
      <c r="O12" s="105">
        <v>6.7895460797799179E-2</v>
      </c>
      <c r="P12" s="23">
        <v>9790</v>
      </c>
      <c r="Q12" s="105">
        <v>7.7007700770077014E-2</v>
      </c>
      <c r="R12" s="23">
        <v>37500</v>
      </c>
      <c r="S12" s="105">
        <v>-3.3953320624452575E-2</v>
      </c>
      <c r="T12" s="23">
        <v>10004</v>
      </c>
      <c r="U12" s="105">
        <v>2.1859039836567926E-2</v>
      </c>
      <c r="V12" s="23">
        <v>43099</v>
      </c>
      <c r="W12" s="105">
        <v>0.11028388891751249</v>
      </c>
      <c r="X12" s="23">
        <v>9781</v>
      </c>
      <c r="Y12" s="105">
        <v>-2.2291083566573371E-2</v>
      </c>
      <c r="Z12" s="23">
        <v>38568</v>
      </c>
      <c r="AA12" s="105">
        <v>-0.10513004942110026</v>
      </c>
      <c r="AB12" s="23">
        <v>7969</v>
      </c>
      <c r="AC12" s="105">
        <v>-0.18525713117268172</v>
      </c>
      <c r="AD12" s="127">
        <v>33387</v>
      </c>
      <c r="AE12" s="149">
        <f t="shared" si="0"/>
        <v>-0.13433416303671439</v>
      </c>
      <c r="AF12" s="127">
        <v>7314</v>
      </c>
      <c r="AG12" s="150">
        <v>-8.2000000000000003E-2</v>
      </c>
      <c r="AH12" s="127">
        <f>AH9-AH10-AH11</f>
        <v>32894</v>
      </c>
      <c r="AI12" s="149">
        <f t="shared" si="1"/>
        <v>-1.4766226375535388E-2</v>
      </c>
      <c r="AJ12" s="127">
        <v>6903</v>
      </c>
      <c r="AK12" s="150">
        <v>-5.6000000000000001E-2</v>
      </c>
    </row>
    <row r="13" spans="1:37" x14ac:dyDescent="0.25">
      <c r="A13" s="32" t="s">
        <v>102</v>
      </c>
      <c r="B13" s="116">
        <v>176646</v>
      </c>
      <c r="C13" s="104">
        <v>-7.4051359469107264E-2</v>
      </c>
      <c r="D13" s="116">
        <v>37499</v>
      </c>
      <c r="E13" s="104">
        <v>-2.1756710927921113E-2</v>
      </c>
      <c r="F13" s="116">
        <v>179841</v>
      </c>
      <c r="G13" s="104">
        <v>1.8087021500628374E-2</v>
      </c>
      <c r="H13" s="116">
        <v>37368</v>
      </c>
      <c r="I13" s="104">
        <v>-3.4934264913731032E-3</v>
      </c>
      <c r="J13" s="116">
        <v>176104</v>
      </c>
      <c r="K13" s="104">
        <v>-2.0779466306348384E-2</v>
      </c>
      <c r="L13" s="116">
        <v>40551</v>
      </c>
      <c r="M13" s="104">
        <v>8.5179833012202957E-2</v>
      </c>
      <c r="N13" s="116">
        <v>179262</v>
      </c>
      <c r="O13" s="104">
        <v>1.7932585290510152E-2</v>
      </c>
      <c r="P13" s="116">
        <v>43358</v>
      </c>
      <c r="Q13" s="104">
        <v>6.9221474192991544E-2</v>
      </c>
      <c r="R13" s="116">
        <v>173675</v>
      </c>
      <c r="S13" s="104">
        <v>-3.1166672245093775E-2</v>
      </c>
      <c r="T13" s="116">
        <v>43577</v>
      </c>
      <c r="U13" s="104">
        <v>5.0509709857465748E-3</v>
      </c>
      <c r="V13" s="116">
        <v>188841</v>
      </c>
      <c r="W13" s="104">
        <v>5.3435753255012215E-2</v>
      </c>
      <c r="X13" s="116">
        <v>43962</v>
      </c>
      <c r="Y13" s="104">
        <v>8.8349358606604408E-3</v>
      </c>
      <c r="Z13" s="116">
        <v>180209</v>
      </c>
      <c r="AA13" s="104">
        <v>-4.5710412463395134E-2</v>
      </c>
      <c r="AB13" s="116">
        <v>43192</v>
      </c>
      <c r="AC13" s="104">
        <v>-1.7515126700332104E-2</v>
      </c>
      <c r="AD13" s="153">
        <v>170491</v>
      </c>
      <c r="AE13" s="149">
        <f t="shared" si="0"/>
        <v>-5.3926274492394941E-2</v>
      </c>
      <c r="AF13" s="153">
        <v>37512</v>
      </c>
      <c r="AG13" s="149">
        <v>-0.13200000000000001</v>
      </c>
      <c r="AH13" s="153">
        <v>168698</v>
      </c>
      <c r="AI13" s="149">
        <f t="shared" si="1"/>
        <v>-1.0516684165146548E-2</v>
      </c>
      <c r="AJ13" s="153">
        <v>36237</v>
      </c>
      <c r="AK13" s="149">
        <v>-3.4000000000000002E-2</v>
      </c>
    </row>
    <row r="14" spans="1:37" x14ac:dyDescent="0.25">
      <c r="A14" s="11"/>
      <c r="B14" s="12"/>
      <c r="C14" s="113"/>
      <c r="D14" s="12"/>
      <c r="E14" s="113"/>
      <c r="F14" s="12"/>
      <c r="G14" s="113"/>
      <c r="H14" s="12"/>
      <c r="I14" s="113"/>
      <c r="J14" s="12"/>
      <c r="K14" s="113"/>
      <c r="L14" s="12"/>
      <c r="M14" s="113"/>
      <c r="N14" s="12"/>
      <c r="O14" s="113"/>
      <c r="P14" s="12"/>
      <c r="Q14" s="113"/>
      <c r="R14" s="12"/>
      <c r="S14" s="113"/>
      <c r="T14" s="12"/>
      <c r="U14" s="113"/>
      <c r="V14" s="12"/>
      <c r="W14" s="113"/>
      <c r="X14" s="12"/>
      <c r="Y14" s="113"/>
      <c r="Z14" s="12"/>
      <c r="AA14" s="113"/>
      <c r="AB14" s="12"/>
      <c r="AC14" s="113"/>
      <c r="AD14" s="128"/>
      <c r="AE14" s="151"/>
      <c r="AF14" s="128"/>
      <c r="AG14" s="151"/>
      <c r="AH14" s="128"/>
      <c r="AI14" s="151"/>
      <c r="AJ14" s="128"/>
      <c r="AK14" s="151"/>
    </row>
    <row r="15" spans="1:37" x14ac:dyDescent="0.25">
      <c r="A15" s="14" t="s">
        <v>16</v>
      </c>
      <c r="B15" s="15">
        <v>618844</v>
      </c>
      <c r="C15" s="114">
        <v>-1.0878286581954767E-2</v>
      </c>
      <c r="D15" s="15">
        <v>106409</v>
      </c>
      <c r="E15" s="114">
        <v>-2.5067570662879655E-2</v>
      </c>
      <c r="F15" s="15">
        <v>633487</v>
      </c>
      <c r="G15" s="114">
        <v>2.3661859854826096E-2</v>
      </c>
      <c r="H15" s="15">
        <v>106242</v>
      </c>
      <c r="I15" s="114">
        <v>-1.5694161208168482E-3</v>
      </c>
      <c r="J15" s="15">
        <v>641688</v>
      </c>
      <c r="K15" s="114">
        <v>1.2945806306996039E-2</v>
      </c>
      <c r="L15" s="15">
        <v>110493</v>
      </c>
      <c r="M15" s="114">
        <v>4.0012424464900886E-2</v>
      </c>
      <c r="N15" s="15">
        <v>677287</v>
      </c>
      <c r="O15" s="114">
        <v>5.5477116604954434E-2</v>
      </c>
      <c r="P15" s="15">
        <v>115171</v>
      </c>
      <c r="Q15" s="114">
        <v>4.2337523644031747E-2</v>
      </c>
      <c r="R15" s="15">
        <v>668343</v>
      </c>
      <c r="S15" s="114">
        <v>-1.320562774717365E-2</v>
      </c>
      <c r="T15" s="56">
        <v>114280</v>
      </c>
      <c r="U15" s="115">
        <v>-7.7363225117434075E-3</v>
      </c>
      <c r="V15" s="15">
        <v>722971</v>
      </c>
      <c r="W15" s="114">
        <v>6.745146444564859E-2</v>
      </c>
      <c r="X15" s="56">
        <v>116545</v>
      </c>
      <c r="Y15" s="115">
        <v>1.9819740987049351E-2</v>
      </c>
      <c r="Z15" s="15">
        <v>687243</v>
      </c>
      <c r="AA15" s="114">
        <v>-4.9418303085462627E-2</v>
      </c>
      <c r="AB15" s="56">
        <v>102496</v>
      </c>
      <c r="AC15" s="115">
        <v>-0.1205457119567549</v>
      </c>
      <c r="AD15" s="129">
        <v>664300</v>
      </c>
      <c r="AE15" s="149">
        <f t="shared" si="0"/>
        <v>-3.3384115953163582E-2</v>
      </c>
      <c r="AF15" s="137">
        <v>92468</v>
      </c>
      <c r="AG15" s="152">
        <v>-9.8000000000000004E-2</v>
      </c>
      <c r="AH15" s="129">
        <v>672368</v>
      </c>
      <c r="AI15" s="149">
        <f t="shared" si="1"/>
        <v>1.2145115158813788E-2</v>
      </c>
      <c r="AJ15" s="129">
        <v>92110</v>
      </c>
      <c r="AK15" s="152">
        <v>-4.0000000000000001E-3</v>
      </c>
    </row>
    <row r="16" spans="1:37" x14ac:dyDescent="0.2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</row>
    <row r="17" spans="1:29" x14ac:dyDescent="0.25">
      <c r="A17" s="118" t="s">
        <v>142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</row>
    <row r="18" spans="1:29" x14ac:dyDescent="0.25">
      <c r="A18" s="118" t="s">
        <v>147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</row>
    <row r="19" spans="1:29" x14ac:dyDescent="0.25">
      <c r="A19" s="117" t="s">
        <v>218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</row>
    <row r="20" spans="1:29" x14ac:dyDescent="0.25">
      <c r="A20" s="117" t="s">
        <v>185</v>
      </c>
      <c r="B20" s="2"/>
      <c r="C20" s="2"/>
      <c r="D20" s="2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</row>
    <row r="21" spans="1:29" x14ac:dyDescent="0.25">
      <c r="L21" s="112"/>
    </row>
  </sheetData>
  <mergeCells count="9">
    <mergeCell ref="AD3:AG3"/>
    <mergeCell ref="AH3:AK3"/>
    <mergeCell ref="Z3:AC3"/>
    <mergeCell ref="V3:Y3"/>
    <mergeCell ref="B3:E3"/>
    <mergeCell ref="F3:I3"/>
    <mergeCell ref="J3:M3"/>
    <mergeCell ref="N3:Q3"/>
    <mergeCell ref="R3:U3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/>
  </sheetViews>
  <sheetFormatPr baseColWidth="10" defaultRowHeight="15" x14ac:dyDescent="0.25"/>
  <cols>
    <col min="1" max="1" width="45.42578125" customWidth="1"/>
    <col min="9" max="9" width="11.42578125" style="122"/>
  </cols>
  <sheetData>
    <row r="1" spans="1:10" ht="18.75" customHeight="1" x14ac:dyDescent="0.25">
      <c r="A1" s="4" t="s">
        <v>203</v>
      </c>
      <c r="B1" s="4"/>
      <c r="C1" s="4"/>
      <c r="D1" s="4"/>
      <c r="E1" s="4"/>
      <c r="F1" s="4"/>
      <c r="G1" s="44"/>
      <c r="H1" s="44"/>
      <c r="I1" s="123"/>
      <c r="J1" s="44"/>
    </row>
    <row r="2" spans="1:10" x14ac:dyDescent="0.25">
      <c r="A2" s="44"/>
      <c r="B2" s="44"/>
      <c r="C2" s="44"/>
      <c r="D2" s="44"/>
      <c r="E2" s="44"/>
      <c r="F2" s="44"/>
      <c r="G2" s="44"/>
      <c r="I2" s="124"/>
    </row>
    <row r="3" spans="1:10" ht="24.75" customHeight="1" x14ac:dyDescent="0.25">
      <c r="A3" s="41"/>
      <c r="B3" s="119" t="s">
        <v>88</v>
      </c>
      <c r="C3" s="119" t="s">
        <v>95</v>
      </c>
      <c r="D3" s="119" t="s">
        <v>112</v>
      </c>
      <c r="E3" s="119" t="s">
        <v>118</v>
      </c>
      <c r="F3" s="119" t="s">
        <v>122</v>
      </c>
      <c r="G3" s="119" t="s">
        <v>124</v>
      </c>
      <c r="H3" s="119" t="s">
        <v>144</v>
      </c>
      <c r="I3" s="155" t="s">
        <v>170</v>
      </c>
      <c r="J3" s="155" t="s">
        <v>187</v>
      </c>
    </row>
    <row r="4" spans="1:10" x14ac:dyDescent="0.25">
      <c r="A4" s="32" t="s">
        <v>17</v>
      </c>
      <c r="B4" s="56" t="s">
        <v>6</v>
      </c>
      <c r="C4" s="56" t="s">
        <v>6</v>
      </c>
      <c r="D4" s="56" t="s">
        <v>6</v>
      </c>
      <c r="E4" s="56" t="s">
        <v>6</v>
      </c>
      <c r="F4" s="56">
        <v>41</v>
      </c>
      <c r="G4" s="56" t="s">
        <v>6</v>
      </c>
      <c r="H4" s="56" t="s">
        <v>6</v>
      </c>
      <c r="I4" s="156" t="s">
        <v>6</v>
      </c>
    </row>
    <row r="5" spans="1:10" x14ac:dyDescent="0.25">
      <c r="A5" s="2" t="s">
        <v>18</v>
      </c>
      <c r="B5" s="58" t="s">
        <v>6</v>
      </c>
      <c r="C5" s="58" t="s">
        <v>6</v>
      </c>
      <c r="D5" s="58" t="s">
        <v>6</v>
      </c>
      <c r="E5" s="58" t="s">
        <v>6</v>
      </c>
      <c r="F5" s="58">
        <v>41</v>
      </c>
      <c r="G5" s="58" t="s">
        <v>6</v>
      </c>
      <c r="H5" s="58" t="s">
        <v>6</v>
      </c>
      <c r="I5" s="157" t="s">
        <v>6</v>
      </c>
    </row>
    <row r="6" spans="1:10" x14ac:dyDescent="0.25">
      <c r="A6" s="32" t="s">
        <v>19</v>
      </c>
      <c r="B6" s="15">
        <v>27836</v>
      </c>
      <c r="C6" s="15">
        <f>SUM(C7:C12)</f>
        <v>28462</v>
      </c>
      <c r="D6" s="15">
        <f>SUM(D7:D12)</f>
        <v>29491</v>
      </c>
      <c r="E6" s="15">
        <v>32047</v>
      </c>
      <c r="F6" s="15">
        <v>35182</v>
      </c>
      <c r="G6" s="15">
        <v>37620</v>
      </c>
      <c r="H6" s="15">
        <v>41427</v>
      </c>
      <c r="I6" s="158">
        <v>46327</v>
      </c>
      <c r="J6" s="158">
        <f>SUM(J7:J12)</f>
        <v>46866</v>
      </c>
    </row>
    <row r="7" spans="1:10" x14ac:dyDescent="0.25">
      <c r="A7" s="2" t="s">
        <v>20</v>
      </c>
      <c r="B7" s="57">
        <v>6769</v>
      </c>
      <c r="C7" s="57">
        <v>7023</v>
      </c>
      <c r="D7" s="57">
        <v>7327</v>
      </c>
      <c r="E7" s="57">
        <v>7648</v>
      </c>
      <c r="F7" s="57">
        <v>8442</v>
      </c>
      <c r="G7" s="57">
        <v>8741</v>
      </c>
      <c r="H7" s="57">
        <v>9918</v>
      </c>
      <c r="I7" s="159">
        <v>11621</v>
      </c>
      <c r="J7" s="159">
        <v>11388</v>
      </c>
    </row>
    <row r="8" spans="1:10" x14ac:dyDescent="0.25">
      <c r="A8" s="2" t="s">
        <v>21</v>
      </c>
      <c r="B8" s="57">
        <v>3063</v>
      </c>
      <c r="C8" s="57">
        <v>3060</v>
      </c>
      <c r="D8" s="57">
        <v>3182</v>
      </c>
      <c r="E8" s="57">
        <v>3638</v>
      </c>
      <c r="F8" s="57">
        <v>4139</v>
      </c>
      <c r="G8" s="57">
        <v>4485</v>
      </c>
      <c r="H8" s="57">
        <v>5119</v>
      </c>
      <c r="I8" s="159">
        <v>5847</v>
      </c>
      <c r="J8" s="159">
        <v>6293</v>
      </c>
    </row>
    <row r="9" spans="1:10" x14ac:dyDescent="0.25">
      <c r="A9" s="2" t="s">
        <v>22</v>
      </c>
      <c r="B9" s="57">
        <v>113</v>
      </c>
      <c r="C9" s="57">
        <v>133</v>
      </c>
      <c r="D9" s="57">
        <v>142</v>
      </c>
      <c r="E9" s="57">
        <v>171</v>
      </c>
      <c r="F9" s="57">
        <v>198</v>
      </c>
      <c r="G9" s="57">
        <v>214</v>
      </c>
      <c r="H9" s="57">
        <v>238</v>
      </c>
      <c r="I9" s="160">
        <v>450</v>
      </c>
      <c r="J9" s="160">
        <v>302</v>
      </c>
    </row>
    <row r="10" spans="1:10" x14ac:dyDescent="0.25">
      <c r="A10" s="2" t="s">
        <v>23</v>
      </c>
      <c r="B10" s="57">
        <v>10365</v>
      </c>
      <c r="C10" s="57">
        <v>13035</v>
      </c>
      <c r="D10" s="57">
        <v>12860</v>
      </c>
      <c r="E10" s="57">
        <v>13444</v>
      </c>
      <c r="F10" s="57">
        <v>14621</v>
      </c>
      <c r="G10" s="57">
        <v>15750</v>
      </c>
      <c r="H10" s="57">
        <v>17483</v>
      </c>
      <c r="I10" s="159">
        <v>19150</v>
      </c>
      <c r="J10" s="159">
        <v>20079</v>
      </c>
    </row>
    <row r="11" spans="1:10" x14ac:dyDescent="0.25">
      <c r="A11" s="2" t="s">
        <v>24</v>
      </c>
      <c r="B11" s="57">
        <v>4552</v>
      </c>
      <c r="C11" s="57">
        <v>2327</v>
      </c>
      <c r="D11" s="57">
        <v>2405</v>
      </c>
      <c r="E11" s="57">
        <v>2668</v>
      </c>
      <c r="F11" s="57">
        <v>3000</v>
      </c>
      <c r="G11" s="57">
        <v>3218</v>
      </c>
      <c r="H11" s="57">
        <v>3099</v>
      </c>
      <c r="I11" s="159">
        <v>3300</v>
      </c>
      <c r="J11" s="159">
        <v>2671</v>
      </c>
    </row>
    <row r="12" spans="1:10" x14ac:dyDescent="0.25">
      <c r="A12" s="2" t="s">
        <v>25</v>
      </c>
      <c r="B12" s="57">
        <v>2974</v>
      </c>
      <c r="C12" s="57">
        <v>2884</v>
      </c>
      <c r="D12" s="57">
        <v>3575</v>
      </c>
      <c r="E12" s="57">
        <v>4478</v>
      </c>
      <c r="F12" s="57">
        <v>4782</v>
      </c>
      <c r="G12" s="57">
        <v>5212</v>
      </c>
      <c r="H12" s="57">
        <v>5570</v>
      </c>
      <c r="I12" s="159">
        <v>5959</v>
      </c>
      <c r="J12" s="159">
        <v>6133</v>
      </c>
    </row>
    <row r="13" spans="1:10" x14ac:dyDescent="0.25">
      <c r="A13" s="32" t="s">
        <v>26</v>
      </c>
      <c r="B13" s="15">
        <v>30859</v>
      </c>
      <c r="C13" s="15">
        <f>SUM(C14:C18)</f>
        <v>31694</v>
      </c>
      <c r="D13" s="15">
        <f>SUM(D14:D18)</f>
        <v>33390</v>
      </c>
      <c r="E13" s="15">
        <v>35409</v>
      </c>
      <c r="F13" s="15">
        <v>37477</v>
      </c>
      <c r="G13" s="15">
        <v>41646</v>
      </c>
      <c r="H13" s="15">
        <v>68096</v>
      </c>
      <c r="I13" s="158">
        <v>110497</v>
      </c>
      <c r="J13" s="158">
        <f>SUM(J14:J18)</f>
        <v>132048</v>
      </c>
    </row>
    <row r="14" spans="1:10" x14ac:dyDescent="0.25">
      <c r="A14" s="2" t="s">
        <v>29</v>
      </c>
      <c r="B14" s="57">
        <v>5287</v>
      </c>
      <c r="C14" s="57">
        <v>5764</v>
      </c>
      <c r="D14" s="57">
        <v>6378</v>
      </c>
      <c r="E14" s="57">
        <v>6842</v>
      </c>
      <c r="F14" s="57">
        <v>6996</v>
      </c>
      <c r="G14" s="57">
        <v>6622</v>
      </c>
      <c r="H14" s="57">
        <v>8149</v>
      </c>
      <c r="I14" s="159">
        <v>12401</v>
      </c>
      <c r="J14" s="159">
        <v>14855</v>
      </c>
    </row>
    <row r="15" spans="1:10" x14ac:dyDescent="0.25">
      <c r="A15" s="2" t="s">
        <v>28</v>
      </c>
      <c r="B15" s="57">
        <v>20213</v>
      </c>
      <c r="C15" s="57">
        <v>20413</v>
      </c>
      <c r="D15" s="57">
        <v>21080</v>
      </c>
      <c r="E15" s="57">
        <v>22191</v>
      </c>
      <c r="F15" s="57">
        <v>23433</v>
      </c>
      <c r="G15" s="57">
        <v>27199</v>
      </c>
      <c r="H15" s="57">
        <v>49756</v>
      </c>
      <c r="I15" s="159">
        <v>82042</v>
      </c>
      <c r="J15" s="159">
        <v>97688</v>
      </c>
    </row>
    <row r="16" spans="1:10" x14ac:dyDescent="0.25">
      <c r="A16" s="2" t="s">
        <v>27</v>
      </c>
      <c r="B16" s="57">
        <v>748</v>
      </c>
      <c r="C16" s="57">
        <v>749</v>
      </c>
      <c r="D16" s="57">
        <v>803</v>
      </c>
      <c r="E16" s="57">
        <v>847</v>
      </c>
      <c r="F16" s="57">
        <v>943</v>
      </c>
      <c r="G16" s="57">
        <v>866</v>
      </c>
      <c r="H16" s="57">
        <v>1228</v>
      </c>
      <c r="I16" s="159">
        <v>2360</v>
      </c>
      <c r="J16" s="159">
        <v>3158</v>
      </c>
    </row>
    <row r="17" spans="1:10" x14ac:dyDescent="0.25">
      <c r="A17" s="2" t="s">
        <v>30</v>
      </c>
      <c r="B17" s="57">
        <v>4584</v>
      </c>
      <c r="C17" s="57">
        <v>4725</v>
      </c>
      <c r="D17" s="57">
        <v>5069</v>
      </c>
      <c r="E17" s="57">
        <v>5476</v>
      </c>
      <c r="F17" s="57">
        <v>6049</v>
      </c>
      <c r="G17" s="57">
        <v>6909</v>
      </c>
      <c r="H17" s="57">
        <v>8899</v>
      </c>
      <c r="I17" s="159">
        <v>13578</v>
      </c>
      <c r="J17" s="159">
        <v>16196</v>
      </c>
    </row>
    <row r="18" spans="1:10" x14ac:dyDescent="0.25">
      <c r="A18" s="2" t="s">
        <v>31</v>
      </c>
      <c r="B18" s="57">
        <v>27</v>
      </c>
      <c r="C18" s="57">
        <v>43</v>
      </c>
      <c r="D18" s="57">
        <v>60</v>
      </c>
      <c r="E18" s="57">
        <v>53</v>
      </c>
      <c r="F18" s="57">
        <v>56</v>
      </c>
      <c r="G18" s="57">
        <v>50</v>
      </c>
      <c r="H18" s="57">
        <v>64</v>
      </c>
      <c r="I18" s="160">
        <v>116</v>
      </c>
      <c r="J18" s="160">
        <v>151</v>
      </c>
    </row>
    <row r="19" spans="1:10" x14ac:dyDescent="0.25">
      <c r="A19" s="34"/>
      <c r="B19" s="54"/>
      <c r="C19" s="54"/>
      <c r="D19" s="54"/>
      <c r="E19" s="54"/>
      <c r="F19" s="54"/>
      <c r="G19" s="54"/>
      <c r="H19" s="54"/>
      <c r="I19" s="161"/>
      <c r="J19" s="161"/>
    </row>
    <row r="20" spans="1:10" x14ac:dyDescent="0.25">
      <c r="A20" s="14" t="s">
        <v>16</v>
      </c>
      <c r="B20" s="15">
        <v>58695</v>
      </c>
      <c r="C20" s="15">
        <f>SUM(C6,C13)</f>
        <v>60156</v>
      </c>
      <c r="D20" s="15">
        <f>SUM(D6,D13)</f>
        <v>62881</v>
      </c>
      <c r="E20" s="15">
        <v>67456</v>
      </c>
      <c r="F20" s="15">
        <v>72659</v>
      </c>
      <c r="G20" s="15">
        <v>79266</v>
      </c>
      <c r="H20" s="15">
        <v>109523</v>
      </c>
      <c r="I20" s="158">
        <v>156824</v>
      </c>
      <c r="J20" s="158">
        <f>J6+J13</f>
        <v>178914</v>
      </c>
    </row>
    <row r="21" spans="1:10" x14ac:dyDescent="0.25">
      <c r="A21" s="44"/>
      <c r="B21" s="44"/>
      <c r="C21" s="44"/>
      <c r="D21" s="44"/>
      <c r="E21" s="44"/>
      <c r="F21" s="44"/>
      <c r="G21" s="44"/>
      <c r="I21" s="124"/>
    </row>
    <row r="22" spans="1:10" s="164" customFormat="1" x14ac:dyDescent="0.25">
      <c r="A22" s="162" t="s">
        <v>212</v>
      </c>
      <c r="B22" s="163"/>
      <c r="C22" s="163"/>
      <c r="D22" s="163"/>
      <c r="E22" s="163"/>
      <c r="F22" s="163"/>
      <c r="G22" s="163"/>
    </row>
    <row r="23" spans="1:10" s="164" customFormat="1" x14ac:dyDescent="0.25">
      <c r="A23" s="165" t="s">
        <v>213</v>
      </c>
      <c r="B23" s="166"/>
      <c r="C23" s="163"/>
      <c r="D23" s="163"/>
      <c r="E23" s="163"/>
      <c r="F23" s="163"/>
      <c r="G23" s="163"/>
    </row>
    <row r="24" spans="1:10" x14ac:dyDescent="0.25">
      <c r="A24" s="120"/>
    </row>
    <row r="25" spans="1:10" x14ac:dyDescent="0.25">
      <c r="C25" s="167"/>
      <c r="D25" s="167"/>
      <c r="E25" s="167"/>
      <c r="F25" s="167"/>
      <c r="G25" s="167"/>
      <c r="H25" s="167"/>
      <c r="I25" s="167"/>
    </row>
  </sheetData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workbookViewId="0"/>
  </sheetViews>
  <sheetFormatPr baseColWidth="10" defaultRowHeight="15" x14ac:dyDescent="0.25"/>
  <sheetData>
    <row r="1" spans="1:19" ht="18.75" customHeight="1" x14ac:dyDescent="0.25">
      <c r="A1" s="4"/>
    </row>
    <row r="3" spans="1:19" x14ac:dyDescent="0.25">
      <c r="A3" s="3" t="s">
        <v>109</v>
      </c>
    </row>
    <row r="4" spans="1:19" ht="27.75" customHeight="1" x14ac:dyDescent="0.25">
      <c r="A4" s="175" t="s">
        <v>204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5"/>
      <c r="Q4" s="5"/>
      <c r="R4" s="5"/>
      <c r="S4" s="5"/>
    </row>
    <row r="6" spans="1:19" ht="29.25" customHeight="1" x14ac:dyDescent="0.25">
      <c r="A6" s="176" t="s">
        <v>181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5"/>
      <c r="Q6" s="5"/>
      <c r="R6" s="5"/>
      <c r="S6" s="5"/>
    </row>
    <row r="7" spans="1:19" x14ac:dyDescent="0.25">
      <c r="B7" s="2" t="s">
        <v>167</v>
      </c>
    </row>
    <row r="8" spans="1:19" x14ac:dyDescent="0.25">
      <c r="B8" s="2" t="s">
        <v>166</v>
      </c>
    </row>
    <row r="9" spans="1:19" x14ac:dyDescent="0.25">
      <c r="B9" s="2" t="s">
        <v>165</v>
      </c>
    </row>
    <row r="10" spans="1:19" x14ac:dyDescent="0.25">
      <c r="B10" s="2" t="s">
        <v>137</v>
      </c>
    </row>
    <row r="11" spans="1:19" x14ac:dyDescent="0.25">
      <c r="B11" s="2"/>
    </row>
    <row r="12" spans="1:19" x14ac:dyDescent="0.25">
      <c r="B12" s="2"/>
    </row>
    <row r="13" spans="1:19" x14ac:dyDescent="0.25">
      <c r="B13" s="2"/>
    </row>
    <row r="14" spans="1:19" x14ac:dyDescent="0.25">
      <c r="B14" s="2"/>
    </row>
  </sheetData>
  <mergeCells count="2">
    <mergeCell ref="A4:O4"/>
    <mergeCell ref="A6:O6"/>
  </mergeCells>
  <pageMargins left="0.7" right="0.7" top="0.75" bottom="0.75" header="0.3" footer="0.3"/>
  <pageSetup paperSize="9" scale="6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Normal="100" workbookViewId="0"/>
  </sheetViews>
  <sheetFormatPr baseColWidth="10" defaultRowHeight="15" x14ac:dyDescent="0.25"/>
  <cols>
    <col min="1" max="1" width="17.140625" customWidth="1"/>
    <col min="2" max="3" width="9.28515625" customWidth="1"/>
    <col min="4" max="5" width="10" customWidth="1"/>
    <col min="6" max="6" width="8.7109375" customWidth="1"/>
  </cols>
  <sheetData>
    <row r="1" spans="1:8" ht="18.75" customHeight="1" x14ac:dyDescent="0.25">
      <c r="A1" s="4" t="s">
        <v>183</v>
      </c>
      <c r="B1" s="2"/>
      <c r="C1" s="2"/>
      <c r="D1" s="2"/>
      <c r="E1" s="2"/>
      <c r="F1" s="2"/>
    </row>
    <row r="2" spans="1:8" x14ac:dyDescent="0.25">
      <c r="A2" s="2"/>
      <c r="B2" s="2"/>
      <c r="C2" s="2"/>
      <c r="D2" s="2"/>
      <c r="E2" s="2"/>
      <c r="F2" s="2"/>
    </row>
    <row r="3" spans="1:8" ht="30" customHeight="1" x14ac:dyDescent="0.25">
      <c r="A3" s="21"/>
      <c r="B3" s="22" t="s">
        <v>82</v>
      </c>
      <c r="C3" s="22" t="s">
        <v>81</v>
      </c>
      <c r="D3" s="22" t="s">
        <v>16</v>
      </c>
      <c r="E3" s="19" t="s">
        <v>140</v>
      </c>
      <c r="F3" s="20" t="s">
        <v>141</v>
      </c>
    </row>
    <row r="4" spans="1:8" x14ac:dyDescent="0.25">
      <c r="A4" s="177" t="s">
        <v>139</v>
      </c>
      <c r="B4" s="178"/>
      <c r="C4" s="178"/>
      <c r="D4" s="178"/>
      <c r="E4" s="178"/>
      <c r="F4" s="178"/>
    </row>
    <row r="5" spans="1:8" ht="17.25" customHeight="1" x14ac:dyDescent="0.25">
      <c r="A5" s="5" t="s">
        <v>158</v>
      </c>
      <c r="B5" s="23">
        <v>55867</v>
      </c>
      <c r="C5" s="23">
        <v>64766</v>
      </c>
      <c r="D5" s="23">
        <v>120633</v>
      </c>
      <c r="E5" s="24">
        <v>-1.5</v>
      </c>
      <c r="F5" s="24">
        <v>46.3</v>
      </c>
      <c r="H5" s="167"/>
    </row>
    <row r="6" spans="1:8" x14ac:dyDescent="0.25">
      <c r="A6" s="25" t="s">
        <v>87</v>
      </c>
      <c r="B6" s="6">
        <v>224</v>
      </c>
      <c r="C6" s="6">
        <v>276</v>
      </c>
      <c r="D6" s="6">
        <v>500</v>
      </c>
      <c r="E6" s="7">
        <v>-17.899999999999999</v>
      </c>
      <c r="F6" s="7">
        <v>44.8</v>
      </c>
    </row>
    <row r="7" spans="1:8" ht="17.25" customHeight="1" x14ac:dyDescent="0.25">
      <c r="A7" s="2" t="s">
        <v>159</v>
      </c>
      <c r="B7" s="23">
        <v>43357</v>
      </c>
      <c r="C7" s="23">
        <v>49159</v>
      </c>
      <c r="D7" s="23">
        <v>92516</v>
      </c>
      <c r="E7" s="24">
        <v>-6.5</v>
      </c>
      <c r="F7" s="24">
        <v>46.9</v>
      </c>
    </row>
    <row r="8" spans="1:8" ht="30" customHeight="1" x14ac:dyDescent="0.25">
      <c r="A8" s="25" t="s">
        <v>83</v>
      </c>
      <c r="B8" s="6">
        <v>2117</v>
      </c>
      <c r="C8" s="6">
        <v>3024</v>
      </c>
      <c r="D8" s="6">
        <v>5141</v>
      </c>
      <c r="E8" s="7">
        <v>-4.3</v>
      </c>
      <c r="F8" s="7">
        <v>41.2</v>
      </c>
    </row>
    <row r="9" spans="1:8" ht="17.25" customHeight="1" x14ac:dyDescent="0.25">
      <c r="A9" s="2" t="s">
        <v>169</v>
      </c>
      <c r="B9" s="23">
        <v>3633</v>
      </c>
      <c r="C9" s="23">
        <v>907</v>
      </c>
      <c r="D9" s="23">
        <v>4540</v>
      </c>
      <c r="E9" s="24">
        <v>-2.5</v>
      </c>
      <c r="F9" s="24">
        <v>80</v>
      </c>
    </row>
    <row r="10" spans="1:8" x14ac:dyDescent="0.25">
      <c r="A10" s="8" t="s">
        <v>16</v>
      </c>
      <c r="B10" s="9">
        <v>102857</v>
      </c>
      <c r="C10" s="9">
        <v>114832</v>
      </c>
      <c r="D10" s="9">
        <v>217689</v>
      </c>
      <c r="E10" s="10">
        <v>-3.7</v>
      </c>
      <c r="F10" s="10">
        <v>47.2</v>
      </c>
    </row>
    <row r="11" spans="1:8" x14ac:dyDescent="0.25">
      <c r="A11" s="179" t="s">
        <v>92</v>
      </c>
      <c r="B11" s="180"/>
      <c r="C11" s="180"/>
      <c r="D11" s="180"/>
      <c r="E11" s="180"/>
      <c r="F11" s="180"/>
    </row>
    <row r="12" spans="1:8" ht="30" customHeight="1" x14ac:dyDescent="0.25">
      <c r="A12" s="5" t="s">
        <v>126</v>
      </c>
      <c r="B12" s="23">
        <v>689</v>
      </c>
      <c r="C12" s="23">
        <v>563</v>
      </c>
      <c r="D12" s="23">
        <v>1252</v>
      </c>
      <c r="E12" s="24">
        <v>4.9000000000000004</v>
      </c>
      <c r="F12" s="24">
        <v>55</v>
      </c>
    </row>
    <row r="13" spans="1:8" x14ac:dyDescent="0.25">
      <c r="A13" s="2" t="s">
        <v>127</v>
      </c>
      <c r="B13" s="23">
        <v>239</v>
      </c>
      <c r="C13" s="23">
        <v>224</v>
      </c>
      <c r="D13" s="23">
        <v>463</v>
      </c>
      <c r="E13" s="24">
        <v>-16.100000000000001</v>
      </c>
      <c r="F13" s="24">
        <v>51.6</v>
      </c>
    </row>
    <row r="14" spans="1:8" x14ac:dyDescent="0.25">
      <c r="A14" s="11"/>
      <c r="B14" s="12"/>
      <c r="C14" s="12"/>
      <c r="D14" s="12"/>
      <c r="E14" s="13"/>
      <c r="F14" s="13"/>
    </row>
    <row r="15" spans="1:8" x14ac:dyDescent="0.25">
      <c r="A15" s="14" t="s">
        <v>16</v>
      </c>
      <c r="B15" s="15">
        <v>103785</v>
      </c>
      <c r="C15" s="15">
        <v>115619</v>
      </c>
      <c r="D15" s="15">
        <v>219404</v>
      </c>
      <c r="E15" s="16">
        <v>-3.7</v>
      </c>
      <c r="F15" s="16">
        <v>47.3</v>
      </c>
    </row>
    <row r="16" spans="1:8" x14ac:dyDescent="0.25">
      <c r="A16" s="14"/>
      <c r="B16" s="17"/>
      <c r="C16" s="17"/>
      <c r="D16" s="17"/>
      <c r="E16" s="16"/>
      <c r="F16" s="16"/>
    </row>
    <row r="17" spans="1:6" x14ac:dyDescent="0.25">
      <c r="A17" s="18" t="s">
        <v>218</v>
      </c>
      <c r="B17" s="18"/>
      <c r="C17" s="18"/>
      <c r="D17" s="18"/>
      <c r="E17" s="18"/>
      <c r="F17" s="5"/>
    </row>
    <row r="18" spans="1:6" x14ac:dyDescent="0.25">
      <c r="A18" s="18" t="s">
        <v>185</v>
      </c>
      <c r="B18" s="18"/>
      <c r="C18" s="18"/>
      <c r="D18" s="18"/>
      <c r="E18" s="18"/>
      <c r="F18" s="5"/>
    </row>
    <row r="20" spans="1:6" x14ac:dyDescent="0.25">
      <c r="D20" s="169"/>
      <c r="E20" s="121"/>
      <c r="F20" s="121"/>
    </row>
    <row r="21" spans="1:6" x14ac:dyDescent="0.25">
      <c r="E21" s="121"/>
    </row>
  </sheetData>
  <mergeCells count="2">
    <mergeCell ref="A4:F4"/>
    <mergeCell ref="A11:F11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workbookViewId="0"/>
  </sheetViews>
  <sheetFormatPr baseColWidth="10" defaultRowHeight="15" x14ac:dyDescent="0.25"/>
  <cols>
    <col min="1" max="1" width="29.42578125" customWidth="1"/>
    <col min="2" max="2" width="10.85546875" customWidth="1"/>
  </cols>
  <sheetData>
    <row r="1" spans="1:7" ht="18.75" customHeight="1" x14ac:dyDescent="0.25">
      <c r="A1" s="4" t="s">
        <v>186</v>
      </c>
      <c r="B1" s="32"/>
      <c r="C1" s="32"/>
    </row>
    <row r="2" spans="1:7" x14ac:dyDescent="0.25">
      <c r="A2" s="2"/>
      <c r="B2" s="2"/>
      <c r="C2" s="2"/>
    </row>
    <row r="3" spans="1:7" x14ac:dyDescent="0.25">
      <c r="A3" s="35"/>
      <c r="B3" s="20" t="s">
        <v>187</v>
      </c>
      <c r="C3" s="20" t="s">
        <v>188</v>
      </c>
    </row>
    <row r="4" spans="1:7" x14ac:dyDescent="0.25">
      <c r="A4" s="2" t="s">
        <v>0</v>
      </c>
      <c r="B4" s="127">
        <v>163180</v>
      </c>
      <c r="C4" s="23">
        <v>159057</v>
      </c>
      <c r="E4" s="170"/>
      <c r="G4" s="121"/>
    </row>
    <row r="5" spans="1:7" x14ac:dyDescent="0.25">
      <c r="A5" s="25" t="s">
        <v>182</v>
      </c>
      <c r="B5" s="133">
        <v>-7.8</v>
      </c>
      <c r="C5" s="29">
        <v>-2.5</v>
      </c>
    </row>
    <row r="6" spans="1:7" x14ac:dyDescent="0.25">
      <c r="A6" s="38" t="s">
        <v>1</v>
      </c>
      <c r="B6" s="134">
        <v>71.599999999999994</v>
      </c>
      <c r="C6" s="30">
        <v>72.5</v>
      </c>
      <c r="E6" s="171"/>
    </row>
    <row r="7" spans="1:7" x14ac:dyDescent="0.25">
      <c r="A7" s="2" t="s">
        <v>2</v>
      </c>
      <c r="B7" s="127">
        <v>64589</v>
      </c>
      <c r="C7" s="23">
        <v>60347</v>
      </c>
      <c r="E7" s="121"/>
      <c r="G7" s="121"/>
    </row>
    <row r="8" spans="1:7" x14ac:dyDescent="0.25">
      <c r="A8" s="25" t="s">
        <v>182</v>
      </c>
      <c r="B8" s="131">
        <v>-14</v>
      </c>
      <c r="C8" s="27">
        <v>-6.6</v>
      </c>
    </row>
    <row r="9" spans="1:7" x14ac:dyDescent="0.25">
      <c r="A9" s="25" t="s">
        <v>1</v>
      </c>
      <c r="B9" s="131">
        <v>28.4</v>
      </c>
      <c r="C9" s="27">
        <v>27.5</v>
      </c>
    </row>
    <row r="10" spans="1:7" x14ac:dyDescent="0.25">
      <c r="A10" s="34"/>
      <c r="B10" s="130"/>
      <c r="C10" s="26"/>
    </row>
    <row r="11" spans="1:7" x14ac:dyDescent="0.25">
      <c r="A11" s="14" t="s">
        <v>16</v>
      </c>
      <c r="B11" s="132">
        <v>227769</v>
      </c>
      <c r="C11" s="28">
        <v>219404</v>
      </c>
    </row>
    <row r="12" spans="1:7" x14ac:dyDescent="0.25">
      <c r="A12" s="36" t="s">
        <v>216</v>
      </c>
      <c r="B12" s="131">
        <v>-9.6</v>
      </c>
      <c r="C12" s="27">
        <v>-3.7</v>
      </c>
    </row>
    <row r="13" spans="1:7" x14ac:dyDescent="0.25">
      <c r="A13" s="37"/>
      <c r="B13" s="37"/>
      <c r="C13" s="31"/>
    </row>
    <row r="14" spans="1:7" x14ac:dyDescent="0.25">
      <c r="A14" s="18" t="s">
        <v>218</v>
      </c>
      <c r="B14" s="2"/>
      <c r="C14" s="2"/>
    </row>
    <row r="15" spans="1:7" x14ac:dyDescent="0.25">
      <c r="A15" s="18" t="s">
        <v>185</v>
      </c>
      <c r="B15" s="2"/>
      <c r="C15" s="2"/>
    </row>
    <row r="16" spans="1:7" x14ac:dyDescent="0.25">
      <c r="A16" s="18"/>
      <c r="B16" s="2"/>
      <c r="C16" s="2"/>
    </row>
    <row r="22" spans="1:1" x14ac:dyDescent="0.25">
      <c r="A22" s="33"/>
    </row>
  </sheetData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/>
  </sheetViews>
  <sheetFormatPr baseColWidth="10" defaultRowHeight="15" x14ac:dyDescent="0.25"/>
  <cols>
    <col min="1" max="1" width="19.5703125" customWidth="1"/>
    <col min="2" max="2" width="9.5703125" customWidth="1"/>
    <col min="3" max="3" width="12.5703125" customWidth="1"/>
    <col min="4" max="4" width="12.42578125" customWidth="1"/>
  </cols>
  <sheetData>
    <row r="1" spans="1:4" ht="18.75" customHeight="1" x14ac:dyDescent="0.25">
      <c r="A1" s="4" t="s">
        <v>189</v>
      </c>
      <c r="B1" s="44"/>
      <c r="C1" s="44"/>
      <c r="D1" s="44"/>
    </row>
    <row r="2" spans="1:4" x14ac:dyDescent="0.25">
      <c r="A2" s="44"/>
      <c r="B2" s="44"/>
      <c r="C2" s="44"/>
      <c r="D2" s="44"/>
    </row>
    <row r="3" spans="1:4" ht="30" customHeight="1" x14ac:dyDescent="0.25">
      <c r="A3" s="41"/>
      <c r="B3" s="19" t="s">
        <v>16</v>
      </c>
      <c r="C3" s="19" t="s">
        <v>205</v>
      </c>
      <c r="D3" s="19" t="s">
        <v>217</v>
      </c>
    </row>
    <row r="4" spans="1:4" x14ac:dyDescent="0.25">
      <c r="A4" s="2" t="s">
        <v>0</v>
      </c>
      <c r="B4" s="23">
        <v>159057</v>
      </c>
      <c r="C4" s="23">
        <v>148832</v>
      </c>
      <c r="D4" s="23">
        <v>9919</v>
      </c>
    </row>
    <row r="5" spans="1:4" x14ac:dyDescent="0.25">
      <c r="A5" s="25" t="s">
        <v>3</v>
      </c>
      <c r="B5" s="6">
        <v>73360</v>
      </c>
      <c r="C5" s="6">
        <v>68980</v>
      </c>
      <c r="D5" s="6">
        <v>4321</v>
      </c>
    </row>
    <row r="6" spans="1:4" x14ac:dyDescent="0.25">
      <c r="A6" s="2" t="s">
        <v>2</v>
      </c>
      <c r="B6" s="23">
        <v>60347</v>
      </c>
      <c r="C6" s="23">
        <v>54586</v>
      </c>
      <c r="D6" s="23">
        <v>5106</v>
      </c>
    </row>
    <row r="7" spans="1:4" x14ac:dyDescent="0.25">
      <c r="A7" s="25" t="s">
        <v>3</v>
      </c>
      <c r="B7" s="6">
        <v>30425</v>
      </c>
      <c r="C7" s="6">
        <v>27859</v>
      </c>
      <c r="D7" s="6">
        <v>2161</v>
      </c>
    </row>
    <row r="8" spans="1:4" x14ac:dyDescent="0.25">
      <c r="A8" s="34"/>
      <c r="B8" s="42"/>
      <c r="C8" s="42"/>
      <c r="D8" s="42"/>
    </row>
    <row r="9" spans="1:4" x14ac:dyDescent="0.25">
      <c r="A9" s="32" t="s">
        <v>16</v>
      </c>
      <c r="B9" s="43">
        <v>219404</v>
      </c>
      <c r="C9" s="43">
        <v>203418</v>
      </c>
      <c r="D9" s="43">
        <v>15025</v>
      </c>
    </row>
    <row r="10" spans="1:4" x14ac:dyDescent="0.25">
      <c r="A10" s="25" t="s">
        <v>4</v>
      </c>
      <c r="B10" s="6">
        <v>103785</v>
      </c>
      <c r="C10" s="6">
        <v>96839</v>
      </c>
      <c r="D10" s="6">
        <v>6482</v>
      </c>
    </row>
    <row r="11" spans="1:4" x14ac:dyDescent="0.25">
      <c r="A11" s="25" t="s">
        <v>5</v>
      </c>
      <c r="B11" s="40">
        <v>47.3</v>
      </c>
      <c r="C11" s="40">
        <v>47.6</v>
      </c>
      <c r="D11" s="40">
        <v>43.1</v>
      </c>
    </row>
    <row r="12" spans="1:4" x14ac:dyDescent="0.25">
      <c r="A12" s="5"/>
      <c r="B12" s="45"/>
      <c r="C12" s="45"/>
      <c r="D12" s="45"/>
    </row>
    <row r="13" spans="1:4" x14ac:dyDescent="0.25">
      <c r="A13" s="18" t="s">
        <v>218</v>
      </c>
      <c r="B13" s="2"/>
      <c r="C13" s="2"/>
      <c r="D13" s="2"/>
    </row>
    <row r="14" spans="1:4" x14ac:dyDescent="0.25">
      <c r="A14" s="39" t="s">
        <v>185</v>
      </c>
      <c r="B14" s="44"/>
      <c r="C14" s="44"/>
      <c r="D14" s="44"/>
    </row>
  </sheetData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/>
  </sheetViews>
  <sheetFormatPr baseColWidth="10" defaultRowHeight="15" x14ac:dyDescent="0.25"/>
  <cols>
    <col min="1" max="1" width="24.28515625" customWidth="1"/>
    <col min="2" max="3" width="7.5703125" customWidth="1"/>
    <col min="4" max="4" width="8.28515625" customWidth="1"/>
    <col min="5" max="5" width="9.7109375" customWidth="1"/>
  </cols>
  <sheetData>
    <row r="1" spans="1:8" ht="18.75" customHeight="1" x14ac:dyDescent="0.25">
      <c r="A1" s="4" t="s">
        <v>190</v>
      </c>
      <c r="B1" s="32"/>
      <c r="C1" s="32"/>
      <c r="D1" s="32"/>
      <c r="E1" s="32"/>
    </row>
    <row r="2" spans="1:8" x14ac:dyDescent="0.25">
      <c r="A2" s="2"/>
      <c r="B2" s="2"/>
      <c r="C2" s="2"/>
      <c r="D2" s="2"/>
      <c r="E2" s="2"/>
    </row>
    <row r="3" spans="1:8" ht="30" customHeight="1" x14ac:dyDescent="0.25">
      <c r="A3" s="35"/>
      <c r="B3" s="19" t="s">
        <v>14</v>
      </c>
      <c r="C3" s="19" t="s">
        <v>15</v>
      </c>
      <c r="D3" s="19" t="s">
        <v>7</v>
      </c>
      <c r="E3" s="46" t="s">
        <v>16</v>
      </c>
    </row>
    <row r="4" spans="1:8" x14ac:dyDescent="0.25">
      <c r="A4" s="2" t="s">
        <v>84</v>
      </c>
      <c r="B4" s="24">
        <v>39.9</v>
      </c>
      <c r="C4" s="24">
        <v>12.6</v>
      </c>
      <c r="D4" s="24">
        <v>19</v>
      </c>
      <c r="E4" s="24">
        <v>18</v>
      </c>
    </row>
    <row r="5" spans="1:8" x14ac:dyDescent="0.25">
      <c r="A5" s="2" t="s">
        <v>85</v>
      </c>
      <c r="B5" s="24">
        <v>35.299999999999997</v>
      </c>
      <c r="C5" s="24">
        <v>28.9</v>
      </c>
      <c r="D5" s="24">
        <v>31.2</v>
      </c>
      <c r="E5" s="24">
        <v>30.7</v>
      </c>
    </row>
    <row r="6" spans="1:8" x14ac:dyDescent="0.25">
      <c r="A6" s="49" t="s">
        <v>121</v>
      </c>
      <c r="B6" s="7">
        <v>33.299999999999997</v>
      </c>
      <c r="C6" s="7">
        <v>18.7</v>
      </c>
      <c r="D6" s="7">
        <v>1.8</v>
      </c>
      <c r="E6" s="7">
        <v>7.6</v>
      </c>
    </row>
    <row r="7" spans="1:8" x14ac:dyDescent="0.25">
      <c r="A7" s="49" t="s">
        <v>86</v>
      </c>
      <c r="B7" s="7">
        <v>1</v>
      </c>
      <c r="C7" s="7">
        <v>0.7</v>
      </c>
      <c r="D7" s="7">
        <v>24.5</v>
      </c>
      <c r="E7" s="7">
        <v>17.100000000000001</v>
      </c>
    </row>
    <row r="8" spans="1:8" x14ac:dyDescent="0.25">
      <c r="A8" s="49" t="s">
        <v>11</v>
      </c>
      <c r="B8" s="7">
        <v>1</v>
      </c>
      <c r="C8" s="7">
        <v>9.5</v>
      </c>
      <c r="D8" s="7">
        <v>4.9000000000000004</v>
      </c>
      <c r="E8" s="7">
        <v>6</v>
      </c>
    </row>
    <row r="9" spans="1:8" x14ac:dyDescent="0.25">
      <c r="A9" s="2" t="s">
        <v>102</v>
      </c>
      <c r="B9" s="24">
        <v>8.9</v>
      </c>
      <c r="C9" s="24">
        <v>39.4</v>
      </c>
      <c r="D9" s="24">
        <v>29.6</v>
      </c>
      <c r="E9" s="24">
        <v>31.6</v>
      </c>
      <c r="G9" s="24"/>
      <c r="H9" s="168" t="s">
        <v>215</v>
      </c>
    </row>
    <row r="10" spans="1:8" x14ac:dyDescent="0.25">
      <c r="A10" s="2" t="s">
        <v>12</v>
      </c>
      <c r="B10" s="24">
        <v>15.9</v>
      </c>
      <c r="C10" s="24">
        <v>19</v>
      </c>
      <c r="D10" s="24">
        <v>20.2</v>
      </c>
      <c r="E10" s="24">
        <v>19.7</v>
      </c>
    </row>
    <row r="11" spans="1:8" x14ac:dyDescent="0.25">
      <c r="A11" s="35"/>
      <c r="B11" s="47"/>
      <c r="C11" s="47"/>
      <c r="D11" s="47"/>
      <c r="E11" s="47"/>
    </row>
    <row r="12" spans="1:8" x14ac:dyDescent="0.25">
      <c r="A12" s="14" t="s">
        <v>16</v>
      </c>
      <c r="B12" s="48">
        <v>100</v>
      </c>
      <c r="C12" s="48">
        <v>100</v>
      </c>
      <c r="D12" s="48">
        <v>100</v>
      </c>
      <c r="E12" s="16">
        <v>100</v>
      </c>
    </row>
    <row r="13" spans="1:8" x14ac:dyDescent="0.25">
      <c r="A13" s="25" t="s">
        <v>214</v>
      </c>
      <c r="B13" s="6">
        <v>4118</v>
      </c>
      <c r="C13" s="6">
        <v>31734</v>
      </c>
      <c r="D13" s="6">
        <v>78890</v>
      </c>
      <c r="E13" s="6">
        <v>114742</v>
      </c>
    </row>
    <row r="14" spans="1:8" x14ac:dyDescent="0.25">
      <c r="A14" s="25" t="s">
        <v>146</v>
      </c>
      <c r="B14" s="50">
        <v>0.1</v>
      </c>
      <c r="C14" s="7">
        <v>0</v>
      </c>
      <c r="D14" s="7">
        <v>-1.8</v>
      </c>
      <c r="E14" s="7">
        <v>-1.2</v>
      </c>
    </row>
    <row r="15" spans="1:8" x14ac:dyDescent="0.25">
      <c r="A15" s="5"/>
      <c r="B15" s="51"/>
      <c r="C15" s="24"/>
      <c r="D15" s="24"/>
      <c r="E15" s="24"/>
    </row>
    <row r="16" spans="1:8" x14ac:dyDescent="0.25">
      <c r="A16" s="18" t="s">
        <v>13</v>
      </c>
      <c r="B16" s="2"/>
      <c r="C16" s="2"/>
      <c r="D16" s="2"/>
      <c r="E16" s="2"/>
    </row>
    <row r="17" spans="1:5" x14ac:dyDescent="0.25">
      <c r="A17" s="18" t="s">
        <v>218</v>
      </c>
      <c r="B17" s="2"/>
      <c r="C17" s="2"/>
      <c r="D17" s="2"/>
      <c r="E17" s="2"/>
    </row>
    <row r="18" spans="1:5" x14ac:dyDescent="0.25">
      <c r="A18" s="18" t="s">
        <v>185</v>
      </c>
      <c r="B18" s="2"/>
      <c r="C18" s="2"/>
      <c r="D18" s="2"/>
      <c r="E18" s="2"/>
    </row>
    <row r="21" spans="1:5" x14ac:dyDescent="0.25">
      <c r="B21" s="173"/>
      <c r="C21" s="167"/>
      <c r="D21" s="167"/>
      <c r="E21" s="167"/>
    </row>
    <row r="22" spans="1:5" x14ac:dyDescent="0.25">
      <c r="E22" s="168"/>
    </row>
    <row r="23" spans="1:5" x14ac:dyDescent="0.25">
      <c r="D23" s="172"/>
    </row>
    <row r="24" spans="1:5" x14ac:dyDescent="0.25">
      <c r="D24" s="121"/>
      <c r="E24" s="168"/>
    </row>
  </sheetData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baseColWidth="10" defaultRowHeight="15" x14ac:dyDescent="0.25"/>
  <cols>
    <col min="1" max="1" width="30.28515625" customWidth="1"/>
    <col min="2" max="2" width="10" customWidth="1"/>
    <col min="3" max="3" width="12.140625" customWidth="1"/>
    <col min="4" max="4" width="11.140625" customWidth="1"/>
    <col min="5" max="5" width="9.85546875" customWidth="1"/>
    <col min="6" max="6" width="10" customWidth="1"/>
    <col min="7" max="7" width="12.5703125" customWidth="1"/>
    <col min="8" max="8" width="10.28515625" customWidth="1"/>
    <col min="9" max="9" width="10" customWidth="1"/>
    <col min="10" max="11" width="10.5703125" customWidth="1"/>
    <col min="12" max="12" width="9.7109375" customWidth="1"/>
    <col min="13" max="13" width="10" customWidth="1"/>
  </cols>
  <sheetData>
    <row r="1" spans="1:13" ht="18.75" customHeight="1" x14ac:dyDescent="0.25">
      <c r="A1" s="4" t="s">
        <v>191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71.25" customHeight="1" x14ac:dyDescent="0.25">
      <c r="A3" s="35"/>
      <c r="B3" s="181" t="s">
        <v>168</v>
      </c>
      <c r="C3" s="182"/>
      <c r="D3" s="182"/>
      <c r="E3" s="183"/>
      <c r="F3" s="184" t="s">
        <v>119</v>
      </c>
      <c r="G3" s="184"/>
      <c r="H3" s="184"/>
      <c r="I3" s="185" t="s">
        <v>219</v>
      </c>
      <c r="J3" s="186"/>
      <c r="K3" s="186"/>
      <c r="L3" s="186"/>
      <c r="M3" s="187" t="s">
        <v>16</v>
      </c>
    </row>
    <row r="4" spans="1:13" ht="17.25" customHeight="1" x14ac:dyDescent="0.25">
      <c r="A4" s="35"/>
      <c r="B4" s="52" t="s">
        <v>160</v>
      </c>
      <c r="C4" s="52" t="s">
        <v>161</v>
      </c>
      <c r="D4" s="52" t="s">
        <v>162</v>
      </c>
      <c r="E4" s="52" t="s">
        <v>16</v>
      </c>
      <c r="F4" s="52" t="s">
        <v>160</v>
      </c>
      <c r="G4" s="52" t="s">
        <v>161</v>
      </c>
      <c r="H4" s="52" t="s">
        <v>16</v>
      </c>
      <c r="I4" s="52" t="s">
        <v>160</v>
      </c>
      <c r="J4" s="52" t="s">
        <v>161</v>
      </c>
      <c r="K4" s="52" t="s">
        <v>162</v>
      </c>
      <c r="L4" s="52" t="s">
        <v>16</v>
      </c>
      <c r="M4" s="188"/>
    </row>
    <row r="5" spans="1:13" x14ac:dyDescent="0.25">
      <c r="A5" s="14" t="s">
        <v>17</v>
      </c>
      <c r="B5" s="15">
        <v>4320</v>
      </c>
      <c r="C5" s="15">
        <v>3689</v>
      </c>
      <c r="D5" s="56">
        <v>3318</v>
      </c>
      <c r="E5" s="15">
        <v>11327</v>
      </c>
      <c r="F5" s="56"/>
      <c r="G5" s="56"/>
      <c r="H5" s="56"/>
      <c r="I5" s="56"/>
      <c r="J5" s="56"/>
      <c r="K5" s="56"/>
      <c r="L5" s="56"/>
      <c r="M5" s="15">
        <v>11327</v>
      </c>
    </row>
    <row r="6" spans="1:13" x14ac:dyDescent="0.25">
      <c r="A6" s="5" t="s">
        <v>18</v>
      </c>
      <c r="B6" s="57">
        <v>4320</v>
      </c>
      <c r="C6" s="57">
        <v>3689</v>
      </c>
      <c r="D6" s="58">
        <v>3318</v>
      </c>
      <c r="E6" s="57">
        <v>11327</v>
      </c>
      <c r="F6" s="58"/>
      <c r="G6" s="58"/>
      <c r="H6" s="58"/>
      <c r="I6" s="58"/>
      <c r="J6" s="58"/>
      <c r="K6" s="58"/>
      <c r="L6" s="58"/>
      <c r="M6" s="57">
        <v>11327</v>
      </c>
    </row>
    <row r="7" spans="1:13" x14ac:dyDescent="0.25">
      <c r="A7" s="14" t="s">
        <v>19</v>
      </c>
      <c r="B7" s="15">
        <v>26553</v>
      </c>
      <c r="C7" s="15">
        <v>19843</v>
      </c>
      <c r="D7" s="56"/>
      <c r="E7" s="15">
        <v>46396</v>
      </c>
      <c r="F7" s="15">
        <v>6824</v>
      </c>
      <c r="G7" s="15">
        <v>5755</v>
      </c>
      <c r="H7" s="15">
        <v>12579</v>
      </c>
      <c r="I7" s="15">
        <v>187</v>
      </c>
      <c r="J7" s="15">
        <v>95</v>
      </c>
      <c r="K7" s="56"/>
      <c r="L7" s="15">
        <v>282</v>
      </c>
      <c r="M7" s="15">
        <v>59257</v>
      </c>
    </row>
    <row r="8" spans="1:13" ht="30" customHeight="1" x14ac:dyDescent="0.25">
      <c r="A8" s="5" t="s">
        <v>20</v>
      </c>
      <c r="B8" s="59">
        <v>78</v>
      </c>
      <c r="C8" s="59">
        <v>63</v>
      </c>
      <c r="D8" s="60"/>
      <c r="E8" s="57">
        <v>141</v>
      </c>
      <c r="F8" s="59">
        <v>5854</v>
      </c>
      <c r="G8" s="59">
        <v>4899</v>
      </c>
      <c r="H8" s="59">
        <v>10753</v>
      </c>
      <c r="I8" s="59">
        <v>58</v>
      </c>
      <c r="J8" s="59">
        <v>38</v>
      </c>
      <c r="K8" s="60"/>
      <c r="L8" s="57">
        <v>96</v>
      </c>
      <c r="M8" s="57">
        <v>10990</v>
      </c>
    </row>
    <row r="9" spans="1:13" x14ac:dyDescent="0.25">
      <c r="A9" s="5" t="s">
        <v>21</v>
      </c>
      <c r="B9" s="57">
        <v>3943</v>
      </c>
      <c r="C9" s="57">
        <v>3072</v>
      </c>
      <c r="D9" s="58"/>
      <c r="E9" s="57">
        <v>7015</v>
      </c>
      <c r="F9" s="58"/>
      <c r="G9" s="58"/>
      <c r="H9" s="58"/>
      <c r="I9" s="58"/>
      <c r="J9" s="58"/>
      <c r="K9" s="58"/>
      <c r="L9" s="58"/>
      <c r="M9" s="57">
        <v>7015</v>
      </c>
    </row>
    <row r="10" spans="1:13" x14ac:dyDescent="0.25">
      <c r="A10" s="5" t="s">
        <v>22</v>
      </c>
      <c r="B10" s="57">
        <v>836</v>
      </c>
      <c r="C10" s="57">
        <v>572</v>
      </c>
      <c r="D10" s="58"/>
      <c r="E10" s="57">
        <v>1408</v>
      </c>
      <c r="F10" s="58"/>
      <c r="G10" s="58"/>
      <c r="H10" s="58"/>
      <c r="I10" s="58"/>
      <c r="J10" s="58"/>
      <c r="K10" s="58"/>
      <c r="L10" s="58"/>
      <c r="M10" s="57">
        <v>1408</v>
      </c>
    </row>
    <row r="11" spans="1:13" ht="30" customHeight="1" x14ac:dyDescent="0.25">
      <c r="A11" s="5" t="s">
        <v>23</v>
      </c>
      <c r="B11" s="57">
        <v>9581</v>
      </c>
      <c r="C11" s="57">
        <v>7179</v>
      </c>
      <c r="D11" s="58"/>
      <c r="E11" s="57">
        <v>16760</v>
      </c>
      <c r="F11" s="58"/>
      <c r="G11" s="58"/>
      <c r="H11" s="58"/>
      <c r="I11" s="57">
        <v>65</v>
      </c>
      <c r="J11" s="57">
        <v>27</v>
      </c>
      <c r="K11" s="58"/>
      <c r="L11" s="57">
        <v>92</v>
      </c>
      <c r="M11" s="57">
        <v>16852</v>
      </c>
    </row>
    <row r="12" spans="1:13" ht="30" customHeight="1" x14ac:dyDescent="0.25">
      <c r="A12" s="5" t="s">
        <v>24</v>
      </c>
      <c r="B12" s="57">
        <v>6881</v>
      </c>
      <c r="C12" s="57">
        <v>4927</v>
      </c>
      <c r="D12" s="58"/>
      <c r="E12" s="57">
        <v>11808</v>
      </c>
      <c r="F12" s="58">
        <v>4</v>
      </c>
      <c r="G12" s="57">
        <v>6</v>
      </c>
      <c r="H12" s="57">
        <v>10</v>
      </c>
      <c r="I12" s="58">
        <v>64</v>
      </c>
      <c r="J12" s="57">
        <v>30</v>
      </c>
      <c r="K12" s="58"/>
      <c r="L12" s="57">
        <v>94</v>
      </c>
      <c r="M12" s="57">
        <v>11912</v>
      </c>
    </row>
    <row r="13" spans="1:13" x14ac:dyDescent="0.25">
      <c r="A13" s="5" t="s">
        <v>25</v>
      </c>
      <c r="B13" s="57">
        <v>5234</v>
      </c>
      <c r="C13" s="57">
        <v>4030</v>
      </c>
      <c r="D13" s="58"/>
      <c r="E13" s="57">
        <v>9264</v>
      </c>
      <c r="F13" s="57">
        <v>966</v>
      </c>
      <c r="G13" s="57">
        <v>850</v>
      </c>
      <c r="H13" s="57">
        <v>1816</v>
      </c>
      <c r="I13" s="58"/>
      <c r="J13" s="58"/>
      <c r="K13" s="58"/>
      <c r="L13" s="58"/>
      <c r="M13" s="57">
        <v>11080</v>
      </c>
    </row>
    <row r="14" spans="1:13" x14ac:dyDescent="0.25">
      <c r="A14" s="14" t="s">
        <v>26</v>
      </c>
      <c r="B14" s="15">
        <v>82630</v>
      </c>
      <c r="C14" s="15">
        <v>61843</v>
      </c>
      <c r="D14" s="15">
        <v>1222</v>
      </c>
      <c r="E14" s="15">
        <v>145695</v>
      </c>
      <c r="F14" s="15">
        <v>1395</v>
      </c>
      <c r="G14" s="15">
        <v>1051</v>
      </c>
      <c r="H14" s="15">
        <v>2446</v>
      </c>
      <c r="I14" s="15">
        <v>439</v>
      </c>
      <c r="J14" s="15">
        <v>240</v>
      </c>
      <c r="K14" s="56"/>
      <c r="L14" s="15">
        <v>679</v>
      </c>
      <c r="M14" s="15">
        <v>148820</v>
      </c>
    </row>
    <row r="15" spans="1:13" x14ac:dyDescent="0.25">
      <c r="A15" s="5" t="s">
        <v>29</v>
      </c>
      <c r="B15" s="57">
        <v>16232</v>
      </c>
      <c r="C15" s="57">
        <v>12373</v>
      </c>
      <c r="D15" s="58"/>
      <c r="E15" s="57">
        <v>28605</v>
      </c>
      <c r="F15" s="58"/>
      <c r="G15" s="58"/>
      <c r="H15" s="58"/>
      <c r="I15" s="57">
        <v>89</v>
      </c>
      <c r="J15" s="57">
        <v>64</v>
      </c>
      <c r="K15" s="58"/>
      <c r="L15" s="57">
        <v>153</v>
      </c>
      <c r="M15" s="57">
        <v>28758</v>
      </c>
    </row>
    <row r="16" spans="1:13" x14ac:dyDescent="0.25">
      <c r="A16" s="5" t="s">
        <v>28</v>
      </c>
      <c r="B16" s="57">
        <v>46183</v>
      </c>
      <c r="C16" s="57">
        <v>34713</v>
      </c>
      <c r="D16" s="58"/>
      <c r="E16" s="57">
        <v>80896</v>
      </c>
      <c r="F16" s="58">
        <v>620</v>
      </c>
      <c r="G16" s="58">
        <v>456</v>
      </c>
      <c r="H16" s="58">
        <v>1076</v>
      </c>
      <c r="I16" s="57">
        <v>21</v>
      </c>
      <c r="J16" s="57">
        <v>17</v>
      </c>
      <c r="K16" s="58"/>
      <c r="L16" s="57">
        <v>38</v>
      </c>
      <c r="M16" s="57">
        <v>82010</v>
      </c>
    </row>
    <row r="17" spans="1:13" x14ac:dyDescent="0.25">
      <c r="A17" s="5" t="s">
        <v>27</v>
      </c>
      <c r="B17" s="57">
        <v>2034</v>
      </c>
      <c r="C17" s="57">
        <v>1446</v>
      </c>
      <c r="D17" s="58"/>
      <c r="E17" s="57">
        <v>3480</v>
      </c>
      <c r="F17" s="57">
        <v>339</v>
      </c>
      <c r="G17" s="57">
        <v>286</v>
      </c>
      <c r="H17" s="57">
        <v>625</v>
      </c>
      <c r="I17" s="57">
        <v>202</v>
      </c>
      <c r="J17" s="57">
        <v>99</v>
      </c>
      <c r="K17" s="58"/>
      <c r="L17" s="57">
        <v>301</v>
      </c>
      <c r="M17" s="57">
        <v>4406</v>
      </c>
    </row>
    <row r="18" spans="1:13" x14ac:dyDescent="0.25">
      <c r="A18" s="5" t="s">
        <v>30</v>
      </c>
      <c r="B18" s="57">
        <v>17839</v>
      </c>
      <c r="C18" s="57">
        <v>13300</v>
      </c>
      <c r="D18" s="57">
        <v>1222</v>
      </c>
      <c r="E18" s="57">
        <v>32361</v>
      </c>
      <c r="F18" s="58">
        <v>14</v>
      </c>
      <c r="G18" s="58"/>
      <c r="H18" s="58">
        <v>14</v>
      </c>
      <c r="I18" s="57">
        <v>127</v>
      </c>
      <c r="J18" s="57">
        <v>60</v>
      </c>
      <c r="K18" s="58"/>
      <c r="L18" s="57">
        <v>187</v>
      </c>
      <c r="M18" s="57">
        <v>32562</v>
      </c>
    </row>
    <row r="19" spans="1:13" ht="30" customHeight="1" x14ac:dyDescent="0.25">
      <c r="A19" s="5" t="s">
        <v>31</v>
      </c>
      <c r="B19" s="57">
        <v>342</v>
      </c>
      <c r="C19" s="58">
        <v>11</v>
      </c>
      <c r="D19" s="58"/>
      <c r="E19" s="57">
        <v>353</v>
      </c>
      <c r="F19" s="57">
        <v>422</v>
      </c>
      <c r="G19" s="57">
        <v>309</v>
      </c>
      <c r="H19" s="57">
        <v>731</v>
      </c>
      <c r="I19" s="58"/>
      <c r="J19" s="58"/>
      <c r="K19" s="58"/>
      <c r="L19" s="58"/>
      <c r="M19" s="57">
        <v>1084</v>
      </c>
    </row>
    <row r="20" spans="1:13" x14ac:dyDescent="0.25">
      <c r="A20" s="34"/>
      <c r="B20" s="54"/>
      <c r="C20" s="55"/>
      <c r="D20" s="55"/>
      <c r="E20" s="54"/>
      <c r="F20" s="54"/>
      <c r="G20" s="54"/>
      <c r="H20" s="54"/>
      <c r="I20" s="55"/>
      <c r="J20" s="55"/>
      <c r="K20" s="55"/>
      <c r="L20" s="55"/>
      <c r="M20" s="54"/>
    </row>
    <row r="21" spans="1:13" x14ac:dyDescent="0.25">
      <c r="A21" s="14" t="s">
        <v>16</v>
      </c>
      <c r="B21" s="15">
        <v>113503</v>
      </c>
      <c r="C21" s="15">
        <v>85375</v>
      </c>
      <c r="D21" s="15">
        <v>4540</v>
      </c>
      <c r="E21" s="15">
        <v>203418</v>
      </c>
      <c r="F21" s="15">
        <v>8219</v>
      </c>
      <c r="G21" s="15">
        <v>6806</v>
      </c>
      <c r="H21" s="15">
        <v>15025</v>
      </c>
      <c r="I21" s="15">
        <v>626</v>
      </c>
      <c r="J21" s="15">
        <v>335</v>
      </c>
      <c r="K21" s="15"/>
      <c r="L21" s="15">
        <v>961</v>
      </c>
      <c r="M21" s="15">
        <v>219404</v>
      </c>
    </row>
    <row r="22" spans="1:13" x14ac:dyDescent="0.25">
      <c r="A22" s="53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</row>
    <row r="23" spans="1:13" x14ac:dyDescent="0.25">
      <c r="A23" s="18" t="s">
        <v>218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" customHeight="1" x14ac:dyDescent="0.25">
      <c r="A24" s="18" t="s">
        <v>185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6" spans="1:13" x14ac:dyDescent="0.25"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</sheetData>
  <mergeCells count="4">
    <mergeCell ref="B3:E3"/>
    <mergeCell ref="F3:H3"/>
    <mergeCell ref="I3:L3"/>
    <mergeCell ref="M3:M4"/>
  </mergeCells>
  <pageMargins left="0.70866141732283472" right="0.70866141732283472" top="0.74803149606299213" bottom="0.74803149606299213" header="0.31496062992125984" footer="0.31496062992125984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zoomScaleNormal="100" workbookViewId="0">
      <pane ySplit="3" topLeftCell="A43" activePane="bottomLeft" state="frozen"/>
      <selection pane="bottomLeft"/>
    </sheetView>
  </sheetViews>
  <sheetFormatPr baseColWidth="10" defaultRowHeight="15" x14ac:dyDescent="0.25"/>
  <cols>
    <col min="2" max="2" width="62" customWidth="1"/>
    <col min="8" max="8" width="13" customWidth="1"/>
  </cols>
  <sheetData>
    <row r="1" spans="1:8" ht="18.75" customHeight="1" x14ac:dyDescent="0.25">
      <c r="A1" s="4" t="s">
        <v>192</v>
      </c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76"/>
      <c r="E2" s="2"/>
      <c r="F2" s="2"/>
      <c r="G2" s="76"/>
      <c r="H2" s="2"/>
    </row>
    <row r="3" spans="1:8" ht="45" customHeight="1" x14ac:dyDescent="0.25">
      <c r="A3" s="189" t="s">
        <v>32</v>
      </c>
      <c r="B3" s="190"/>
      <c r="C3" s="63" t="s">
        <v>207</v>
      </c>
      <c r="D3" s="64" t="s">
        <v>33</v>
      </c>
      <c r="E3" s="64" t="s">
        <v>34</v>
      </c>
      <c r="F3" s="64" t="s">
        <v>35</v>
      </c>
      <c r="G3" s="63" t="s">
        <v>206</v>
      </c>
      <c r="H3" s="64" t="s">
        <v>171</v>
      </c>
    </row>
    <row r="4" spans="1:8" x14ac:dyDescent="0.25">
      <c r="A4" s="154">
        <v>133</v>
      </c>
      <c r="B4" s="136" t="s">
        <v>36</v>
      </c>
      <c r="C4" s="79">
        <v>0</v>
      </c>
      <c r="D4" s="79">
        <v>0</v>
      </c>
      <c r="E4" s="79">
        <v>0</v>
      </c>
      <c r="F4" s="79">
        <v>0</v>
      </c>
      <c r="G4" s="79">
        <v>0</v>
      </c>
      <c r="H4" s="79">
        <v>0</v>
      </c>
    </row>
    <row r="5" spans="1:8" x14ac:dyDescent="0.25">
      <c r="A5" s="138">
        <v>134</v>
      </c>
      <c r="B5" s="136" t="s">
        <v>125</v>
      </c>
      <c r="C5" s="77">
        <v>11327</v>
      </c>
      <c r="D5" s="78">
        <v>5.2</v>
      </c>
      <c r="E5" s="77">
        <v>23.9</v>
      </c>
      <c r="F5" s="77">
        <v>76.2</v>
      </c>
      <c r="G5" s="77">
        <v>11331</v>
      </c>
      <c r="H5" s="80">
        <v>0</v>
      </c>
    </row>
    <row r="6" spans="1:8" x14ac:dyDescent="0.25">
      <c r="A6" s="193" t="s">
        <v>172</v>
      </c>
      <c r="B6" s="194"/>
      <c r="C6" s="81">
        <v>11327</v>
      </c>
      <c r="D6" s="82">
        <v>5.2</v>
      </c>
      <c r="E6" s="82">
        <v>23.9</v>
      </c>
      <c r="F6" s="82">
        <v>76.2</v>
      </c>
      <c r="G6" s="81">
        <v>11331</v>
      </c>
      <c r="H6" s="83">
        <v>0</v>
      </c>
    </row>
    <row r="7" spans="1:8" x14ac:dyDescent="0.25">
      <c r="A7" s="138">
        <v>200</v>
      </c>
      <c r="B7" s="136" t="s">
        <v>37</v>
      </c>
      <c r="C7" s="77">
        <v>2262</v>
      </c>
      <c r="D7" s="84">
        <v>1</v>
      </c>
      <c r="E7" s="85">
        <v>9.1999999999999993</v>
      </c>
      <c r="F7" s="85">
        <v>10.8</v>
      </c>
      <c r="G7" s="77">
        <v>2315</v>
      </c>
      <c r="H7" s="80">
        <v>-2.2999999999999998</v>
      </c>
    </row>
    <row r="8" spans="1:8" x14ac:dyDescent="0.25">
      <c r="A8" s="138">
        <v>201</v>
      </c>
      <c r="B8" s="136" t="s">
        <v>38</v>
      </c>
      <c r="C8" s="77">
        <v>9650</v>
      </c>
      <c r="D8" s="84">
        <v>4.4000000000000004</v>
      </c>
      <c r="E8" s="85">
        <v>17.399999999999999</v>
      </c>
      <c r="F8" s="85">
        <v>6.3</v>
      </c>
      <c r="G8" s="77">
        <v>9835</v>
      </c>
      <c r="H8" s="80">
        <v>-1.9</v>
      </c>
    </row>
    <row r="9" spans="1:8" x14ac:dyDescent="0.25">
      <c r="A9" s="138">
        <v>210</v>
      </c>
      <c r="B9" s="136" t="s">
        <v>39</v>
      </c>
      <c r="C9" s="77">
        <v>2998</v>
      </c>
      <c r="D9" s="84">
        <v>1.4</v>
      </c>
      <c r="E9" s="85">
        <v>40.1</v>
      </c>
      <c r="F9" s="85">
        <v>35.6</v>
      </c>
      <c r="G9" s="77">
        <v>3705</v>
      </c>
      <c r="H9" s="80">
        <v>-19.100000000000001</v>
      </c>
    </row>
    <row r="10" spans="1:8" ht="30" customHeight="1" x14ac:dyDescent="0.25">
      <c r="A10" s="138">
        <v>211</v>
      </c>
      <c r="B10" s="136" t="s">
        <v>40</v>
      </c>
      <c r="C10" s="77">
        <v>1647</v>
      </c>
      <c r="D10" s="85">
        <v>0.8</v>
      </c>
      <c r="E10" s="85">
        <v>25.6</v>
      </c>
      <c r="F10" s="85">
        <v>32.700000000000003</v>
      </c>
      <c r="G10" s="77">
        <v>1785</v>
      </c>
      <c r="H10" s="80">
        <v>-7.7</v>
      </c>
    </row>
    <row r="11" spans="1:8" x14ac:dyDescent="0.25">
      <c r="A11" s="138">
        <v>212</v>
      </c>
      <c r="B11" s="136" t="s">
        <v>41</v>
      </c>
      <c r="C11" s="77">
        <v>1821</v>
      </c>
      <c r="D11" s="85">
        <v>0.8</v>
      </c>
      <c r="E11" s="85">
        <v>31.7</v>
      </c>
      <c r="F11" s="85">
        <v>63</v>
      </c>
      <c r="G11" s="77">
        <v>1977</v>
      </c>
      <c r="H11" s="80">
        <v>-7.9</v>
      </c>
    </row>
    <row r="12" spans="1:8" x14ac:dyDescent="0.25">
      <c r="A12" s="138">
        <v>213</v>
      </c>
      <c r="B12" s="136" t="s">
        <v>42</v>
      </c>
      <c r="C12" s="77">
        <v>3285</v>
      </c>
      <c r="D12" s="84">
        <v>1.5</v>
      </c>
      <c r="E12" s="85">
        <v>39.200000000000003</v>
      </c>
      <c r="F12" s="85">
        <v>36.4</v>
      </c>
      <c r="G12" s="77">
        <v>3338</v>
      </c>
      <c r="H12" s="80">
        <v>-1.6</v>
      </c>
    </row>
    <row r="13" spans="1:8" ht="30" customHeight="1" x14ac:dyDescent="0.25">
      <c r="A13" s="138">
        <v>214</v>
      </c>
      <c r="B13" s="136" t="s">
        <v>43</v>
      </c>
      <c r="C13" s="77">
        <v>1239</v>
      </c>
      <c r="D13" s="85">
        <v>0.6</v>
      </c>
      <c r="E13" s="85">
        <v>25.4</v>
      </c>
      <c r="F13" s="85">
        <v>26.4</v>
      </c>
      <c r="G13" s="77">
        <v>1370</v>
      </c>
      <c r="H13" s="80">
        <v>-9.6</v>
      </c>
    </row>
    <row r="14" spans="1:8" x14ac:dyDescent="0.25">
      <c r="A14" s="138">
        <v>220</v>
      </c>
      <c r="B14" s="136" t="s">
        <v>44</v>
      </c>
      <c r="C14" s="77">
        <v>212</v>
      </c>
      <c r="D14" s="85">
        <v>0.1</v>
      </c>
      <c r="E14" s="85">
        <v>0</v>
      </c>
      <c r="F14" s="85">
        <v>29.7</v>
      </c>
      <c r="G14" s="77">
        <v>205</v>
      </c>
      <c r="H14" s="80">
        <v>3.4</v>
      </c>
    </row>
    <row r="15" spans="1:8" x14ac:dyDescent="0.25">
      <c r="A15" s="138">
        <v>221</v>
      </c>
      <c r="B15" s="136" t="s">
        <v>45</v>
      </c>
      <c r="C15" s="77">
        <v>3226</v>
      </c>
      <c r="D15" s="84">
        <v>1.5</v>
      </c>
      <c r="E15" s="85">
        <v>18.100000000000001</v>
      </c>
      <c r="F15" s="85">
        <v>60.3</v>
      </c>
      <c r="G15" s="77">
        <v>3492</v>
      </c>
      <c r="H15" s="80">
        <v>-7.6</v>
      </c>
    </row>
    <row r="16" spans="1:8" x14ac:dyDescent="0.25">
      <c r="A16" s="138">
        <v>222</v>
      </c>
      <c r="B16" s="136" t="s">
        <v>46</v>
      </c>
      <c r="C16" s="77">
        <v>3203</v>
      </c>
      <c r="D16" s="84">
        <v>1.5</v>
      </c>
      <c r="E16" s="85">
        <v>28.1</v>
      </c>
      <c r="F16" s="85">
        <v>59.9</v>
      </c>
      <c r="G16" s="77">
        <v>3350</v>
      </c>
      <c r="H16" s="80">
        <v>-4.4000000000000004</v>
      </c>
    </row>
    <row r="17" spans="1:8" x14ac:dyDescent="0.25">
      <c r="A17" s="138">
        <v>223</v>
      </c>
      <c r="B17" s="136" t="s">
        <v>47</v>
      </c>
      <c r="C17" s="77">
        <v>1721</v>
      </c>
      <c r="D17" s="85">
        <v>0.8</v>
      </c>
      <c r="E17" s="85">
        <v>1.5</v>
      </c>
      <c r="F17" s="85">
        <v>7</v>
      </c>
      <c r="G17" s="77">
        <v>1826</v>
      </c>
      <c r="H17" s="80">
        <v>-5.8</v>
      </c>
    </row>
    <row r="18" spans="1:8" x14ac:dyDescent="0.25">
      <c r="A18" s="138">
        <v>224</v>
      </c>
      <c r="B18" s="136" t="s">
        <v>48</v>
      </c>
      <c r="C18" s="77">
        <v>14</v>
      </c>
      <c r="D18" s="85">
        <v>0</v>
      </c>
      <c r="E18" s="85">
        <v>0</v>
      </c>
      <c r="F18" s="85">
        <v>50</v>
      </c>
      <c r="G18" s="77">
        <v>16</v>
      </c>
      <c r="H18" s="80">
        <v>-12.5</v>
      </c>
    </row>
    <row r="19" spans="1:8" x14ac:dyDescent="0.25">
      <c r="A19" s="138">
        <v>225</v>
      </c>
      <c r="B19" s="136" t="s">
        <v>49</v>
      </c>
      <c r="C19" s="77">
        <v>231</v>
      </c>
      <c r="D19" s="85">
        <v>0.1</v>
      </c>
      <c r="E19" s="85">
        <v>0</v>
      </c>
      <c r="F19" s="85">
        <v>6.1</v>
      </c>
      <c r="G19" s="77">
        <v>251</v>
      </c>
      <c r="H19" s="80">
        <v>-8</v>
      </c>
    </row>
    <row r="20" spans="1:8" x14ac:dyDescent="0.25">
      <c r="A20" s="138">
        <v>227</v>
      </c>
      <c r="B20" s="136" t="s">
        <v>50</v>
      </c>
      <c r="C20" s="77">
        <v>2473</v>
      </c>
      <c r="D20" s="85">
        <v>1.1000000000000001</v>
      </c>
      <c r="E20" s="85">
        <v>15.8</v>
      </c>
      <c r="F20" s="85">
        <v>3.2</v>
      </c>
      <c r="G20" s="77">
        <v>2558</v>
      </c>
      <c r="H20" s="80">
        <v>-3.3</v>
      </c>
    </row>
    <row r="21" spans="1:8" x14ac:dyDescent="0.25">
      <c r="A21" s="138">
        <v>230</v>
      </c>
      <c r="B21" s="136" t="s">
        <v>51</v>
      </c>
      <c r="C21" s="77">
        <v>3139</v>
      </c>
      <c r="D21" s="84">
        <v>1.4</v>
      </c>
      <c r="E21" s="85">
        <v>12</v>
      </c>
      <c r="F21" s="85">
        <v>20.2</v>
      </c>
      <c r="G21" s="77">
        <v>3301</v>
      </c>
      <c r="H21" s="86">
        <v>-4.9000000000000004</v>
      </c>
    </row>
    <row r="22" spans="1:8" x14ac:dyDescent="0.25">
      <c r="A22" s="138">
        <v>231</v>
      </c>
      <c r="B22" s="136" t="s">
        <v>52</v>
      </c>
      <c r="C22" s="77">
        <v>1001</v>
      </c>
      <c r="D22" s="85">
        <v>0.5</v>
      </c>
      <c r="E22" s="85">
        <v>8.5</v>
      </c>
      <c r="F22" s="85">
        <v>9.9</v>
      </c>
      <c r="G22" s="77">
        <v>1605</v>
      </c>
      <c r="H22" s="80">
        <v>-37.6</v>
      </c>
    </row>
    <row r="23" spans="1:8" x14ac:dyDescent="0.25">
      <c r="A23" s="138">
        <v>232</v>
      </c>
      <c r="B23" s="136" t="s">
        <v>53</v>
      </c>
      <c r="C23" s="77">
        <v>810</v>
      </c>
      <c r="D23" s="85">
        <v>0.4</v>
      </c>
      <c r="E23" s="85">
        <v>7.2</v>
      </c>
      <c r="F23" s="85">
        <v>12.5</v>
      </c>
      <c r="G23" s="77">
        <v>359</v>
      </c>
      <c r="H23" s="80">
        <v>125.6</v>
      </c>
    </row>
    <row r="24" spans="1:8" x14ac:dyDescent="0.25">
      <c r="A24" s="138">
        <v>233</v>
      </c>
      <c r="B24" s="136" t="s">
        <v>54</v>
      </c>
      <c r="C24" s="77">
        <v>1062</v>
      </c>
      <c r="D24" s="85">
        <v>0.5</v>
      </c>
      <c r="E24" s="85">
        <v>16.100000000000001</v>
      </c>
      <c r="F24" s="85">
        <v>60.4</v>
      </c>
      <c r="G24" s="77">
        <v>999</v>
      </c>
      <c r="H24" s="80">
        <v>6.3</v>
      </c>
    </row>
    <row r="25" spans="1:8" x14ac:dyDescent="0.25">
      <c r="A25" s="138">
        <v>234</v>
      </c>
      <c r="B25" s="136" t="s">
        <v>55</v>
      </c>
      <c r="C25" s="77">
        <v>1003</v>
      </c>
      <c r="D25" s="85">
        <v>0.5</v>
      </c>
      <c r="E25" s="85">
        <v>10.199999999999999</v>
      </c>
      <c r="F25" s="85">
        <v>11.1</v>
      </c>
      <c r="G25" s="77">
        <v>1068</v>
      </c>
      <c r="H25" s="80">
        <v>-6.1</v>
      </c>
    </row>
    <row r="26" spans="1:8" x14ac:dyDescent="0.25">
      <c r="A26" s="138">
        <v>241</v>
      </c>
      <c r="B26" s="136" t="s">
        <v>56</v>
      </c>
      <c r="C26" s="77">
        <v>33</v>
      </c>
      <c r="D26" s="85">
        <v>0</v>
      </c>
      <c r="E26" s="85">
        <v>0</v>
      </c>
      <c r="F26" s="85">
        <v>75.8</v>
      </c>
      <c r="G26" s="77">
        <v>38</v>
      </c>
      <c r="H26" s="80">
        <v>-13.2</v>
      </c>
    </row>
    <row r="27" spans="1:8" x14ac:dyDescent="0.25">
      <c r="A27" s="138">
        <v>242</v>
      </c>
      <c r="B27" s="136" t="s">
        <v>57</v>
      </c>
      <c r="C27" s="77">
        <v>1220</v>
      </c>
      <c r="D27" s="85">
        <v>0.6</v>
      </c>
      <c r="E27" s="85">
        <v>10.6</v>
      </c>
      <c r="F27" s="85">
        <v>89.8</v>
      </c>
      <c r="G27" s="77">
        <v>1213</v>
      </c>
      <c r="H27" s="80">
        <v>0.6</v>
      </c>
    </row>
    <row r="28" spans="1:8" x14ac:dyDescent="0.25">
      <c r="A28" s="138">
        <v>243</v>
      </c>
      <c r="B28" s="136" t="s">
        <v>58</v>
      </c>
      <c r="C28" s="77">
        <v>155</v>
      </c>
      <c r="D28" s="85">
        <v>0.1</v>
      </c>
      <c r="E28" s="85">
        <v>0</v>
      </c>
      <c r="F28" s="85">
        <v>74.2</v>
      </c>
      <c r="G28" s="77">
        <v>138</v>
      </c>
      <c r="H28" s="80">
        <v>12.3</v>
      </c>
    </row>
    <row r="29" spans="1:8" x14ac:dyDescent="0.25">
      <c r="A29" s="138">
        <v>250</v>
      </c>
      <c r="B29" s="136" t="s">
        <v>59</v>
      </c>
      <c r="C29" s="77">
        <v>4909</v>
      </c>
      <c r="D29" s="84">
        <v>2.2000000000000002</v>
      </c>
      <c r="E29" s="85">
        <v>12.9</v>
      </c>
      <c r="F29" s="85">
        <v>5.4</v>
      </c>
      <c r="G29" s="77">
        <v>5095</v>
      </c>
      <c r="H29" s="86">
        <v>-3.7</v>
      </c>
    </row>
    <row r="30" spans="1:8" x14ac:dyDescent="0.25">
      <c r="A30" s="138">
        <v>252</v>
      </c>
      <c r="B30" s="136" t="s">
        <v>60</v>
      </c>
      <c r="C30" s="77">
        <v>2097</v>
      </c>
      <c r="D30" s="84">
        <v>1</v>
      </c>
      <c r="E30" s="85">
        <v>16.5</v>
      </c>
      <c r="F30" s="85">
        <v>3.4</v>
      </c>
      <c r="G30" s="77">
        <v>2227</v>
      </c>
      <c r="H30" s="86">
        <v>-5.8</v>
      </c>
    </row>
    <row r="31" spans="1:8" x14ac:dyDescent="0.25">
      <c r="A31" s="138">
        <v>253</v>
      </c>
      <c r="B31" s="136" t="s">
        <v>61</v>
      </c>
      <c r="C31" s="77">
        <v>439</v>
      </c>
      <c r="D31" s="85">
        <v>0.2</v>
      </c>
      <c r="E31" s="85">
        <v>15.3</v>
      </c>
      <c r="F31" s="85">
        <v>16.600000000000001</v>
      </c>
      <c r="G31" s="77">
        <v>432</v>
      </c>
      <c r="H31" s="80">
        <v>1.6</v>
      </c>
    </row>
    <row r="32" spans="1:8" x14ac:dyDescent="0.25">
      <c r="A32" s="138">
        <v>254</v>
      </c>
      <c r="B32" s="136" t="s">
        <v>62</v>
      </c>
      <c r="C32" s="77">
        <v>1248</v>
      </c>
      <c r="D32" s="85">
        <v>0.6</v>
      </c>
      <c r="E32" s="85">
        <v>7.1</v>
      </c>
      <c r="F32" s="85">
        <v>5.3</v>
      </c>
      <c r="G32" s="77">
        <v>1338</v>
      </c>
      <c r="H32" s="80">
        <v>-6.7</v>
      </c>
    </row>
    <row r="33" spans="1:8" x14ac:dyDescent="0.25">
      <c r="A33" s="138">
        <v>255</v>
      </c>
      <c r="B33" s="136" t="s">
        <v>63</v>
      </c>
      <c r="C33" s="77">
        <v>8159</v>
      </c>
      <c r="D33" s="85">
        <v>3.7</v>
      </c>
      <c r="E33" s="85">
        <v>9.9</v>
      </c>
      <c r="F33" s="85">
        <v>3.7</v>
      </c>
      <c r="G33" s="77">
        <v>8426</v>
      </c>
      <c r="H33" s="80">
        <v>-3.2</v>
      </c>
    </row>
    <row r="34" spans="1:8" x14ac:dyDescent="0.25">
      <c r="A34" s="193" t="s">
        <v>130</v>
      </c>
      <c r="B34" s="195"/>
      <c r="C34" s="77">
        <v>59257</v>
      </c>
      <c r="D34" s="82">
        <v>27</v>
      </c>
      <c r="E34" s="82">
        <v>17.600000000000001</v>
      </c>
      <c r="F34" s="82">
        <v>21.7</v>
      </c>
      <c r="G34" s="81">
        <v>62262</v>
      </c>
      <c r="H34" s="83">
        <v>-4.8</v>
      </c>
    </row>
    <row r="35" spans="1:8" x14ac:dyDescent="0.25">
      <c r="A35" s="138">
        <v>300</v>
      </c>
      <c r="B35" s="136" t="s">
        <v>64</v>
      </c>
      <c r="C35" s="77">
        <v>1084</v>
      </c>
      <c r="D35" s="85">
        <v>0.5</v>
      </c>
      <c r="E35" s="85">
        <v>32.9</v>
      </c>
      <c r="F35" s="85">
        <v>62.3</v>
      </c>
      <c r="G35" s="77">
        <v>1180</v>
      </c>
      <c r="H35" s="80">
        <v>-8.1</v>
      </c>
    </row>
    <row r="36" spans="1:8" x14ac:dyDescent="0.25">
      <c r="A36" s="138">
        <v>311</v>
      </c>
      <c r="B36" s="136" t="s">
        <v>65</v>
      </c>
      <c r="C36" s="77">
        <v>2112</v>
      </c>
      <c r="D36" s="85">
        <v>1</v>
      </c>
      <c r="E36" s="85">
        <v>18.600000000000001</v>
      </c>
      <c r="F36" s="85">
        <v>21.7</v>
      </c>
      <c r="G36" s="77">
        <v>2188</v>
      </c>
      <c r="H36" s="80">
        <v>-3.5</v>
      </c>
    </row>
    <row r="37" spans="1:8" x14ac:dyDescent="0.25">
      <c r="A37" s="138">
        <v>312</v>
      </c>
      <c r="B37" s="136" t="s">
        <v>66</v>
      </c>
      <c r="C37" s="77">
        <v>45951</v>
      </c>
      <c r="D37" s="84">
        <v>20.9</v>
      </c>
      <c r="E37" s="85">
        <v>30.9</v>
      </c>
      <c r="F37" s="85">
        <v>47.5</v>
      </c>
      <c r="G37" s="77">
        <v>47042</v>
      </c>
      <c r="H37" s="86">
        <v>-2.2999999999999998</v>
      </c>
    </row>
    <row r="38" spans="1:8" x14ac:dyDescent="0.25">
      <c r="A38" s="138">
        <v>313</v>
      </c>
      <c r="B38" s="136" t="s">
        <v>67</v>
      </c>
      <c r="C38" s="77">
        <v>8173</v>
      </c>
      <c r="D38" s="84">
        <v>3.7</v>
      </c>
      <c r="E38" s="85">
        <v>33.299999999999997</v>
      </c>
      <c r="F38" s="85">
        <v>56.1</v>
      </c>
      <c r="G38" s="77">
        <v>8183</v>
      </c>
      <c r="H38" s="86">
        <v>-0.1</v>
      </c>
    </row>
    <row r="39" spans="1:8" x14ac:dyDescent="0.25">
      <c r="A39" s="138">
        <v>314</v>
      </c>
      <c r="B39" s="136" t="s">
        <v>68</v>
      </c>
      <c r="C39" s="77">
        <v>25774</v>
      </c>
      <c r="D39" s="84">
        <v>11.7</v>
      </c>
      <c r="E39" s="85">
        <v>24</v>
      </c>
      <c r="F39" s="85">
        <v>51.9</v>
      </c>
      <c r="G39" s="77">
        <v>26727</v>
      </c>
      <c r="H39" s="86">
        <v>-3.6</v>
      </c>
    </row>
    <row r="40" spans="1:8" x14ac:dyDescent="0.25">
      <c r="A40" s="138">
        <v>320</v>
      </c>
      <c r="B40" s="136" t="s">
        <v>69</v>
      </c>
      <c r="C40" s="77">
        <v>5872</v>
      </c>
      <c r="D40" s="84">
        <v>2.7</v>
      </c>
      <c r="E40" s="85">
        <v>60</v>
      </c>
      <c r="F40" s="85">
        <v>73.099999999999994</v>
      </c>
      <c r="G40" s="77">
        <v>6240</v>
      </c>
      <c r="H40" s="86">
        <v>-5.9</v>
      </c>
    </row>
    <row r="41" spans="1:8" x14ac:dyDescent="0.25">
      <c r="A41" s="138">
        <v>322</v>
      </c>
      <c r="B41" s="136" t="s">
        <v>70</v>
      </c>
      <c r="C41" s="77">
        <v>863</v>
      </c>
      <c r="D41" s="85">
        <v>0.4</v>
      </c>
      <c r="E41" s="85">
        <v>8.1999999999999993</v>
      </c>
      <c r="F41" s="85">
        <v>50.8</v>
      </c>
      <c r="G41" s="77">
        <v>856</v>
      </c>
      <c r="H41" s="80">
        <v>0.8</v>
      </c>
    </row>
    <row r="42" spans="1:8" x14ac:dyDescent="0.25">
      <c r="A42" s="138">
        <v>323</v>
      </c>
      <c r="B42" s="136" t="s">
        <v>71</v>
      </c>
      <c r="C42" s="77">
        <v>2537</v>
      </c>
      <c r="D42" s="84">
        <v>1.2</v>
      </c>
      <c r="E42" s="85">
        <v>39.1</v>
      </c>
      <c r="F42" s="85">
        <v>37.700000000000003</v>
      </c>
      <c r="G42" s="77">
        <v>2487</v>
      </c>
      <c r="H42" s="86">
        <v>2</v>
      </c>
    </row>
    <row r="43" spans="1:8" x14ac:dyDescent="0.25">
      <c r="A43" s="138">
        <v>324</v>
      </c>
      <c r="B43" s="136" t="s">
        <v>72</v>
      </c>
      <c r="C43" s="77">
        <v>9888</v>
      </c>
      <c r="D43" s="84">
        <v>4.5</v>
      </c>
      <c r="E43" s="85">
        <v>18</v>
      </c>
      <c r="F43" s="85">
        <v>72.8</v>
      </c>
      <c r="G43" s="77">
        <v>10494</v>
      </c>
      <c r="H43" s="86">
        <v>-5.8</v>
      </c>
    </row>
    <row r="44" spans="1:8" ht="30" x14ac:dyDescent="0.25">
      <c r="A44" s="138">
        <v>326</v>
      </c>
      <c r="B44" s="136" t="s">
        <v>73</v>
      </c>
      <c r="C44" s="77">
        <v>9598</v>
      </c>
      <c r="D44" s="84">
        <v>4.4000000000000004</v>
      </c>
      <c r="E44" s="85">
        <v>35.9</v>
      </c>
      <c r="F44" s="85">
        <v>7.6</v>
      </c>
      <c r="G44" s="77">
        <v>9944</v>
      </c>
      <c r="H44" s="86">
        <v>-3.5</v>
      </c>
    </row>
    <row r="45" spans="1:8" x14ac:dyDescent="0.25">
      <c r="A45" s="138">
        <v>330</v>
      </c>
      <c r="B45" s="136" t="s">
        <v>74</v>
      </c>
      <c r="C45" s="77">
        <v>4452</v>
      </c>
      <c r="D45" s="84">
        <v>2</v>
      </c>
      <c r="E45" s="85">
        <v>28.5</v>
      </c>
      <c r="F45" s="85">
        <v>89.5</v>
      </c>
      <c r="G45" s="77">
        <v>5018</v>
      </c>
      <c r="H45" s="86">
        <v>-11.3</v>
      </c>
    </row>
    <row r="46" spans="1:8" ht="30" customHeight="1" x14ac:dyDescent="0.25">
      <c r="A46" s="138">
        <v>331</v>
      </c>
      <c r="B46" s="136" t="s">
        <v>75</v>
      </c>
      <c r="C46" s="77">
        <v>6596</v>
      </c>
      <c r="D46" s="84">
        <v>3</v>
      </c>
      <c r="E46" s="85">
        <v>48.6</v>
      </c>
      <c r="F46" s="85">
        <v>73</v>
      </c>
      <c r="G46" s="77">
        <v>6907</v>
      </c>
      <c r="H46" s="86">
        <v>-4.5</v>
      </c>
    </row>
    <row r="47" spans="1:8" x14ac:dyDescent="0.25">
      <c r="A47" s="138">
        <v>332</v>
      </c>
      <c r="B47" s="136" t="s">
        <v>76</v>
      </c>
      <c r="C47" s="77">
        <v>6791</v>
      </c>
      <c r="D47" s="84">
        <v>3.1</v>
      </c>
      <c r="E47" s="85">
        <v>40.5</v>
      </c>
      <c r="F47" s="85">
        <v>90.8</v>
      </c>
      <c r="G47" s="77">
        <v>7384</v>
      </c>
      <c r="H47" s="86">
        <v>-8</v>
      </c>
    </row>
    <row r="48" spans="1:8" x14ac:dyDescent="0.25">
      <c r="A48" s="138">
        <v>334</v>
      </c>
      <c r="B48" s="136" t="s">
        <v>77</v>
      </c>
      <c r="C48" s="77">
        <v>12715</v>
      </c>
      <c r="D48" s="84">
        <v>5.8</v>
      </c>
      <c r="E48" s="85">
        <v>29.1</v>
      </c>
      <c r="F48" s="85">
        <v>65.3</v>
      </c>
      <c r="G48" s="77">
        <v>12867</v>
      </c>
      <c r="H48" s="86">
        <v>-1.2</v>
      </c>
    </row>
    <row r="49" spans="1:8" x14ac:dyDescent="0.25">
      <c r="A49" s="138">
        <v>336</v>
      </c>
      <c r="B49" s="136" t="s">
        <v>78</v>
      </c>
      <c r="C49" s="77">
        <v>2008</v>
      </c>
      <c r="D49" s="85">
        <v>0.9</v>
      </c>
      <c r="E49" s="85">
        <v>56.9</v>
      </c>
      <c r="F49" s="85">
        <v>98.1</v>
      </c>
      <c r="G49" s="77">
        <v>2478</v>
      </c>
      <c r="H49" s="80">
        <v>-19</v>
      </c>
    </row>
    <row r="50" spans="1:8" x14ac:dyDescent="0.25">
      <c r="A50" s="138">
        <v>343</v>
      </c>
      <c r="B50" s="136" t="s">
        <v>79</v>
      </c>
      <c r="C50" s="77">
        <v>1157</v>
      </c>
      <c r="D50" s="85">
        <v>0.5</v>
      </c>
      <c r="E50" s="85">
        <v>13.8</v>
      </c>
      <c r="F50" s="85">
        <v>28.3</v>
      </c>
      <c r="G50" s="77">
        <v>1228</v>
      </c>
      <c r="H50" s="80">
        <v>-5.8</v>
      </c>
    </row>
    <row r="51" spans="1:8" x14ac:dyDescent="0.25">
      <c r="A51" s="138">
        <v>344</v>
      </c>
      <c r="B51" s="136" t="s">
        <v>173</v>
      </c>
      <c r="C51" s="77">
        <v>1075</v>
      </c>
      <c r="D51" s="85">
        <v>0.5</v>
      </c>
      <c r="E51" s="85">
        <v>28.2</v>
      </c>
      <c r="F51" s="85">
        <v>34.9</v>
      </c>
      <c r="G51" s="79">
        <v>863</v>
      </c>
      <c r="H51" s="80">
        <v>24.6</v>
      </c>
    </row>
    <row r="52" spans="1:8" x14ac:dyDescent="0.25">
      <c r="A52" s="138">
        <v>345</v>
      </c>
      <c r="B52" s="136" t="s">
        <v>80</v>
      </c>
      <c r="C52" s="77">
        <v>2174</v>
      </c>
      <c r="D52" s="85">
        <v>1</v>
      </c>
      <c r="E52" s="85">
        <v>45.4</v>
      </c>
      <c r="F52" s="85">
        <v>83.4</v>
      </c>
      <c r="G52" s="77">
        <v>2090</v>
      </c>
      <c r="H52" s="80">
        <v>4</v>
      </c>
    </row>
    <row r="53" spans="1:8" x14ac:dyDescent="0.25">
      <c r="A53" s="193" t="s">
        <v>131</v>
      </c>
      <c r="B53" s="194"/>
      <c r="C53" s="81">
        <v>148820</v>
      </c>
      <c r="D53" s="82">
        <v>67.8</v>
      </c>
      <c r="E53" s="82">
        <v>31.7</v>
      </c>
      <c r="F53" s="82">
        <v>55.3</v>
      </c>
      <c r="G53" s="81">
        <v>154176</v>
      </c>
      <c r="H53" s="83">
        <v>-3.5</v>
      </c>
    </row>
    <row r="54" spans="1:8" x14ac:dyDescent="0.25">
      <c r="A54" s="35"/>
      <c r="B54" s="11"/>
      <c r="C54" s="65"/>
      <c r="D54" s="66"/>
      <c r="E54" s="66"/>
      <c r="F54" s="66"/>
      <c r="G54" s="65"/>
      <c r="H54" s="67"/>
    </row>
    <row r="55" spans="1:8" x14ac:dyDescent="0.25">
      <c r="A55" s="191" t="s">
        <v>174</v>
      </c>
      <c r="B55" s="192"/>
      <c r="C55" s="68">
        <v>219404</v>
      </c>
      <c r="D55" s="69">
        <v>100</v>
      </c>
      <c r="E55" s="69">
        <v>27.5</v>
      </c>
      <c r="F55" s="69">
        <v>47.3</v>
      </c>
      <c r="G55" s="68">
        <v>227769</v>
      </c>
      <c r="H55" s="70">
        <v>-3.7</v>
      </c>
    </row>
    <row r="56" spans="1:8" x14ac:dyDescent="0.25">
      <c r="A56" s="62"/>
      <c r="B56" s="5"/>
      <c r="C56" s="71"/>
      <c r="D56" s="72"/>
      <c r="E56" s="72"/>
      <c r="F56" s="72"/>
      <c r="G56" s="71"/>
      <c r="H56" s="73"/>
    </row>
    <row r="57" spans="1:8" x14ac:dyDescent="0.25">
      <c r="A57" s="18" t="s">
        <v>218</v>
      </c>
      <c r="B57" s="18"/>
      <c r="C57" s="87"/>
      <c r="D57" s="87"/>
      <c r="E57" s="87"/>
      <c r="F57" s="87"/>
      <c r="G57" s="87"/>
      <c r="H57" s="18"/>
    </row>
    <row r="58" spans="1:8" x14ac:dyDescent="0.25">
      <c r="A58" s="18" t="s">
        <v>185</v>
      </c>
      <c r="B58" s="18"/>
      <c r="C58" s="18"/>
      <c r="D58" s="18"/>
      <c r="E58" s="18"/>
      <c r="F58" s="18"/>
      <c r="G58" s="18"/>
      <c r="H58" s="18"/>
    </row>
    <row r="59" spans="1:8" s="122" customFormat="1" x14ac:dyDescent="0.25">
      <c r="A59" s="125" t="s">
        <v>208</v>
      </c>
      <c r="B59" s="125"/>
      <c r="C59" s="125"/>
      <c r="D59" s="125"/>
      <c r="E59" s="125"/>
      <c r="F59" s="125"/>
      <c r="G59" s="125"/>
      <c r="H59" s="125"/>
    </row>
    <row r="60" spans="1:8" ht="15" customHeight="1" x14ac:dyDescent="0.25">
      <c r="A60" s="74"/>
      <c r="B60" s="75"/>
      <c r="C60" s="75"/>
      <c r="D60" s="75"/>
      <c r="E60" s="75"/>
      <c r="F60" s="75"/>
      <c r="G60" s="75"/>
      <c r="H60" s="18"/>
    </row>
  </sheetData>
  <mergeCells count="5">
    <mergeCell ref="A3:B3"/>
    <mergeCell ref="A55:B55"/>
    <mergeCell ref="A6:B6"/>
    <mergeCell ref="A34:B34"/>
    <mergeCell ref="A53:B53"/>
  </mergeCells>
  <pageMargins left="0.70866141732283472" right="0.70866141732283472" top="0.74803149606299213" bottom="0.74803149606299213" header="0.31496062992125984" footer="0.31496062992125984"/>
  <pageSetup paperSize="9" scale="53" fitToWidth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38"/>
  <sheetViews>
    <sheetView zoomScaleNormal="100" workbookViewId="0">
      <pane ySplit="5" topLeftCell="A6" activePane="bottomLeft" state="frozen"/>
      <selection pane="bottomLeft"/>
    </sheetView>
  </sheetViews>
  <sheetFormatPr baseColWidth="10" defaultRowHeight="15" x14ac:dyDescent="0.25"/>
  <cols>
    <col min="1" max="1" width="22" customWidth="1"/>
    <col min="9" max="9" width="15.28515625" customWidth="1"/>
  </cols>
  <sheetData>
    <row r="1" spans="1:13" ht="18.75" customHeight="1" x14ac:dyDescent="0.25">
      <c r="A1" s="4" t="s">
        <v>193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x14ac:dyDescent="0.25">
      <c r="A2" s="3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x14ac:dyDescent="0.25">
      <c r="A3" s="201"/>
      <c r="B3" s="198" t="s">
        <v>108</v>
      </c>
      <c r="C3" s="199"/>
      <c r="D3" s="199"/>
      <c r="E3" s="199"/>
      <c r="F3" s="199"/>
      <c r="G3" s="199"/>
      <c r="H3" s="199"/>
      <c r="I3" s="200"/>
      <c r="J3" s="203" t="s">
        <v>12</v>
      </c>
      <c r="K3" s="196" t="s">
        <v>16</v>
      </c>
    </row>
    <row r="4" spans="1:13" ht="15" customHeight="1" x14ac:dyDescent="0.25">
      <c r="A4" s="201"/>
      <c r="B4" s="204" t="s">
        <v>84</v>
      </c>
      <c r="C4" s="205"/>
      <c r="D4" s="205"/>
      <c r="E4" s="206"/>
      <c r="F4" s="184" t="s">
        <v>85</v>
      </c>
      <c r="G4" s="184"/>
      <c r="H4" s="184"/>
      <c r="I4" s="202" t="s">
        <v>102</v>
      </c>
      <c r="J4" s="201"/>
      <c r="K4" s="197"/>
    </row>
    <row r="5" spans="1:13" ht="30" customHeight="1" x14ac:dyDescent="0.25">
      <c r="A5" s="201"/>
      <c r="B5" s="52" t="s">
        <v>89</v>
      </c>
      <c r="C5" s="52" t="s">
        <v>90</v>
      </c>
      <c r="D5" s="52" t="s">
        <v>91</v>
      </c>
      <c r="E5" s="52" t="s">
        <v>16</v>
      </c>
      <c r="F5" s="52" t="s">
        <v>111</v>
      </c>
      <c r="G5" s="52" t="s">
        <v>110</v>
      </c>
      <c r="H5" s="52" t="s">
        <v>92</v>
      </c>
      <c r="I5" s="202"/>
      <c r="J5" s="201"/>
      <c r="K5" s="197"/>
    </row>
    <row r="6" spans="1:13" x14ac:dyDescent="0.25">
      <c r="A6" s="32" t="s">
        <v>101</v>
      </c>
      <c r="B6" s="32">
        <v>7.7</v>
      </c>
      <c r="C6" s="89">
        <v>8.3000000000000007</v>
      </c>
      <c r="D6" s="89">
        <v>4.4000000000000004</v>
      </c>
      <c r="E6" s="89">
        <v>20.399999999999999</v>
      </c>
      <c r="F6" s="90">
        <v>14.6</v>
      </c>
      <c r="G6" s="89">
        <v>25</v>
      </c>
      <c r="H6" s="89">
        <v>7.5</v>
      </c>
      <c r="I6" s="90">
        <v>12.9</v>
      </c>
      <c r="J6" s="89">
        <v>19.600000000000001</v>
      </c>
      <c r="K6" s="90">
        <v>100</v>
      </c>
      <c r="L6" s="95"/>
    </row>
    <row r="7" spans="1:13" x14ac:dyDescent="0.25">
      <c r="A7" s="37" t="s">
        <v>103</v>
      </c>
      <c r="B7" s="91">
        <v>3.7</v>
      </c>
      <c r="C7" s="91">
        <v>0</v>
      </c>
      <c r="D7" s="91">
        <v>0</v>
      </c>
      <c r="E7" s="91">
        <v>3.7</v>
      </c>
      <c r="F7" s="91">
        <v>37</v>
      </c>
      <c r="G7" s="91">
        <v>0</v>
      </c>
      <c r="H7" s="91">
        <v>0</v>
      </c>
      <c r="I7" s="91">
        <v>0</v>
      </c>
      <c r="J7" s="91">
        <v>59.3</v>
      </c>
      <c r="K7" s="91">
        <v>100</v>
      </c>
      <c r="L7" s="95"/>
    </row>
    <row r="8" spans="1:13" x14ac:dyDescent="0.25">
      <c r="A8" s="37" t="s">
        <v>93</v>
      </c>
      <c r="B8" s="92">
        <v>11.4</v>
      </c>
      <c r="C8" s="92">
        <v>1.9</v>
      </c>
      <c r="D8" s="92">
        <v>3.2</v>
      </c>
      <c r="E8" s="92">
        <v>16.5</v>
      </c>
      <c r="F8" s="92">
        <v>38.6</v>
      </c>
      <c r="G8" s="92">
        <v>1.5</v>
      </c>
      <c r="H8" s="92">
        <v>10.7</v>
      </c>
      <c r="I8" s="92">
        <v>14.8</v>
      </c>
      <c r="J8" s="92">
        <v>17.899999999999999</v>
      </c>
      <c r="K8" s="92">
        <v>100</v>
      </c>
      <c r="L8" s="95"/>
    </row>
    <row r="9" spans="1:13" x14ac:dyDescent="0.25">
      <c r="A9" s="37" t="s">
        <v>94</v>
      </c>
      <c r="B9" s="92">
        <v>5.8</v>
      </c>
      <c r="C9" s="92">
        <v>11.5</v>
      </c>
      <c r="D9" s="92">
        <v>5</v>
      </c>
      <c r="E9" s="92">
        <v>22.3</v>
      </c>
      <c r="F9" s="92">
        <v>2.2000000000000002</v>
      </c>
      <c r="G9" s="92">
        <v>37.200000000000003</v>
      </c>
      <c r="H9" s="92">
        <v>5.8</v>
      </c>
      <c r="I9" s="92">
        <v>11.9</v>
      </c>
      <c r="J9" s="92">
        <v>20.6</v>
      </c>
      <c r="K9" s="92">
        <v>100</v>
      </c>
      <c r="L9" s="95"/>
    </row>
    <row r="10" spans="1:13" x14ac:dyDescent="0.25">
      <c r="A10" s="88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5"/>
    </row>
    <row r="11" spans="1:13" x14ac:dyDescent="0.25">
      <c r="A11" s="32" t="s">
        <v>100</v>
      </c>
      <c r="B11" s="32">
        <v>7.9</v>
      </c>
      <c r="C11" s="89">
        <v>8.4</v>
      </c>
      <c r="D11" s="89">
        <v>3.9</v>
      </c>
      <c r="E11" s="89">
        <v>20.2</v>
      </c>
      <c r="F11" s="90">
        <v>14.1</v>
      </c>
      <c r="G11" s="89">
        <v>24.2</v>
      </c>
      <c r="H11" s="89">
        <v>7.1</v>
      </c>
      <c r="I11" s="90">
        <v>16.399999999999999</v>
      </c>
      <c r="J11" s="89">
        <v>18.100000000000001</v>
      </c>
      <c r="K11" s="90">
        <v>100</v>
      </c>
      <c r="L11" s="95"/>
      <c r="M11" s="95"/>
    </row>
    <row r="12" spans="1:13" x14ac:dyDescent="0.25">
      <c r="A12" s="37" t="s">
        <v>103</v>
      </c>
      <c r="B12" s="91">
        <v>3.8</v>
      </c>
      <c r="C12" s="91">
        <v>0</v>
      </c>
      <c r="D12" s="91">
        <v>0</v>
      </c>
      <c r="E12" s="91">
        <v>3.8</v>
      </c>
      <c r="F12" s="91">
        <v>21.2</v>
      </c>
      <c r="G12" s="91">
        <v>0</v>
      </c>
      <c r="H12" s="91">
        <v>0</v>
      </c>
      <c r="I12" s="91">
        <v>0</v>
      </c>
      <c r="J12" s="91">
        <v>75</v>
      </c>
      <c r="K12" s="91">
        <v>100</v>
      </c>
      <c r="L12" s="95"/>
      <c r="M12" s="95"/>
    </row>
    <row r="13" spans="1:13" x14ac:dyDescent="0.25">
      <c r="A13" s="37" t="s">
        <v>93</v>
      </c>
      <c r="B13" s="92">
        <v>11.7</v>
      </c>
      <c r="C13" s="92">
        <v>1.9</v>
      </c>
      <c r="D13" s="92">
        <v>2.8</v>
      </c>
      <c r="E13" s="92">
        <v>16.399999999999999</v>
      </c>
      <c r="F13" s="92">
        <v>36.299999999999997</v>
      </c>
      <c r="G13" s="92">
        <v>1.3</v>
      </c>
      <c r="H13" s="92">
        <v>10.4</v>
      </c>
      <c r="I13" s="92">
        <v>20.9</v>
      </c>
      <c r="J13" s="92">
        <v>14.7</v>
      </c>
      <c r="K13" s="92">
        <v>100</v>
      </c>
      <c r="L13" s="95"/>
      <c r="M13" s="95"/>
    </row>
    <row r="14" spans="1:13" x14ac:dyDescent="0.25">
      <c r="A14" s="37" t="s">
        <v>94</v>
      </c>
      <c r="B14" s="92">
        <v>5.9</v>
      </c>
      <c r="C14" s="92">
        <v>11.9</v>
      </c>
      <c r="D14" s="92">
        <v>4.4000000000000004</v>
      </c>
      <c r="E14" s="92">
        <v>22.200000000000003</v>
      </c>
      <c r="F14" s="92">
        <v>2.2000000000000002</v>
      </c>
      <c r="G14" s="92">
        <v>36.4</v>
      </c>
      <c r="H14" s="92">
        <v>5.4</v>
      </c>
      <c r="I14" s="92">
        <v>14</v>
      </c>
      <c r="J14" s="92">
        <v>19.8</v>
      </c>
      <c r="K14" s="92">
        <v>100</v>
      </c>
      <c r="L14" s="95"/>
      <c r="M14" s="95"/>
    </row>
    <row r="15" spans="1:13" x14ac:dyDescent="0.25">
      <c r="A15" s="88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5"/>
      <c r="M15" s="95"/>
    </row>
    <row r="16" spans="1:13" x14ac:dyDescent="0.25">
      <c r="A16" s="32" t="s">
        <v>99</v>
      </c>
      <c r="B16" s="32">
        <v>7.9</v>
      </c>
      <c r="C16" s="89">
        <v>8</v>
      </c>
      <c r="D16" s="89">
        <v>3.8</v>
      </c>
      <c r="E16" s="89">
        <v>19.7</v>
      </c>
      <c r="F16" s="90">
        <v>13.2</v>
      </c>
      <c r="G16" s="89">
        <v>24.2</v>
      </c>
      <c r="H16" s="89">
        <v>7.3</v>
      </c>
      <c r="I16" s="90">
        <v>16.600000000000001</v>
      </c>
      <c r="J16" s="89">
        <v>19</v>
      </c>
      <c r="K16" s="90">
        <v>100</v>
      </c>
      <c r="L16" s="95"/>
      <c r="M16" s="95"/>
    </row>
    <row r="17" spans="1:13" x14ac:dyDescent="0.25">
      <c r="A17" s="37" t="s">
        <v>103</v>
      </c>
      <c r="B17" s="91">
        <v>0</v>
      </c>
      <c r="C17" s="91">
        <v>0</v>
      </c>
      <c r="D17" s="91">
        <v>1.5</v>
      </c>
      <c r="E17" s="91">
        <v>1.5</v>
      </c>
      <c r="F17" s="91">
        <v>23.2</v>
      </c>
      <c r="G17" s="91">
        <v>0</v>
      </c>
      <c r="H17" s="91">
        <v>0</v>
      </c>
      <c r="I17" s="91">
        <v>1.4</v>
      </c>
      <c r="J17" s="91">
        <v>73.900000000000006</v>
      </c>
      <c r="K17" s="91">
        <v>100</v>
      </c>
      <c r="L17" s="95"/>
      <c r="M17" s="95"/>
    </row>
    <row r="18" spans="1:13" x14ac:dyDescent="0.25">
      <c r="A18" s="37" t="s">
        <v>93</v>
      </c>
      <c r="B18" s="92">
        <v>11.6</v>
      </c>
      <c r="C18" s="92">
        <v>2.2999999999999998</v>
      </c>
      <c r="D18" s="92">
        <v>3.3</v>
      </c>
      <c r="E18" s="92">
        <v>17.2</v>
      </c>
      <c r="F18" s="92">
        <v>34.4</v>
      </c>
      <c r="G18" s="92">
        <v>1.7</v>
      </c>
      <c r="H18" s="92">
        <v>10</v>
      </c>
      <c r="I18" s="92">
        <v>21.5</v>
      </c>
      <c r="J18" s="92">
        <v>15.2</v>
      </c>
      <c r="K18" s="92">
        <v>100</v>
      </c>
      <c r="L18" s="95"/>
      <c r="M18" s="95"/>
    </row>
    <row r="19" spans="1:13" x14ac:dyDescent="0.25">
      <c r="A19" s="37" t="s">
        <v>94</v>
      </c>
      <c r="B19" s="92">
        <v>5.9</v>
      </c>
      <c r="C19" s="92">
        <v>10.9</v>
      </c>
      <c r="D19" s="92">
        <v>4.0999999999999996</v>
      </c>
      <c r="E19" s="92">
        <v>20.9</v>
      </c>
      <c r="F19" s="92">
        <v>2.2000000000000002</v>
      </c>
      <c r="G19" s="92">
        <v>36.1</v>
      </c>
      <c r="H19" s="92">
        <v>5.8</v>
      </c>
      <c r="I19" s="92">
        <v>14.1</v>
      </c>
      <c r="J19" s="92">
        <v>20.9</v>
      </c>
      <c r="K19" s="92">
        <v>100</v>
      </c>
      <c r="L19" s="95"/>
      <c r="M19" s="95"/>
    </row>
    <row r="20" spans="1:13" x14ac:dyDescent="0.25">
      <c r="A20" s="88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5"/>
      <c r="M20" s="95"/>
    </row>
    <row r="21" spans="1:13" x14ac:dyDescent="0.25">
      <c r="A21" s="32" t="s">
        <v>98</v>
      </c>
      <c r="B21" s="32">
        <v>7.4</v>
      </c>
      <c r="C21" s="89">
        <v>7.8</v>
      </c>
      <c r="D21" s="89">
        <v>3.7</v>
      </c>
      <c r="E21" s="89">
        <v>18.899999999999999</v>
      </c>
      <c r="F21" s="90">
        <v>11.7</v>
      </c>
      <c r="G21" s="89">
        <v>22.2</v>
      </c>
      <c r="H21" s="89">
        <v>7.6</v>
      </c>
      <c r="I21" s="90">
        <v>21.7</v>
      </c>
      <c r="J21" s="89">
        <v>17.899999999999999</v>
      </c>
      <c r="K21" s="90">
        <v>100</v>
      </c>
      <c r="L21" s="95"/>
      <c r="M21" s="95"/>
    </row>
    <row r="22" spans="1:13" x14ac:dyDescent="0.25">
      <c r="A22" s="37" t="s">
        <v>103</v>
      </c>
      <c r="B22" s="91">
        <v>3</v>
      </c>
      <c r="C22" s="91">
        <v>0</v>
      </c>
      <c r="D22" s="91">
        <v>0</v>
      </c>
      <c r="E22" s="91">
        <v>3</v>
      </c>
      <c r="F22" s="91">
        <v>19.399999999999999</v>
      </c>
      <c r="G22" s="91">
        <v>0</v>
      </c>
      <c r="H22" s="91">
        <v>3</v>
      </c>
      <c r="I22" s="91">
        <v>0</v>
      </c>
      <c r="J22" s="91">
        <v>74.599999999999994</v>
      </c>
      <c r="K22" s="91">
        <v>100</v>
      </c>
      <c r="L22" s="95"/>
      <c r="M22" s="95"/>
    </row>
    <row r="23" spans="1:13" x14ac:dyDescent="0.25">
      <c r="A23" s="37" t="s">
        <v>93</v>
      </c>
      <c r="B23" s="92">
        <v>11</v>
      </c>
      <c r="C23" s="92">
        <v>2.1</v>
      </c>
      <c r="D23" s="92">
        <v>3.4</v>
      </c>
      <c r="E23" s="92">
        <v>16.5</v>
      </c>
      <c r="F23" s="92">
        <v>30.2</v>
      </c>
      <c r="G23" s="92">
        <v>1.6</v>
      </c>
      <c r="H23" s="92">
        <v>10.7</v>
      </c>
      <c r="I23" s="92">
        <v>26.8</v>
      </c>
      <c r="J23" s="92">
        <v>14.2</v>
      </c>
      <c r="K23" s="92">
        <v>100</v>
      </c>
      <c r="L23" s="95"/>
      <c r="M23" s="95"/>
    </row>
    <row r="24" spans="1:13" x14ac:dyDescent="0.25">
      <c r="A24" s="37" t="s">
        <v>94</v>
      </c>
      <c r="B24" s="92">
        <v>5.6</v>
      </c>
      <c r="C24" s="92">
        <v>10.7</v>
      </c>
      <c r="D24" s="92">
        <v>3.8</v>
      </c>
      <c r="E24" s="92">
        <v>20.099999999999998</v>
      </c>
      <c r="F24" s="92">
        <v>2.2000000000000002</v>
      </c>
      <c r="G24" s="92">
        <v>32.9</v>
      </c>
      <c r="H24" s="92">
        <v>6</v>
      </c>
      <c r="I24" s="92">
        <v>19.100000000000001</v>
      </c>
      <c r="J24" s="92">
        <v>19.7</v>
      </c>
      <c r="K24" s="92">
        <v>100</v>
      </c>
      <c r="L24" s="95"/>
      <c r="M24" s="95"/>
    </row>
    <row r="25" spans="1:13" x14ac:dyDescent="0.25">
      <c r="A25" s="88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5"/>
      <c r="M25" s="95"/>
    </row>
    <row r="26" spans="1:13" x14ac:dyDescent="0.25">
      <c r="A26" s="32" t="s">
        <v>97</v>
      </c>
      <c r="B26" s="32">
        <v>7.2</v>
      </c>
      <c r="C26" s="89">
        <v>7.8</v>
      </c>
      <c r="D26" s="89">
        <v>3.6</v>
      </c>
      <c r="E26" s="89">
        <v>18.600000000000001</v>
      </c>
      <c r="F26" s="90">
        <v>10.1</v>
      </c>
      <c r="G26" s="89">
        <v>20.399999999999999</v>
      </c>
      <c r="H26" s="89">
        <v>6.8</v>
      </c>
      <c r="I26" s="90">
        <v>26.1</v>
      </c>
      <c r="J26" s="89">
        <v>18</v>
      </c>
      <c r="K26" s="90">
        <v>100</v>
      </c>
      <c r="L26" s="95"/>
      <c r="M26" s="95"/>
    </row>
    <row r="27" spans="1:13" x14ac:dyDescent="0.25">
      <c r="A27" s="37" t="s">
        <v>103</v>
      </c>
      <c r="B27" s="91">
        <v>0</v>
      </c>
      <c r="C27" s="91">
        <v>1.5</v>
      </c>
      <c r="D27" s="91">
        <v>1.5</v>
      </c>
      <c r="E27" s="91">
        <v>3</v>
      </c>
      <c r="F27" s="91">
        <v>30.3</v>
      </c>
      <c r="G27" s="91">
        <v>1.5</v>
      </c>
      <c r="H27" s="91">
        <v>1.5</v>
      </c>
      <c r="I27" s="91">
        <v>0</v>
      </c>
      <c r="J27" s="91">
        <v>63.6</v>
      </c>
      <c r="K27" s="91">
        <v>100</v>
      </c>
      <c r="L27" s="95"/>
      <c r="M27" s="95"/>
    </row>
    <row r="28" spans="1:13" x14ac:dyDescent="0.25">
      <c r="A28" s="37" t="s">
        <v>93</v>
      </c>
      <c r="B28" s="92">
        <v>10.199999999999999</v>
      </c>
      <c r="C28" s="92">
        <v>2</v>
      </c>
      <c r="D28" s="92">
        <v>3.6</v>
      </c>
      <c r="E28" s="92">
        <v>15.799999999999999</v>
      </c>
      <c r="F28" s="92">
        <v>24.6</v>
      </c>
      <c r="G28" s="92">
        <v>1.7</v>
      </c>
      <c r="H28" s="92">
        <v>8.4</v>
      </c>
      <c r="I28" s="92">
        <v>35.1</v>
      </c>
      <c r="J28" s="92">
        <v>14.4</v>
      </c>
      <c r="K28" s="92">
        <v>100</v>
      </c>
      <c r="L28" s="95"/>
      <c r="M28" s="95"/>
    </row>
    <row r="29" spans="1:13" x14ac:dyDescent="0.25">
      <c r="A29" s="37" t="s">
        <v>94</v>
      </c>
      <c r="B29" s="92">
        <v>5.5</v>
      </c>
      <c r="C29" s="92">
        <v>11</v>
      </c>
      <c r="D29" s="92">
        <v>3.7</v>
      </c>
      <c r="E29" s="92">
        <v>20.2</v>
      </c>
      <c r="F29" s="92">
        <v>1.9</v>
      </c>
      <c r="G29" s="92">
        <v>30.9</v>
      </c>
      <c r="H29" s="92">
        <v>5.9</v>
      </c>
      <c r="I29" s="92">
        <v>21.1</v>
      </c>
      <c r="J29" s="92">
        <v>20</v>
      </c>
      <c r="K29" s="92">
        <v>100</v>
      </c>
      <c r="L29" s="95"/>
      <c r="M29" s="95"/>
    </row>
    <row r="30" spans="1:13" x14ac:dyDescent="0.25">
      <c r="A30" s="88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5"/>
      <c r="M30" s="95"/>
    </row>
    <row r="31" spans="1:13" x14ac:dyDescent="0.25">
      <c r="A31" s="32" t="s">
        <v>96</v>
      </c>
      <c r="B31" s="32">
        <v>7.1</v>
      </c>
      <c r="C31" s="89">
        <v>7.8</v>
      </c>
      <c r="D31" s="89">
        <v>3.7</v>
      </c>
      <c r="E31" s="89">
        <v>18.599999999999998</v>
      </c>
      <c r="F31" s="90">
        <v>8.8000000000000007</v>
      </c>
      <c r="G31" s="89">
        <v>18</v>
      </c>
      <c r="H31" s="89">
        <v>7</v>
      </c>
      <c r="I31" s="90">
        <v>27.4</v>
      </c>
      <c r="J31" s="89">
        <v>20.2</v>
      </c>
      <c r="K31" s="90">
        <v>100</v>
      </c>
      <c r="L31" s="95"/>
      <c r="M31" s="95"/>
    </row>
    <row r="32" spans="1:13" x14ac:dyDescent="0.25">
      <c r="A32" s="37" t="s">
        <v>103</v>
      </c>
      <c r="B32" s="91">
        <v>1.5</v>
      </c>
      <c r="C32" s="91">
        <v>0</v>
      </c>
      <c r="D32" s="91">
        <v>0</v>
      </c>
      <c r="E32" s="91">
        <v>1.5</v>
      </c>
      <c r="F32" s="91">
        <v>19.100000000000001</v>
      </c>
      <c r="G32" s="91">
        <v>0</v>
      </c>
      <c r="H32" s="91">
        <v>0</v>
      </c>
      <c r="I32" s="91">
        <v>0</v>
      </c>
      <c r="J32" s="91">
        <v>79.400000000000006</v>
      </c>
      <c r="K32" s="91">
        <v>100</v>
      </c>
      <c r="L32" s="95"/>
      <c r="M32" s="95"/>
    </row>
    <row r="33" spans="1:13" x14ac:dyDescent="0.25">
      <c r="A33" s="37" t="s">
        <v>93</v>
      </c>
      <c r="B33" s="92">
        <v>10.9</v>
      </c>
      <c r="C33" s="92">
        <v>2.1</v>
      </c>
      <c r="D33" s="92">
        <v>3.7</v>
      </c>
      <c r="E33" s="92">
        <v>16.7</v>
      </c>
      <c r="F33" s="92">
        <v>22</v>
      </c>
      <c r="G33" s="92">
        <v>1.1000000000000001</v>
      </c>
      <c r="H33" s="92">
        <v>8.8000000000000007</v>
      </c>
      <c r="I33" s="92">
        <v>33.9</v>
      </c>
      <c r="J33" s="92">
        <v>17.3</v>
      </c>
      <c r="K33" s="92">
        <v>100</v>
      </c>
      <c r="L33" s="95"/>
      <c r="M33" s="95"/>
    </row>
    <row r="34" spans="1:13" x14ac:dyDescent="0.25">
      <c r="A34" s="37" t="s">
        <v>94</v>
      </c>
      <c r="B34" s="92">
        <v>5.0999999999999996</v>
      </c>
      <c r="C34" s="92">
        <v>10.8</v>
      </c>
      <c r="D34" s="92">
        <v>3.7</v>
      </c>
      <c r="E34" s="92">
        <v>19.600000000000001</v>
      </c>
      <c r="F34" s="92">
        <v>1.8</v>
      </c>
      <c r="G34" s="92">
        <v>26.9</v>
      </c>
      <c r="H34" s="92">
        <v>6</v>
      </c>
      <c r="I34" s="92">
        <v>24</v>
      </c>
      <c r="J34" s="92">
        <v>21.7</v>
      </c>
      <c r="K34" s="92">
        <v>100</v>
      </c>
      <c r="L34" s="95"/>
      <c r="M34" s="95"/>
    </row>
    <row r="35" spans="1:13" x14ac:dyDescent="0.25">
      <c r="A35" s="88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5"/>
      <c r="M35" s="95"/>
    </row>
    <row r="36" spans="1:13" x14ac:dyDescent="0.25">
      <c r="A36" s="32" t="s">
        <v>88</v>
      </c>
      <c r="B36" s="32">
        <v>6.9</v>
      </c>
      <c r="C36" s="89">
        <v>7.6</v>
      </c>
      <c r="D36" s="89">
        <v>3.6</v>
      </c>
      <c r="E36" s="89">
        <v>18.100000000000001</v>
      </c>
      <c r="F36" s="90">
        <v>8.6</v>
      </c>
      <c r="G36" s="89">
        <v>19.600000000000001</v>
      </c>
      <c r="H36" s="89">
        <v>6.9</v>
      </c>
      <c r="I36" s="90">
        <v>28.8</v>
      </c>
      <c r="J36" s="89">
        <v>18</v>
      </c>
      <c r="K36" s="90">
        <v>100</v>
      </c>
      <c r="L36" s="95"/>
      <c r="M36" s="95"/>
    </row>
    <row r="37" spans="1:13" x14ac:dyDescent="0.25">
      <c r="A37" s="37" t="s">
        <v>103</v>
      </c>
      <c r="B37" s="91">
        <v>0</v>
      </c>
      <c r="C37" s="91">
        <v>0</v>
      </c>
      <c r="D37" s="91">
        <v>0</v>
      </c>
      <c r="E37" s="91">
        <v>0</v>
      </c>
      <c r="F37" s="91">
        <v>21.7</v>
      </c>
      <c r="G37" s="91">
        <v>0</v>
      </c>
      <c r="H37" s="91">
        <v>0</v>
      </c>
      <c r="I37" s="91">
        <v>1.4</v>
      </c>
      <c r="J37" s="91">
        <v>76.8</v>
      </c>
      <c r="K37" s="91">
        <v>100</v>
      </c>
      <c r="L37" s="95"/>
      <c r="M37" s="95"/>
    </row>
    <row r="38" spans="1:13" x14ac:dyDescent="0.25">
      <c r="A38" s="37" t="s">
        <v>93</v>
      </c>
      <c r="B38" s="92">
        <v>10.199999999999999</v>
      </c>
      <c r="C38" s="92">
        <v>2.2000000000000002</v>
      </c>
      <c r="D38" s="92">
        <v>4</v>
      </c>
      <c r="E38" s="92">
        <v>16.399999999999999</v>
      </c>
      <c r="F38" s="92">
        <v>21.2</v>
      </c>
      <c r="G38" s="92">
        <v>2.8</v>
      </c>
      <c r="H38" s="92">
        <v>8.5</v>
      </c>
      <c r="I38" s="92">
        <v>35.799999999999997</v>
      </c>
      <c r="J38" s="92">
        <v>15.4</v>
      </c>
      <c r="K38" s="92">
        <v>100</v>
      </c>
      <c r="L38" s="95"/>
      <c r="M38" s="95"/>
    </row>
    <row r="39" spans="1:13" x14ac:dyDescent="0.25">
      <c r="A39" s="37" t="s">
        <v>94</v>
      </c>
      <c r="B39" s="92">
        <v>5.2</v>
      </c>
      <c r="C39" s="92">
        <v>10.5</v>
      </c>
      <c r="D39" s="92">
        <v>3.4</v>
      </c>
      <c r="E39" s="92">
        <v>19.099999999999998</v>
      </c>
      <c r="F39" s="92">
        <v>2</v>
      </c>
      <c r="G39" s="92">
        <v>28.4</v>
      </c>
      <c r="H39" s="92">
        <v>6.1</v>
      </c>
      <c r="I39" s="92">
        <v>25.2</v>
      </c>
      <c r="J39" s="92">
        <v>19.3</v>
      </c>
      <c r="K39" s="92">
        <v>100</v>
      </c>
      <c r="L39" s="95"/>
      <c r="M39" s="95"/>
    </row>
    <row r="40" spans="1:13" x14ac:dyDescent="0.25">
      <c r="A40" s="88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5"/>
      <c r="M40" s="95"/>
    </row>
    <row r="41" spans="1:13" x14ac:dyDescent="0.25">
      <c r="A41" s="32" t="s">
        <v>95</v>
      </c>
      <c r="B41" s="32">
        <v>6.6</v>
      </c>
      <c r="C41" s="89">
        <v>7.5</v>
      </c>
      <c r="D41" s="89">
        <v>2.9</v>
      </c>
      <c r="E41" s="89">
        <v>17</v>
      </c>
      <c r="F41" s="90">
        <v>8.9</v>
      </c>
      <c r="G41" s="89">
        <v>19</v>
      </c>
      <c r="H41" s="89">
        <v>6.7</v>
      </c>
      <c r="I41" s="90">
        <v>28.1</v>
      </c>
      <c r="J41" s="89">
        <v>20.399999999999999</v>
      </c>
      <c r="K41" s="90">
        <v>100</v>
      </c>
      <c r="L41" s="95"/>
      <c r="M41" s="95"/>
    </row>
    <row r="42" spans="1:13" x14ac:dyDescent="0.25">
      <c r="A42" s="37" t="s">
        <v>103</v>
      </c>
      <c r="B42" s="91">
        <v>0</v>
      </c>
      <c r="C42" s="91">
        <v>0</v>
      </c>
      <c r="D42" s="91">
        <v>0</v>
      </c>
      <c r="E42" s="91">
        <v>0</v>
      </c>
      <c r="F42" s="91">
        <v>21.4</v>
      </c>
      <c r="G42" s="91">
        <v>0</v>
      </c>
      <c r="H42" s="91">
        <v>0</v>
      </c>
      <c r="I42" s="91">
        <v>1.4</v>
      </c>
      <c r="J42" s="91">
        <v>77.099999999999994</v>
      </c>
      <c r="K42" s="91">
        <v>100</v>
      </c>
      <c r="L42" s="95"/>
      <c r="M42" s="95"/>
    </row>
    <row r="43" spans="1:13" x14ac:dyDescent="0.25">
      <c r="A43" s="37" t="s">
        <v>93</v>
      </c>
      <c r="B43" s="92">
        <v>9.9</v>
      </c>
      <c r="C43" s="92">
        <v>2.4</v>
      </c>
      <c r="D43" s="92">
        <v>2.2000000000000002</v>
      </c>
      <c r="E43" s="92">
        <v>14.5</v>
      </c>
      <c r="F43" s="92">
        <v>21.6</v>
      </c>
      <c r="G43" s="92">
        <v>2.8</v>
      </c>
      <c r="H43" s="92">
        <v>8.3000000000000007</v>
      </c>
      <c r="I43" s="92">
        <v>35</v>
      </c>
      <c r="J43" s="92">
        <v>17.899999999999999</v>
      </c>
      <c r="K43" s="92">
        <v>100</v>
      </c>
      <c r="L43" s="95"/>
      <c r="M43" s="95"/>
    </row>
    <row r="44" spans="1:13" x14ac:dyDescent="0.25">
      <c r="A44" s="37" t="s">
        <v>94</v>
      </c>
      <c r="B44" s="92">
        <v>4.9000000000000004</v>
      </c>
      <c r="C44" s="92">
        <v>10.199999999999999</v>
      </c>
      <c r="D44" s="92">
        <v>3.3</v>
      </c>
      <c r="E44" s="92">
        <v>18.399999999999999</v>
      </c>
      <c r="F44" s="92">
        <v>2.2000000000000002</v>
      </c>
      <c r="G44" s="92">
        <v>27.6</v>
      </c>
      <c r="H44" s="92">
        <v>5.8</v>
      </c>
      <c r="I44" s="92">
        <v>24.4</v>
      </c>
      <c r="J44" s="92">
        <v>21.7</v>
      </c>
      <c r="K44" s="92">
        <v>100</v>
      </c>
      <c r="L44" s="95"/>
      <c r="M44" s="95"/>
    </row>
    <row r="45" spans="1:13" x14ac:dyDescent="0.25">
      <c r="A45" s="88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5"/>
      <c r="M45" s="95"/>
    </row>
    <row r="46" spans="1:13" x14ac:dyDescent="0.25">
      <c r="A46" s="32" t="s">
        <v>112</v>
      </c>
      <c r="B46" s="32">
        <v>6.8</v>
      </c>
      <c r="C46" s="89">
        <v>7.1</v>
      </c>
      <c r="D46" s="89">
        <v>3</v>
      </c>
      <c r="E46" s="89">
        <v>16.899999999999999</v>
      </c>
      <c r="F46" s="90">
        <v>9.4</v>
      </c>
      <c r="G46" s="89">
        <v>18.399999999999999</v>
      </c>
      <c r="H46" s="89">
        <v>6.9</v>
      </c>
      <c r="I46" s="90">
        <v>28</v>
      </c>
      <c r="J46" s="89">
        <v>20.399999999999999</v>
      </c>
      <c r="K46" s="90">
        <v>100</v>
      </c>
      <c r="L46" s="95"/>
      <c r="M46" s="95"/>
    </row>
    <row r="47" spans="1:13" x14ac:dyDescent="0.25">
      <c r="A47" s="37" t="s">
        <v>103</v>
      </c>
      <c r="B47" s="91">
        <v>0</v>
      </c>
      <c r="C47" s="91">
        <v>0</v>
      </c>
      <c r="D47" s="91">
        <v>0</v>
      </c>
      <c r="E47" s="91">
        <v>0</v>
      </c>
      <c r="F47" s="91">
        <v>28.4</v>
      </c>
      <c r="G47" s="91">
        <v>0</v>
      </c>
      <c r="H47" s="91">
        <v>0</v>
      </c>
      <c r="I47" s="91">
        <v>1.5</v>
      </c>
      <c r="J47" s="91">
        <v>70.099999999999994</v>
      </c>
      <c r="K47" s="91">
        <v>100</v>
      </c>
      <c r="L47" s="95"/>
      <c r="M47" s="95"/>
    </row>
    <row r="48" spans="1:13" x14ac:dyDescent="0.25">
      <c r="A48" s="37" t="s">
        <v>93</v>
      </c>
      <c r="B48" s="92">
        <v>10.1</v>
      </c>
      <c r="C48" s="92">
        <v>2.2999999999999998</v>
      </c>
      <c r="D48" s="92">
        <v>2.8</v>
      </c>
      <c r="E48" s="92">
        <v>15.2</v>
      </c>
      <c r="F48" s="92">
        <v>22.2</v>
      </c>
      <c r="G48" s="92">
        <v>2.9</v>
      </c>
      <c r="H48" s="92">
        <v>8.3000000000000007</v>
      </c>
      <c r="I48" s="92">
        <v>34.200000000000003</v>
      </c>
      <c r="J48" s="92">
        <v>17.100000000000001</v>
      </c>
      <c r="K48" s="92">
        <v>100</v>
      </c>
      <c r="L48" s="95"/>
      <c r="M48" s="95"/>
    </row>
    <row r="49" spans="1:13" x14ac:dyDescent="0.25">
      <c r="A49" s="37" t="s">
        <v>94</v>
      </c>
      <c r="B49" s="92">
        <v>5.0999999999999996</v>
      </c>
      <c r="C49" s="92">
        <v>9.6999999999999993</v>
      </c>
      <c r="D49" s="92">
        <v>3.1</v>
      </c>
      <c r="E49" s="92">
        <v>17.899999999999999</v>
      </c>
      <c r="F49" s="92">
        <v>2.4</v>
      </c>
      <c r="G49" s="92">
        <v>26.8</v>
      </c>
      <c r="H49" s="92">
        <v>6.1</v>
      </c>
      <c r="I49" s="92">
        <v>24.7</v>
      </c>
      <c r="J49" s="92">
        <v>22.1</v>
      </c>
      <c r="K49" s="92">
        <v>100</v>
      </c>
      <c r="L49" s="95"/>
      <c r="M49" s="95"/>
    </row>
    <row r="50" spans="1:13" x14ac:dyDescent="0.25">
      <c r="A50" s="88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5"/>
      <c r="M50" s="95"/>
    </row>
    <row r="51" spans="1:13" x14ac:dyDescent="0.25">
      <c r="A51" s="32" t="s">
        <v>118</v>
      </c>
      <c r="B51" s="32">
        <v>6.8</v>
      </c>
      <c r="C51" s="89">
        <v>7.4</v>
      </c>
      <c r="D51" s="89">
        <v>3.1</v>
      </c>
      <c r="E51" s="89">
        <v>17.3</v>
      </c>
      <c r="F51" s="90">
        <v>9.3000000000000007</v>
      </c>
      <c r="G51" s="89">
        <v>18.8</v>
      </c>
      <c r="H51" s="89">
        <v>6.8</v>
      </c>
      <c r="I51" s="90">
        <v>30.2</v>
      </c>
      <c r="J51" s="89">
        <v>17.600000000000001</v>
      </c>
      <c r="K51" s="90">
        <v>100</v>
      </c>
      <c r="L51" s="95"/>
      <c r="M51" s="95"/>
    </row>
    <row r="52" spans="1:13" x14ac:dyDescent="0.25">
      <c r="A52" s="37" t="s">
        <v>103</v>
      </c>
      <c r="B52" s="91">
        <v>4.8</v>
      </c>
      <c r="C52" s="91">
        <v>0</v>
      </c>
      <c r="D52" s="91">
        <v>0</v>
      </c>
      <c r="E52" s="91">
        <v>4.8</v>
      </c>
      <c r="F52" s="91">
        <v>19</v>
      </c>
      <c r="G52" s="91">
        <v>0</v>
      </c>
      <c r="H52" s="91">
        <v>1.6</v>
      </c>
      <c r="I52" s="91">
        <v>0</v>
      </c>
      <c r="J52" s="91">
        <v>74.599999999999994</v>
      </c>
      <c r="K52" s="91">
        <v>100</v>
      </c>
      <c r="L52" s="95"/>
      <c r="M52" s="95"/>
    </row>
    <row r="53" spans="1:13" x14ac:dyDescent="0.25">
      <c r="A53" s="37" t="s">
        <v>93</v>
      </c>
      <c r="B53" s="92">
        <v>9.9</v>
      </c>
      <c r="C53" s="92">
        <v>2.2999999999999998</v>
      </c>
      <c r="D53" s="92">
        <v>3.3</v>
      </c>
      <c r="E53" s="92">
        <v>15.5</v>
      </c>
      <c r="F53" s="92">
        <v>22</v>
      </c>
      <c r="G53" s="92">
        <v>3.9</v>
      </c>
      <c r="H53" s="92">
        <v>8.1999999999999993</v>
      </c>
      <c r="I53" s="92">
        <v>34.299999999999997</v>
      </c>
      <c r="J53" s="92">
        <v>16.2</v>
      </c>
      <c r="K53" s="92">
        <v>100</v>
      </c>
      <c r="L53" s="95"/>
      <c r="M53" s="95"/>
    </row>
    <row r="54" spans="1:13" x14ac:dyDescent="0.25">
      <c r="A54" s="37" t="s">
        <v>94</v>
      </c>
      <c r="B54" s="92">
        <v>5.0999999999999996</v>
      </c>
      <c r="C54" s="92">
        <v>10.1</v>
      </c>
      <c r="D54" s="92">
        <v>3</v>
      </c>
      <c r="E54" s="92">
        <v>18.2</v>
      </c>
      <c r="F54" s="92">
        <v>2.6</v>
      </c>
      <c r="G54" s="92">
        <v>26.8</v>
      </c>
      <c r="H54" s="92">
        <v>6.1</v>
      </c>
      <c r="I54" s="92">
        <v>28.2</v>
      </c>
      <c r="J54" s="92">
        <v>18.2</v>
      </c>
      <c r="K54" s="92">
        <v>100</v>
      </c>
      <c r="L54" s="95"/>
      <c r="M54" s="95"/>
    </row>
    <row r="55" spans="1:13" x14ac:dyDescent="0.25">
      <c r="A55" s="88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5"/>
      <c r="M55" s="95"/>
    </row>
    <row r="56" spans="1:13" x14ac:dyDescent="0.25">
      <c r="A56" s="32" t="s">
        <v>122</v>
      </c>
      <c r="B56" s="94">
        <v>6.7613045785269339</v>
      </c>
      <c r="C56" s="89">
        <v>7.7447538469366242</v>
      </c>
      <c r="D56" s="89">
        <v>2.2823582430202722</v>
      </c>
      <c r="E56" s="89">
        <v>16.78841666848383</v>
      </c>
      <c r="F56" s="90">
        <v>9.1461508827783717</v>
      </c>
      <c r="G56" s="89">
        <v>19.06714058309165</v>
      </c>
      <c r="H56" s="89">
        <v>6.9662807009892642</v>
      </c>
      <c r="I56" s="90">
        <v>29.832748206458927</v>
      </c>
      <c r="J56" s="89">
        <v>18.199262958197956</v>
      </c>
      <c r="K56" s="90">
        <v>100</v>
      </c>
      <c r="L56" s="95"/>
      <c r="M56" s="95"/>
    </row>
    <row r="57" spans="1:13" x14ac:dyDescent="0.25">
      <c r="A57" s="37" t="s">
        <v>103</v>
      </c>
      <c r="B57" s="91">
        <v>1.0416666666666667</v>
      </c>
      <c r="C57" s="91">
        <v>0</v>
      </c>
      <c r="D57" s="91">
        <v>5.208333333333333</v>
      </c>
      <c r="E57" s="91">
        <v>6.25</v>
      </c>
      <c r="F57" s="91">
        <v>20.833333333333332</v>
      </c>
      <c r="G57" s="91">
        <v>2.0833333333333335</v>
      </c>
      <c r="H57" s="91">
        <v>0</v>
      </c>
      <c r="I57" s="91">
        <v>4.166666666666667</v>
      </c>
      <c r="J57" s="91">
        <v>66.666666666666671</v>
      </c>
      <c r="K57" s="91">
        <v>100</v>
      </c>
      <c r="L57" s="95"/>
      <c r="M57" s="95"/>
    </row>
    <row r="58" spans="1:13" x14ac:dyDescent="0.25">
      <c r="A58" s="37" t="s">
        <v>93</v>
      </c>
      <c r="B58" s="92">
        <v>10.097385955920041</v>
      </c>
      <c r="C58" s="92">
        <v>1.867492701624585</v>
      </c>
      <c r="D58" s="92">
        <v>0.88249058453858664</v>
      </c>
      <c r="E58" s="92">
        <v>12.847369242083213</v>
      </c>
      <c r="F58" s="92">
        <v>23.06286631159049</v>
      </c>
      <c r="G58" s="92">
        <v>3.2335702983977002</v>
      </c>
      <c r="H58" s="92">
        <v>8.782564125420631</v>
      </c>
      <c r="I58" s="92">
        <v>36.11971564192276</v>
      </c>
      <c r="J58" s="92">
        <v>15.953914380585207</v>
      </c>
      <c r="K58" s="92">
        <v>100</v>
      </c>
      <c r="L58" s="95"/>
      <c r="M58" s="95"/>
    </row>
    <row r="59" spans="1:13" x14ac:dyDescent="0.25">
      <c r="A59" s="37" t="s">
        <v>94</v>
      </c>
      <c r="B59" s="92">
        <v>5.1507429163787144</v>
      </c>
      <c r="C59" s="92">
        <v>10.60059606081548</v>
      </c>
      <c r="D59" s="92">
        <v>2.9576278507256393</v>
      </c>
      <c r="E59" s="92">
        <v>18.708966827919834</v>
      </c>
      <c r="F59" s="92">
        <v>2.3907221838286108</v>
      </c>
      <c r="G59" s="92">
        <v>26.756867657221839</v>
      </c>
      <c r="H59" s="92">
        <v>6.0934260539046301</v>
      </c>
      <c r="I59" s="92">
        <v>26.813018313752593</v>
      </c>
      <c r="J59" s="92">
        <v>19.236998963372496</v>
      </c>
      <c r="K59" s="92">
        <v>100</v>
      </c>
      <c r="L59" s="95"/>
      <c r="M59" s="95"/>
    </row>
    <row r="60" spans="1:13" x14ac:dyDescent="0.25">
      <c r="A60" s="88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5"/>
      <c r="M60" s="95"/>
    </row>
    <row r="61" spans="1:13" x14ac:dyDescent="0.25">
      <c r="A61" s="32" t="s">
        <v>124</v>
      </c>
      <c r="B61" s="32">
        <v>7</v>
      </c>
      <c r="C61" s="89">
        <v>7.9</v>
      </c>
      <c r="D61" s="89">
        <v>2.2000000000000002</v>
      </c>
      <c r="E61" s="89">
        <v>17.100000000000001</v>
      </c>
      <c r="F61" s="90">
        <v>9.4</v>
      </c>
      <c r="G61" s="89">
        <v>18.2</v>
      </c>
      <c r="H61" s="89">
        <v>7.4</v>
      </c>
      <c r="I61" s="90">
        <v>32.1</v>
      </c>
      <c r="J61" s="89">
        <v>15.9</v>
      </c>
      <c r="K61" s="90">
        <v>100</v>
      </c>
      <c r="L61" s="95"/>
      <c r="M61" s="95"/>
    </row>
    <row r="62" spans="1:13" x14ac:dyDescent="0.25">
      <c r="A62" s="37" t="s">
        <v>103</v>
      </c>
      <c r="B62" s="91">
        <v>11.9</v>
      </c>
      <c r="C62" s="91">
        <v>9.1</v>
      </c>
      <c r="D62" s="91">
        <v>10.8</v>
      </c>
      <c r="E62" s="91">
        <v>31.8</v>
      </c>
      <c r="F62" s="91">
        <v>33.200000000000003</v>
      </c>
      <c r="G62" s="91">
        <v>1.1000000000000001</v>
      </c>
      <c r="H62" s="91">
        <v>1.4</v>
      </c>
      <c r="I62" s="91">
        <v>10.4</v>
      </c>
      <c r="J62" s="91">
        <v>22.2</v>
      </c>
      <c r="K62" s="91">
        <v>100</v>
      </c>
      <c r="L62" s="95"/>
      <c r="M62" s="95"/>
    </row>
    <row r="63" spans="1:13" x14ac:dyDescent="0.25">
      <c r="A63" s="37" t="s">
        <v>93</v>
      </c>
      <c r="B63" s="92">
        <v>10.6</v>
      </c>
      <c r="C63" s="92">
        <v>1.1000000000000001</v>
      </c>
      <c r="D63" s="92">
        <v>0.2</v>
      </c>
      <c r="E63" s="92">
        <v>11.899999999999999</v>
      </c>
      <c r="F63" s="92">
        <v>23</v>
      </c>
      <c r="G63" s="92">
        <v>1.5</v>
      </c>
      <c r="H63" s="92">
        <v>9.6999999999999993</v>
      </c>
      <c r="I63" s="92">
        <v>39.299999999999997</v>
      </c>
      <c r="J63" s="92">
        <v>14.7</v>
      </c>
      <c r="K63" s="92">
        <v>100</v>
      </c>
      <c r="L63" s="95"/>
      <c r="M63" s="95"/>
    </row>
    <row r="64" spans="1:13" x14ac:dyDescent="0.25">
      <c r="A64" s="37" t="s">
        <v>94</v>
      </c>
      <c r="B64" s="92">
        <v>5.0999999999999996</v>
      </c>
      <c r="C64" s="92">
        <v>10.9</v>
      </c>
      <c r="D64" s="92">
        <v>2.7</v>
      </c>
      <c r="E64" s="92">
        <v>18.7</v>
      </c>
      <c r="F64" s="92">
        <v>2.2999999999999998</v>
      </c>
      <c r="G64" s="92">
        <v>26.4</v>
      </c>
      <c r="H64" s="92">
        <v>6.6</v>
      </c>
      <c r="I64" s="92">
        <v>29.8</v>
      </c>
      <c r="J64" s="92">
        <v>16.2</v>
      </c>
      <c r="K64" s="92">
        <v>100</v>
      </c>
      <c r="L64" s="95"/>
      <c r="M64" s="95"/>
    </row>
    <row r="65" spans="1:17" x14ac:dyDescent="0.25">
      <c r="A65" s="88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5"/>
      <c r="M65" s="95"/>
    </row>
    <row r="66" spans="1:17" x14ac:dyDescent="0.25">
      <c r="A66" s="32" t="s">
        <v>144</v>
      </c>
      <c r="B66" s="32">
        <v>7.9</v>
      </c>
      <c r="C66" s="89">
        <v>8.1</v>
      </c>
      <c r="D66" s="89">
        <v>2.4</v>
      </c>
      <c r="E66" s="89">
        <v>18.399999999999999</v>
      </c>
      <c r="F66" s="90">
        <v>9</v>
      </c>
      <c r="G66" s="89">
        <v>17.399999999999999</v>
      </c>
      <c r="H66" s="89">
        <v>6.9</v>
      </c>
      <c r="I66" s="90">
        <v>31.3</v>
      </c>
      <c r="J66" s="89">
        <v>17</v>
      </c>
      <c r="K66" s="90">
        <v>100</v>
      </c>
      <c r="L66" s="95"/>
      <c r="M66" s="95"/>
    </row>
    <row r="67" spans="1:17" x14ac:dyDescent="0.25">
      <c r="A67" s="37" t="s">
        <v>103</v>
      </c>
      <c r="B67" s="91">
        <v>11.6</v>
      </c>
      <c r="C67" s="91">
        <v>9.8000000000000007</v>
      </c>
      <c r="D67" s="91">
        <v>12.5</v>
      </c>
      <c r="E67" s="91">
        <v>33.9</v>
      </c>
      <c r="F67" s="91">
        <v>34</v>
      </c>
      <c r="G67" s="91">
        <v>0.8</v>
      </c>
      <c r="H67" s="91">
        <v>1.4</v>
      </c>
      <c r="I67" s="91">
        <v>10.5</v>
      </c>
      <c r="J67" s="91">
        <v>19.399999999999999</v>
      </c>
      <c r="K67" s="91">
        <v>100</v>
      </c>
      <c r="L67" s="95"/>
      <c r="M67" s="95"/>
    </row>
    <row r="68" spans="1:17" x14ac:dyDescent="0.25">
      <c r="A68" s="37" t="s">
        <v>93</v>
      </c>
      <c r="B68" s="92">
        <v>12.8</v>
      </c>
      <c r="C68" s="92">
        <v>1.3</v>
      </c>
      <c r="D68" s="92">
        <v>0.1</v>
      </c>
      <c r="E68" s="92">
        <v>14.200000000000001</v>
      </c>
      <c r="F68" s="92">
        <v>21.9</v>
      </c>
      <c r="G68" s="92">
        <v>1.6</v>
      </c>
      <c r="H68" s="92">
        <v>9.3000000000000007</v>
      </c>
      <c r="I68" s="92">
        <v>38.200000000000003</v>
      </c>
      <c r="J68" s="92">
        <v>14.8</v>
      </c>
      <c r="K68" s="92">
        <v>100</v>
      </c>
      <c r="L68" s="95"/>
      <c r="M68" s="95"/>
    </row>
    <row r="69" spans="1:17" x14ac:dyDescent="0.25">
      <c r="A69" s="37" t="s">
        <v>94</v>
      </c>
      <c r="B69" s="92">
        <v>5.6</v>
      </c>
      <c r="C69" s="92">
        <v>11.2</v>
      </c>
      <c r="D69" s="92">
        <v>2.8</v>
      </c>
      <c r="E69" s="92">
        <v>19.599999999999998</v>
      </c>
      <c r="F69" s="92">
        <v>2.2000000000000002</v>
      </c>
      <c r="G69" s="92">
        <v>25.2</v>
      </c>
      <c r="H69" s="92">
        <v>6.1</v>
      </c>
      <c r="I69" s="92">
        <v>29.1</v>
      </c>
      <c r="J69" s="92">
        <v>17.8</v>
      </c>
      <c r="K69" s="92">
        <v>100</v>
      </c>
      <c r="L69" s="95"/>
      <c r="M69" s="95"/>
    </row>
    <row r="70" spans="1:17" x14ac:dyDescent="0.25">
      <c r="A70" s="88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5"/>
      <c r="M70" s="95"/>
    </row>
    <row r="71" spans="1:17" x14ac:dyDescent="0.25">
      <c r="A71" s="32" t="s">
        <v>175</v>
      </c>
      <c r="B71" s="93" t="s">
        <v>6</v>
      </c>
      <c r="C71" s="89" t="s">
        <v>6</v>
      </c>
      <c r="D71" s="89" t="s">
        <v>6</v>
      </c>
      <c r="E71" s="89">
        <v>16.8</v>
      </c>
      <c r="F71" s="90">
        <v>7.6</v>
      </c>
      <c r="G71" s="89">
        <v>16</v>
      </c>
      <c r="H71" s="89">
        <v>6.3</v>
      </c>
      <c r="I71" s="90">
        <v>34.1</v>
      </c>
      <c r="J71" s="89">
        <v>19.2</v>
      </c>
      <c r="K71" s="90">
        <v>100</v>
      </c>
      <c r="L71" s="95"/>
      <c r="M71" s="95"/>
    </row>
    <row r="72" spans="1:17" x14ac:dyDescent="0.25">
      <c r="A72" s="37" t="s">
        <v>103</v>
      </c>
      <c r="B72" s="91" t="s">
        <v>6</v>
      </c>
      <c r="C72" s="91" t="s">
        <v>6</v>
      </c>
      <c r="D72" s="91" t="s">
        <v>6</v>
      </c>
      <c r="E72" s="91">
        <v>38.6</v>
      </c>
      <c r="F72" s="91">
        <v>32.200000000000003</v>
      </c>
      <c r="G72" s="91">
        <v>0.9</v>
      </c>
      <c r="H72" s="91">
        <v>2</v>
      </c>
      <c r="I72" s="91">
        <v>8.8000000000000007</v>
      </c>
      <c r="J72" s="91">
        <v>17.5</v>
      </c>
      <c r="K72" s="91">
        <v>100.00000000000001</v>
      </c>
      <c r="L72" s="95"/>
      <c r="M72" s="95"/>
    </row>
    <row r="73" spans="1:17" x14ac:dyDescent="0.25">
      <c r="A73" s="37" t="s">
        <v>93</v>
      </c>
      <c r="B73" s="91" t="s">
        <v>6</v>
      </c>
      <c r="C73" s="91" t="s">
        <v>6</v>
      </c>
      <c r="D73" s="91" t="s">
        <v>6</v>
      </c>
      <c r="E73" s="92">
        <v>10.9</v>
      </c>
      <c r="F73" s="92">
        <v>18.399999999999999</v>
      </c>
      <c r="G73" s="92">
        <v>0.6</v>
      </c>
      <c r="H73" s="92">
        <v>9.5</v>
      </c>
      <c r="I73" s="92">
        <v>40.4</v>
      </c>
      <c r="J73" s="92">
        <v>20.2</v>
      </c>
      <c r="K73" s="92">
        <v>100</v>
      </c>
      <c r="L73" s="95"/>
      <c r="M73" s="95"/>
    </row>
    <row r="74" spans="1:17" x14ac:dyDescent="0.25">
      <c r="A74" s="37" t="s">
        <v>94</v>
      </c>
      <c r="B74" s="91" t="s">
        <v>6</v>
      </c>
      <c r="C74" s="91" t="s">
        <v>6</v>
      </c>
      <c r="D74" s="91" t="s">
        <v>6</v>
      </c>
      <c r="E74" s="92">
        <v>18.2</v>
      </c>
      <c r="F74" s="92">
        <v>2.1</v>
      </c>
      <c r="G74" s="92">
        <v>23</v>
      </c>
      <c r="H74" s="92">
        <v>5.2</v>
      </c>
      <c r="I74" s="92">
        <v>32.700000000000003</v>
      </c>
      <c r="J74" s="92">
        <v>18.8</v>
      </c>
      <c r="K74" s="92">
        <v>100</v>
      </c>
      <c r="L74" s="95"/>
      <c r="M74" s="95"/>
    </row>
    <row r="75" spans="1:17" x14ac:dyDescent="0.25">
      <c r="A75" s="140"/>
      <c r="B75" s="148"/>
      <c r="C75" s="148"/>
      <c r="D75" s="148"/>
      <c r="E75" s="148"/>
      <c r="F75" s="148"/>
      <c r="G75" s="148"/>
      <c r="H75" s="148"/>
      <c r="I75" s="148"/>
      <c r="J75" s="148"/>
      <c r="K75" s="148"/>
      <c r="L75" s="147"/>
      <c r="M75" s="147"/>
      <c r="N75" s="122"/>
      <c r="O75" s="122"/>
      <c r="P75" s="122"/>
      <c r="Q75" s="122"/>
    </row>
    <row r="76" spans="1:17" x14ac:dyDescent="0.25">
      <c r="A76" s="135" t="s">
        <v>209</v>
      </c>
      <c r="B76" s="146" t="s">
        <v>6</v>
      </c>
      <c r="C76" s="141" t="s">
        <v>6</v>
      </c>
      <c r="D76" s="141" t="s">
        <v>6</v>
      </c>
      <c r="E76" s="141">
        <v>17.100000000000001</v>
      </c>
      <c r="F76" s="142">
        <v>7.4</v>
      </c>
      <c r="G76" s="141">
        <v>16.5</v>
      </c>
      <c r="H76" s="141">
        <v>6.3</v>
      </c>
      <c r="I76" s="142">
        <v>32.299999999999997</v>
      </c>
      <c r="J76" s="141">
        <v>20.399999999999999</v>
      </c>
      <c r="K76" s="142">
        <v>100</v>
      </c>
      <c r="L76" s="147"/>
      <c r="M76" s="147"/>
      <c r="N76" s="122"/>
      <c r="O76" s="122"/>
      <c r="P76" s="122"/>
      <c r="Q76" s="122"/>
    </row>
    <row r="77" spans="1:17" x14ac:dyDescent="0.25">
      <c r="A77" s="136" t="s">
        <v>196</v>
      </c>
      <c r="B77" s="143" t="s">
        <v>6</v>
      </c>
      <c r="C77" s="143" t="s">
        <v>6</v>
      </c>
      <c r="D77" s="143" t="s">
        <v>6</v>
      </c>
      <c r="E77" s="143">
        <v>40.1</v>
      </c>
      <c r="F77" s="143">
        <v>32.299999999999997</v>
      </c>
      <c r="G77" s="143">
        <v>0.9</v>
      </c>
      <c r="H77" s="143">
        <v>1.4</v>
      </c>
      <c r="I77" s="143">
        <v>8.5</v>
      </c>
      <c r="J77" s="143">
        <v>16.7</v>
      </c>
      <c r="K77" s="143">
        <v>100</v>
      </c>
      <c r="L77" s="147"/>
      <c r="M77" s="147"/>
      <c r="N77" s="122"/>
      <c r="O77" s="122"/>
      <c r="P77" s="122"/>
      <c r="Q77" s="122"/>
    </row>
    <row r="78" spans="1:17" x14ac:dyDescent="0.25">
      <c r="A78" s="136" t="s">
        <v>197</v>
      </c>
      <c r="B78" s="143" t="s">
        <v>6</v>
      </c>
      <c r="C78" s="143" t="s">
        <v>6</v>
      </c>
      <c r="D78" s="143" t="s">
        <v>6</v>
      </c>
      <c r="E78" s="144">
        <v>11.3</v>
      </c>
      <c r="F78" s="144">
        <v>17.8</v>
      </c>
      <c r="G78" s="144">
        <v>0.7</v>
      </c>
      <c r="H78" s="144">
        <v>9.6</v>
      </c>
      <c r="I78" s="144">
        <v>40.299999999999997</v>
      </c>
      <c r="J78" s="144">
        <v>20.3</v>
      </c>
      <c r="K78" s="144">
        <v>100</v>
      </c>
      <c r="L78" s="147"/>
      <c r="M78" s="147"/>
      <c r="N78" s="122"/>
      <c r="O78" s="122"/>
      <c r="P78" s="122"/>
      <c r="Q78" s="122"/>
    </row>
    <row r="79" spans="1:17" x14ac:dyDescent="0.25">
      <c r="A79" s="136" t="s">
        <v>7</v>
      </c>
      <c r="B79" s="143" t="s">
        <v>6</v>
      </c>
      <c r="C79" s="143" t="s">
        <v>6</v>
      </c>
      <c r="D79" s="143" t="s">
        <v>6</v>
      </c>
      <c r="E79" s="144">
        <v>18.2</v>
      </c>
      <c r="F79" s="144">
        <v>1.9</v>
      </c>
      <c r="G79" s="144">
        <v>23.6</v>
      </c>
      <c r="H79" s="144">
        <v>5.2</v>
      </c>
      <c r="I79" s="144">
        <v>30.3</v>
      </c>
      <c r="J79" s="144">
        <v>20.6</v>
      </c>
      <c r="K79" s="144">
        <v>100</v>
      </c>
      <c r="L79" s="147"/>
      <c r="M79" s="147"/>
      <c r="N79" s="122"/>
      <c r="O79" s="122"/>
      <c r="P79" s="122"/>
      <c r="Q79" s="122"/>
    </row>
    <row r="80" spans="1:17" s="122" customFormat="1" x14ac:dyDescent="0.25">
      <c r="A80" s="140"/>
      <c r="B80" s="148"/>
      <c r="C80" s="148"/>
      <c r="D80" s="148"/>
      <c r="E80" s="148"/>
      <c r="F80" s="148"/>
      <c r="G80" s="148"/>
      <c r="H80" s="148"/>
      <c r="I80" s="148"/>
      <c r="J80" s="148"/>
      <c r="K80" s="148"/>
      <c r="L80" s="147"/>
      <c r="M80" s="147"/>
    </row>
    <row r="81" spans="1:17" s="122" customFormat="1" x14ac:dyDescent="0.25">
      <c r="A81" s="135" t="s">
        <v>194</v>
      </c>
      <c r="B81" s="146" t="s">
        <v>6</v>
      </c>
      <c r="C81" s="141" t="s">
        <v>6</v>
      </c>
      <c r="D81" s="141" t="s">
        <v>6</v>
      </c>
      <c r="E81" s="141">
        <v>18</v>
      </c>
      <c r="F81" s="142">
        <v>7.6</v>
      </c>
      <c r="G81" s="141">
        <v>17.100000000000001</v>
      </c>
      <c r="H81" s="141">
        <v>6</v>
      </c>
      <c r="I81" s="142">
        <v>31.6</v>
      </c>
      <c r="J81" s="141">
        <v>19.7</v>
      </c>
      <c r="K81" s="142">
        <v>100</v>
      </c>
      <c r="L81" s="147"/>
      <c r="M81" s="147"/>
    </row>
    <row r="82" spans="1:17" s="122" customFormat="1" x14ac:dyDescent="0.25">
      <c r="A82" s="136" t="s">
        <v>196</v>
      </c>
      <c r="B82" s="143" t="s">
        <v>6</v>
      </c>
      <c r="C82" s="143" t="s">
        <v>6</v>
      </c>
      <c r="D82" s="143" t="s">
        <v>6</v>
      </c>
      <c r="E82" s="143">
        <v>39.9</v>
      </c>
      <c r="F82" s="143">
        <v>33.299999999999997</v>
      </c>
      <c r="G82" s="143">
        <v>1</v>
      </c>
      <c r="H82" s="143">
        <v>1</v>
      </c>
      <c r="I82" s="143">
        <v>8.9</v>
      </c>
      <c r="J82" s="143">
        <v>15.9</v>
      </c>
      <c r="K82" s="143">
        <v>100</v>
      </c>
      <c r="L82" s="147"/>
      <c r="M82" s="147"/>
    </row>
    <row r="83" spans="1:17" s="122" customFormat="1" x14ac:dyDescent="0.25">
      <c r="A83" s="136" t="s">
        <v>197</v>
      </c>
      <c r="B83" s="143" t="s">
        <v>6</v>
      </c>
      <c r="C83" s="143" t="s">
        <v>6</v>
      </c>
      <c r="D83" s="143" t="s">
        <v>6</v>
      </c>
      <c r="E83" s="144">
        <v>12.6</v>
      </c>
      <c r="F83" s="144">
        <v>18.7</v>
      </c>
      <c r="G83" s="144">
        <v>0.7</v>
      </c>
      <c r="H83" s="144">
        <v>9.5</v>
      </c>
      <c r="I83" s="144">
        <v>39.4</v>
      </c>
      <c r="J83" s="144">
        <v>19</v>
      </c>
      <c r="K83" s="144">
        <v>100</v>
      </c>
      <c r="L83" s="147"/>
      <c r="M83" s="147"/>
    </row>
    <row r="84" spans="1:17" x14ac:dyDescent="0.25">
      <c r="A84" s="136" t="s">
        <v>7</v>
      </c>
      <c r="B84" s="143" t="s">
        <v>6</v>
      </c>
      <c r="C84" s="143" t="s">
        <v>6</v>
      </c>
      <c r="D84" s="143" t="s">
        <v>6</v>
      </c>
      <c r="E84" s="144">
        <v>19</v>
      </c>
      <c r="F84" s="144">
        <v>1.8</v>
      </c>
      <c r="G84" s="144">
        <v>24.5</v>
      </c>
      <c r="H84" s="144">
        <v>4.9000000000000004</v>
      </c>
      <c r="I84" s="144">
        <v>29.6</v>
      </c>
      <c r="J84" s="144">
        <v>20.2</v>
      </c>
      <c r="K84" s="144">
        <v>100</v>
      </c>
      <c r="L84" s="122"/>
      <c r="M84" s="122"/>
      <c r="N84" s="122"/>
      <c r="O84" s="122"/>
      <c r="P84" s="122"/>
      <c r="Q84" s="122"/>
    </row>
    <row r="85" spans="1:17" x14ac:dyDescent="0.25">
      <c r="A85" s="139"/>
      <c r="B85" s="139"/>
      <c r="C85" s="139"/>
      <c r="D85" s="139"/>
      <c r="E85" s="139"/>
      <c r="F85" s="139"/>
      <c r="G85" s="139"/>
      <c r="H85" s="139"/>
      <c r="I85" s="139"/>
      <c r="J85" s="139"/>
      <c r="K85" s="139"/>
      <c r="L85" s="122"/>
      <c r="M85" s="122"/>
      <c r="N85" s="122"/>
      <c r="O85" s="122"/>
      <c r="P85" s="122"/>
      <c r="Q85" s="122"/>
    </row>
    <row r="86" spans="1:17" x14ac:dyDescent="0.25">
      <c r="A86" s="125" t="s">
        <v>13</v>
      </c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2"/>
      <c r="M86" s="122"/>
      <c r="N86" s="122"/>
      <c r="O86" s="122"/>
      <c r="P86" s="122"/>
      <c r="Q86" s="122"/>
    </row>
    <row r="87" spans="1:17" x14ac:dyDescent="0.25">
      <c r="A87" s="125" t="s">
        <v>176</v>
      </c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2"/>
      <c r="M87" s="122"/>
      <c r="N87" s="122"/>
      <c r="O87" s="122"/>
      <c r="P87" s="122"/>
      <c r="Q87" s="122"/>
    </row>
    <row r="88" spans="1:17" x14ac:dyDescent="0.25">
      <c r="A88" s="125" t="s">
        <v>218</v>
      </c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22"/>
      <c r="M88" s="122"/>
      <c r="N88" s="122"/>
      <c r="O88" s="122"/>
      <c r="P88" s="122"/>
      <c r="Q88" s="122"/>
    </row>
    <row r="89" spans="1:17" x14ac:dyDescent="0.25">
      <c r="A89" s="125" t="s">
        <v>185</v>
      </c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2"/>
      <c r="M89" s="122"/>
      <c r="N89" s="122"/>
      <c r="O89" s="122"/>
      <c r="P89" s="122"/>
      <c r="Q89" s="122"/>
    </row>
    <row r="2029" spans="1:11" x14ac:dyDescent="0.25">
      <c r="A2029" t="s">
        <v>194</v>
      </c>
      <c r="B2029" t="s">
        <v>195</v>
      </c>
      <c r="C2029" t="s">
        <v>195</v>
      </c>
      <c r="D2029" t="s">
        <v>195</v>
      </c>
      <c r="E2029">
        <v>18</v>
      </c>
      <c r="F2029">
        <v>7.6</v>
      </c>
      <c r="G2029">
        <v>17.100000000000001</v>
      </c>
      <c r="H2029">
        <v>6</v>
      </c>
      <c r="I2029">
        <v>31.6</v>
      </c>
      <c r="J2029">
        <v>19.7</v>
      </c>
      <c r="K2029">
        <v>100</v>
      </c>
    </row>
    <row r="2030" spans="1:11" x14ac:dyDescent="0.25">
      <c r="A2030" t="s">
        <v>196</v>
      </c>
      <c r="B2030" t="s">
        <v>195</v>
      </c>
      <c r="C2030" t="s">
        <v>195</v>
      </c>
      <c r="D2030" t="s">
        <v>195</v>
      </c>
      <c r="E2030">
        <v>39.9</v>
      </c>
      <c r="F2030">
        <v>33.299999999999997</v>
      </c>
      <c r="G2030">
        <v>1</v>
      </c>
      <c r="H2030">
        <v>1</v>
      </c>
      <c r="I2030">
        <v>8.9</v>
      </c>
      <c r="J2030">
        <v>15.9</v>
      </c>
      <c r="K2030">
        <v>100</v>
      </c>
    </row>
    <row r="2031" spans="1:11" x14ac:dyDescent="0.25">
      <c r="A2031" t="s">
        <v>197</v>
      </c>
      <c r="B2031" t="s">
        <v>195</v>
      </c>
      <c r="C2031" t="s">
        <v>195</v>
      </c>
      <c r="D2031" t="s">
        <v>195</v>
      </c>
      <c r="E2031">
        <v>12.6</v>
      </c>
      <c r="F2031">
        <v>18.7</v>
      </c>
      <c r="G2031">
        <v>0.7</v>
      </c>
      <c r="H2031">
        <v>9.5</v>
      </c>
      <c r="I2031">
        <v>39.4</v>
      </c>
      <c r="J2031">
        <v>19</v>
      </c>
      <c r="K2031">
        <v>100</v>
      </c>
    </row>
    <row r="2032" spans="1:11" x14ac:dyDescent="0.25">
      <c r="A2032" t="s">
        <v>198</v>
      </c>
      <c r="B2032" t="s">
        <v>195</v>
      </c>
      <c r="C2032" t="s">
        <v>195</v>
      </c>
      <c r="D2032" t="s">
        <v>195</v>
      </c>
      <c r="E2032">
        <v>19</v>
      </c>
      <c r="F2032">
        <v>1.8</v>
      </c>
      <c r="G2032">
        <v>24.5</v>
      </c>
      <c r="H2032">
        <v>4.9000000000000004</v>
      </c>
      <c r="I2032">
        <v>29.6</v>
      </c>
      <c r="J2032">
        <v>20.2</v>
      </c>
      <c r="K2032">
        <v>100</v>
      </c>
    </row>
    <row r="2035" spans="1:1" x14ac:dyDescent="0.25">
      <c r="A2035" t="s">
        <v>199</v>
      </c>
    </row>
    <row r="2036" spans="1:1" x14ac:dyDescent="0.25">
      <c r="A2036" t="s">
        <v>200</v>
      </c>
    </row>
    <row r="2037" spans="1:1" x14ac:dyDescent="0.25">
      <c r="A2037" t="s">
        <v>184</v>
      </c>
    </row>
    <row r="2038" spans="1:1" x14ac:dyDescent="0.25">
      <c r="A2038" t="s">
        <v>185</v>
      </c>
    </row>
  </sheetData>
  <mergeCells count="7">
    <mergeCell ref="K3:K5"/>
    <mergeCell ref="B3:I3"/>
    <mergeCell ref="A3:A5"/>
    <mergeCell ref="F4:H4"/>
    <mergeCell ref="I4:I5"/>
    <mergeCell ref="J3:J5"/>
    <mergeCell ref="B4:E4"/>
  </mergeCells>
  <pageMargins left="0.70866141732283472" right="0.70866141732283472" top="0.74803149606299213" bottom="0.74803149606299213" header="0.31496062992125984" footer="0.31496062992125984"/>
  <pageSetup paperSize="9" scale="58" fitToWidth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Sommaire</vt:lpstr>
      <vt:lpstr>Méthodologie</vt:lpstr>
      <vt:lpstr>Tableau 1</vt:lpstr>
      <vt:lpstr>Tableau 2</vt:lpstr>
      <vt:lpstr>Tableau 3</vt:lpstr>
      <vt:lpstr>Tableau 4</vt:lpstr>
      <vt:lpstr>Annexe 1</vt:lpstr>
      <vt:lpstr>Annexe 2</vt:lpstr>
      <vt:lpstr>Annexe 3</vt:lpstr>
      <vt:lpstr>Annexe 4</vt:lpstr>
      <vt:lpstr>Annexe 5</vt:lpstr>
      <vt:lpstr>Annexe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cp:lastPrinted>2020-01-28T17:56:49Z</cp:lastPrinted>
  <dcterms:created xsi:type="dcterms:W3CDTF">2016-03-11T15:56:45Z</dcterms:created>
  <dcterms:modified xsi:type="dcterms:W3CDTF">2024-01-26T10:22:54Z</dcterms:modified>
</cp:coreProperties>
</file>