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120" yWindow="-120" windowWidth="16512" windowHeight="5436" tabRatio="885" activeTab="1"/>
  </bookViews>
  <sheets>
    <sheet name="1ERE PAGE" sheetId="1" r:id="rId1"/>
    <sheet name="A1-INFORMATIONS GENERALES" sheetId="3" r:id="rId2"/>
    <sheet name="A2-CONTACTS" sheetId="2" r:id="rId3"/>
    <sheet name="A1-Financeur" sheetId="4" state="hidden" r:id="rId4"/>
    <sheet name="B2-Opérateurs" sheetId="5" r:id="rId5"/>
    <sheet name="C1-DIRD_Nature" sheetId="6" r:id="rId6"/>
    <sheet name="C2-DIRD_Régions" sheetId="7" r:id="rId7"/>
    <sheet name="C3-DIRD_Type" sheetId="8" r:id="rId8"/>
    <sheet name="D1.1a-Militaire" sheetId="9" state="hidden" r:id="rId9"/>
    <sheet name="D1.1b-Civil" sheetId="10" r:id="rId10"/>
    <sheet name="D1.2-ESR" sheetId="11" r:id="rId11"/>
    <sheet name="D1.3-Associations" sheetId="12" r:id="rId12"/>
    <sheet name="D1.4-Entreprises" sheetId="13" r:id="rId13"/>
    <sheet name="D1.5-Etranger" sheetId="14" r:id="rId14"/>
    <sheet name="D2-Total DERD n+1" sheetId="15" r:id="rId15"/>
    <sheet name="D-Synthèse" sheetId="16" r:id="rId16"/>
    <sheet name="E1-Dotations" sheetId="17" state="hidden" r:id="rId17"/>
    <sheet name="E2-Ress propres" sheetId="18" r:id="rId18"/>
    <sheet name="E3.1-Militaire" sheetId="19" state="hidden" r:id="rId19"/>
    <sheet name="E3.1-Administration" sheetId="20" r:id="rId20"/>
    <sheet name="E3.1-Org Publics" sheetId="21" r:id="rId21"/>
    <sheet name="E3.2-ESR" sheetId="22" r:id="rId22"/>
    <sheet name="E3.3-Associations" sheetId="23" r:id="rId23"/>
    <sheet name="E3.4-Entreprises" sheetId="24" r:id="rId24"/>
    <sheet name="E3.5-Etranger" sheetId="25" r:id="rId25"/>
    <sheet name="E-Synthèse" sheetId="26" r:id="rId26"/>
    <sheet name="G01234-Effectifs PP" sheetId="27" r:id="rId27"/>
    <sheet name="G5-Age (onglet H)" sheetId="28" state="hidden" r:id="rId28"/>
    <sheet name="G5-Age (onglet F)" sheetId="29" state="hidden" r:id="rId29"/>
    <sheet name="G5-Age (onglet T)" sheetId="30" state="hidden" r:id="rId30"/>
    <sheet name="G6-Disciplines" sheetId="31" state="hidden" r:id="rId31"/>
    <sheet name="H0-ETPR rémunération" sheetId="32" r:id="rId32"/>
    <sheet name="H1-ETPR lieu" sheetId="33" r:id="rId33"/>
    <sheet name="H2-ETPR Région" sheetId="34" r:id="rId34"/>
    <sheet name="I-Tiers PP" sheetId="35" r:id="rId35"/>
    <sheet name="J-Tiers ETPR" sheetId="36" r:id="rId36"/>
    <sheet name="ChargeEnquêté" sheetId="37" r:id="rId37"/>
  </sheets>
  <definedNames>
    <definedName name="AUTRE_100_FE">'G5-Age (onglet F)'!$G$19</definedName>
    <definedName name="AUTRE_100_HO">'G5-Age (onglet H)'!$G$19</definedName>
    <definedName name="AUTRE_25_FE">'G5-Age (onglet F)'!$G$8</definedName>
    <definedName name="AUTRE_25_HO">'G5-Age (onglet H)'!$G$8</definedName>
    <definedName name="AUTRE_29_FE">'G5-Age (onglet F)'!$G$9</definedName>
    <definedName name="AUTRE_29_HO">'G5-Age (onglet H)'!$G$9</definedName>
    <definedName name="AUTRE_34_FE">'G5-Age (onglet F)'!$G$10</definedName>
    <definedName name="AUTRE_34_HO">'G5-Age (onglet H)'!$G$10</definedName>
    <definedName name="AUTRE_39_FE">'G5-Age (onglet F)'!$G$11</definedName>
    <definedName name="AUTRE_39_HO">'G5-Age (onglet H)'!$G$11</definedName>
    <definedName name="AUTRE_44_FE">'G5-Age (onglet F)'!$G$12</definedName>
    <definedName name="AUTRE_44_HO">'G5-Age (onglet H)'!$G$12</definedName>
    <definedName name="AUTRE_49_FE">'G5-Age (onglet F)'!$G$13</definedName>
    <definedName name="AUTRE_49_HO">'G5-Age (onglet H)'!$G$13</definedName>
    <definedName name="AUTRE_54_FE">'G5-Age (onglet F)'!$G$14</definedName>
    <definedName name="AUTRE_54_HO">'G5-Age (onglet H)'!$G$14</definedName>
    <definedName name="AUTRE_59_FE">'G5-Age (onglet F)'!$G$15</definedName>
    <definedName name="AUTRE_59_HO">'G5-Age (onglet H)'!$G$15</definedName>
    <definedName name="AUTRE_62_FE">'G5-Age (onglet F)'!$G$16</definedName>
    <definedName name="AUTRE_62_HO">'G5-Age (onglet H)'!$G$16</definedName>
    <definedName name="AUTRE_64_FE">'G5-Age (onglet F)'!$G$17</definedName>
    <definedName name="AUTRE_64_HO">'G5-Age (onglet H)'!$G$17</definedName>
    <definedName name="AUTRE_67_FE">'G5-Age (onglet F)'!$G$18</definedName>
    <definedName name="AUTRE_67_HO">'G5-Age (onglet H)'!$G$18</definedName>
    <definedName name="AUTRE_AGE">'G5-Age (onglet T)'!$G$7</definedName>
    <definedName name="AUTRE_AGE_FE">'G5-Age (onglet F)'!$G$20</definedName>
    <definedName name="AUTRE_AGE_HO">'G5-Age (onglet H)'!$G$20</definedName>
    <definedName name="AUTRE_Als">'H2-ETPR Région'!$F$16</definedName>
    <definedName name="AUTRE_AOM">'H2-ETPR Région'!$F$34</definedName>
    <definedName name="AUTRE_Aqu">'H2-ETPR Région'!$F$21</definedName>
    <definedName name="AUTRE_Auv">'H2-ETPR Région'!$F$25</definedName>
    <definedName name="AUTRE_BN">'H2-ETPR Région'!$F$12</definedName>
    <definedName name="AUTRE_Bourg">'H2-ETPR Région'!$F$13</definedName>
    <definedName name="AUTRE_Bret">'H2-ETPR Région'!$F$19</definedName>
    <definedName name="AUTRE_CA">'H2-ETPR Région'!$F$8</definedName>
    <definedName name="AUTRE_Cors">'H2-ETPR Région'!$F$28</definedName>
    <definedName name="AUTRE_CVdL">'H2-ETPR Région'!$F$11</definedName>
    <definedName name="AUTRE_FC">'H2-ETPR Région'!$F$17</definedName>
    <definedName name="AUTRE_Guad">'H2-ETPR Région'!$F$29</definedName>
    <definedName name="AUTRE_Guya">'H2-ETPR Région'!$F$31</definedName>
    <definedName name="AUTRE_HN">'H2-ETPR Région'!$F$10</definedName>
    <definedName name="AUTRE_IdF">'H2-ETPR Région'!$F$7</definedName>
    <definedName name="AUTRE_IN_ETP">'H1-ETPR lieu'!$F$8</definedName>
    <definedName name="AUTRE_IN_PP">'G01234-Effectifs PP'!$F$14</definedName>
    <definedName name="AUTRE_LIEU_ETP">'H1-ETPR lieu'!$F$10</definedName>
    <definedName name="AUTRE_LIEU_PP">'G01234-Effectifs PP'!$F$16</definedName>
    <definedName name="AUTRE_Lim">'H2-ETPR Région'!$F$23</definedName>
    <definedName name="AUTRE_Lorr">'H2-ETPR Région'!$F$15</definedName>
    <definedName name="AUTRE_LR">'H2-ETPR Région'!$F$26</definedName>
    <definedName name="AUTRE_LRe">'H2-ETPR Région'!$F$32</definedName>
    <definedName name="AUTRE_Marti">'H2-ETPR Région'!$F$30</definedName>
    <definedName name="AUTRE_Mayo">'H2-ETPR Région'!$F$33</definedName>
    <definedName name="AUTRE_MP">'H2-ETPR Région'!$F$22</definedName>
    <definedName name="AUTRE_NPdC">'H2-ETPR Région'!$F$14</definedName>
    <definedName name="AUTRE_NVOUT_PP">'G01234-Effectifs PP'!$F$15</definedName>
    <definedName name="AUTRE_OUT_ETP">'H1-ETPR lieu'!$F$9</definedName>
    <definedName name="AUTRE_PACA">'H2-ETPR Région'!$F$27</definedName>
    <definedName name="AUTRE_PC">'H2-ETPR Région'!$F$20</definedName>
    <definedName name="AUTRE_PdL">'H2-ETPR Région'!$F$18</definedName>
    <definedName name="AUTRE_Pic">'H2-ETPR Région'!$F$9</definedName>
    <definedName name="AUTRE_RA">'H2-ETPR Région'!$F$24</definedName>
    <definedName name="AUTRE_REG">'H2-ETPR Région'!$F$36</definedName>
    <definedName name="AUTRE_REG_ETR">'H2-ETPR Région'!$F$35</definedName>
    <definedName name="AUTRE_REM2_ETP">'H0-ETPR rémunération'!$F$10</definedName>
    <definedName name="AUTRE_REM2_PP">'G01234-Effectifs PP'!$F$10</definedName>
    <definedName name="AUTRE_REMA2_ETP">'H0-ETPR rémunération'!$F$9</definedName>
    <definedName name="AUTRE_REMA2_PP">'G01234-Effectifs PP'!$F$9</definedName>
    <definedName name="AUTRE_REMP2_ETP">'H0-ETPR rémunération'!$F$8</definedName>
    <definedName name="AUTRE_REMP2_PP">'G01234-Effectifs PP'!$F$8</definedName>
    <definedName name="AUTRE_T_ETP">'J-Tiers ETPR'!$F$9</definedName>
    <definedName name="AUTRE_T_PP">'I-Tiers PP'!$F$9</definedName>
    <definedName name="AUTRE_TNV_ETP">'J-Tiers ETPR'!$F$8</definedName>
    <definedName name="AUTRE_TNV_PP">'I-Tiers PP'!$F$8</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'B2-Opérateurs'!$A$9</definedName>
    <definedName name="COMMENTAIRE2">'B2-Opérateurs'!$A$5</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F)'!$C$19</definedName>
    <definedName name="CR_100_HO">'G5-Age (onglet H)'!$C$19</definedName>
    <definedName name="CR_25_FE">'G5-Age (onglet F)'!$C$8</definedName>
    <definedName name="CR_25_HO">'G5-Age (onglet H)'!$C$8</definedName>
    <definedName name="CR_29_FE">'G5-Age (onglet F)'!$C$9</definedName>
    <definedName name="CR_29_HO">'G5-Age (onglet H)'!$C$9</definedName>
    <definedName name="CR_34_FE">'G5-Age (onglet F)'!$C$10</definedName>
    <definedName name="CR_34_HO">'G5-Age (onglet H)'!$C$10</definedName>
    <definedName name="CR_39_FE">'G5-Age (onglet F)'!$C$11</definedName>
    <definedName name="CR_39_HO">'G5-Age (onglet H)'!$C$11</definedName>
    <definedName name="CR_44_FE">'G5-Age (onglet F)'!$C$12</definedName>
    <definedName name="CR_44_HO">'G5-Age (onglet H)'!$C$12</definedName>
    <definedName name="CR_49_FE">'G5-Age (onglet F)'!$C$13</definedName>
    <definedName name="CR_49_HO">'G5-Age (onglet H)'!$C$13</definedName>
    <definedName name="CR_54_FE">'G5-Age (onglet F)'!$C$14</definedName>
    <definedName name="CR_54_HO">'G5-Age (onglet H)'!$C$14</definedName>
    <definedName name="CR_59_FE">'G5-Age (onglet F)'!$C$15</definedName>
    <definedName name="CR_59_HO">'G5-Age (onglet H)'!$C$15</definedName>
    <definedName name="CR_62_FE">'G5-Age (onglet F)'!$C$16</definedName>
    <definedName name="CR_62_HO">'G5-Age (onglet H)'!$C$16</definedName>
    <definedName name="CR_64_FE">'G5-Age (onglet F)'!$C$17</definedName>
    <definedName name="CR_64_HO">'G5-Age (onglet H)'!$C$17</definedName>
    <definedName name="CR_67_FE">'G5-Age (onglet F)'!$C$18</definedName>
    <definedName name="CR_67_HO">'G5-Age (onglet H)'!$C$18</definedName>
    <definedName name="CR_AGE">'G5-Age (onglet T)'!$C$7</definedName>
    <definedName name="CR_AGE_FE">'G5-Age (onglet F)'!$C$20</definedName>
    <definedName name="CR_AGE_HO">'G5-Age (onglet H)'!$C$20</definedName>
    <definedName name="CR_Als">'H2-ETPR Région'!$B$16</definedName>
    <definedName name="CR_AOM">'H2-ETPR Région'!$B$34</definedName>
    <definedName name="CR_Aqu">'H2-ETPR Région'!$B$21</definedName>
    <definedName name="CR_Auv">'H2-ETPR Région'!$B$25</definedName>
    <definedName name="CR_BN">'H2-ETPR Région'!$B$12</definedName>
    <definedName name="CR_Bourg">'H2-ETPR Région'!$B$13</definedName>
    <definedName name="CR_Bret">'H2-ETPR Région'!$B$19</definedName>
    <definedName name="CR_CA">'H2-ETPR Région'!$B$8</definedName>
    <definedName name="CR_Cors">'H2-ETPR Région'!$B$28</definedName>
    <definedName name="CR_CVdL">'H2-ETPR Région'!$B$11</definedName>
    <definedName name="CR_FC">'H2-ETPR Région'!$B$17</definedName>
    <definedName name="CR_Guad">'H2-ETPR Région'!$B$29</definedName>
    <definedName name="CR_Guya">'H2-ETPR Région'!$B$31</definedName>
    <definedName name="CR_HN">'H2-ETPR Région'!$B$10</definedName>
    <definedName name="CR_IdF">'H2-ETPR Région'!$B$7</definedName>
    <definedName name="CR_IN_ETP">'H1-ETPR lieu'!$B$8</definedName>
    <definedName name="CR_IN_PP">'G01234-Effectifs PP'!$B$14</definedName>
    <definedName name="CR_LIEU_ETP">'H1-ETPR lieu'!$B$10</definedName>
    <definedName name="CR_LIEU_PP">'G01234-Effectifs PP'!$B$16</definedName>
    <definedName name="CR_Lim">'H2-ETPR Région'!$B$23</definedName>
    <definedName name="CR_Lorr">'H2-ETPR Région'!$B$15</definedName>
    <definedName name="CR_LR">'H2-ETPR Région'!$B$26</definedName>
    <definedName name="CR_LRe">'H2-ETPR Région'!$B$32</definedName>
    <definedName name="CR_Marti">'H2-ETPR Région'!$B$30</definedName>
    <definedName name="CR_Mayo">'H2-ETPR Région'!$B$33</definedName>
    <definedName name="CR_MP">'H2-ETPR Région'!$B$22</definedName>
    <definedName name="CR_NPdC">'H2-ETPR Région'!$B$14</definedName>
    <definedName name="CR_NVOUT_PP">'G01234-Effectifs PP'!$B$15</definedName>
    <definedName name="CR_OUT_ETP">'H1-ETPR lieu'!$B$9</definedName>
    <definedName name="CR_PACA">'H2-ETPR Région'!$B$27</definedName>
    <definedName name="CR_PC">'H2-ETPR Région'!$B$20</definedName>
    <definedName name="CR_PdL">'H2-ETPR Région'!$B$18</definedName>
    <definedName name="CR_Pic">'H2-ETPR Région'!$B$9</definedName>
    <definedName name="CR_RA">'H2-ETPR Région'!$B$24</definedName>
    <definedName name="CR_REG">'H2-ETPR Région'!$B$36</definedName>
    <definedName name="CR_REG_ETR">'H2-ETPR Région'!$B$35</definedName>
    <definedName name="CR_REM2_ETP">'H0-ETPR rémunération'!$B$10</definedName>
    <definedName name="CR_REM2_PP">'G01234-Effectifs PP'!$B$10</definedName>
    <definedName name="CR_REMA2_ETP">'H0-ETPR rémunération'!$B$9</definedName>
    <definedName name="CR_REMA2_PP">'G01234-Effectifs PP'!$B$9</definedName>
    <definedName name="CR_REMP2_ETP">'H0-ETPR rémunération'!$B$8</definedName>
    <definedName name="CR_REMP2_PP">'G01234-Effectifs PP'!$B$8</definedName>
    <definedName name="CR_T_ETP">'J-Tiers ETPR'!$B$9</definedName>
    <definedName name="CR_T_PP">'I-Tiers PP'!$B$9</definedName>
    <definedName name="CR_TNV_ETP">'J-Tiers ETPR'!$B$8</definedName>
    <definedName name="CR_TNV_PP">'I-Tiers PP'!$B$8</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CNRS">'D1.1b-Civil'!$B$6</definedName>
    <definedName name="DE_C_INSERM">'D1.1b-Civil'!$B$7</definedName>
    <definedName name="DE_C_NV">'D1.1b-Civil'!$B$8</definedName>
    <definedName name="DE_C_TOTAL">'D1.1b-Civil'!$B$9</definedName>
    <definedName name="DE_EE_NV">'D1.5-Etranger'!$B$17</definedName>
    <definedName name="DE_EE_TOTAL">'D1.5-Etranger'!$B$18</definedName>
    <definedName name="DE_ENTR_TOTAL">'D1.4-Entreprises'!$C$11</definedName>
    <definedName name="DE_ENTRA_NOM">'D1.4-Entreprises'!$B$10</definedName>
    <definedName name="DE_ENTRA_VAL">'D1.4-Entreprises'!$C$10</definedName>
    <definedName name="DE_ES_NV">'D1.2-ESR'!$B$7</definedName>
    <definedName name="DE_ES_TOTAL">'D1.2-ESR'!$B$13</definedName>
    <definedName name="DE_ESC_CHU">'D1.2-ESR'!$B$9</definedName>
    <definedName name="DE_ESC_CLCC">'D1.2-ESR'!$B$10</definedName>
    <definedName name="DE_ESC_TOTAL">'D1.2-ESR'!$B$11</definedName>
    <definedName name="DE_ESE_NV">'D1.5-Etranger'!$B$12</definedName>
    <definedName name="DE_ESE_TOTAL">'D1.5-Etranger'!$B$13</definedName>
    <definedName name="DE_ETR_TOTAL">'D1.5-Etranger'!$B$21</definedName>
    <definedName name="DE_GOV_TOTAL">'D1.1b-Civil'!$B$12</definedName>
    <definedName name="DE_I_NV">'D1.3-Associations'!$B$6</definedName>
    <definedName name="DE_I_TOTAL">'D1.3-Associations'!$B$7</definedName>
    <definedName name="DE_M_Autre">'D1.1a-Militaire'!$B$17</definedName>
    <definedName name="DE_M_CEA">'D1.1a-Militaire'!$B$6</definedName>
    <definedName name="DE_M_CERAH">'D1.1a-Militaire'!$B$7</definedName>
    <definedName name="DE_M_Commentaire">'D1.1a-Militaire'!$B$18</definedName>
    <definedName name="DE_M_CTSA">'D1.1a-Militaire'!$B$8</definedName>
    <definedName name="DE_M_DGA">'D1.1a-Militaire'!$B$9</definedName>
    <definedName name="DE_M_IRBA">'D1.1a-Militaire'!$B$10</definedName>
    <definedName name="DE_M_IREN">'D1.1a-Militaire'!$B$11</definedName>
    <definedName name="DE_M_IRSEM">'D1.1a-Militaire'!$B$12</definedName>
    <definedName name="DE_M_ISL">'D1.1a-Militaire'!$B$13</definedName>
    <definedName name="DE_M_MINDEF">'D1.1a-Militaire'!$B$16</definedName>
    <definedName name="DE_M_ONERA">'D1.1a-Militaire'!$B$14</definedName>
    <definedName name="DE_M_SHOM">'D1.1a-Militaire'!$B$15</definedName>
    <definedName name="DE_M_TOTAL">'D1.1a-Militaire'!$B$19</definedName>
    <definedName name="DE_OI_NV">'D1.5-Etranger'!$B$8</definedName>
    <definedName name="DE_OI_TOTAL">'D1.5-Etranger'!$B$9</definedName>
    <definedName name="DE_TOTALE">'D2-Total DERD n+1'!$B$6</definedName>
    <definedName name="DE_TOTALE_PREV">'D2-Total DERD n+1'!$B$15</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GRI">'G6-Disciplines'!$D$13</definedName>
    <definedName name="DOC_Als">'H2-ETPR Région'!$D$16</definedName>
    <definedName name="DOC_AOM">'H2-ETPR Région'!$D$34</definedName>
    <definedName name="DOC_Aqu">'H2-ETPR Région'!$D$21</definedName>
    <definedName name="DOC_Auv">'H2-ETPR Région'!$D$25</definedName>
    <definedName name="DOC_BN">'H2-ETPR Région'!$D$12</definedName>
    <definedName name="DOC_Bourg">'H2-ETPR Région'!$D$13</definedName>
    <definedName name="DOC_Bret">'H2-ETPR Région'!$D$19</definedName>
    <definedName name="DOC_CA">'H2-ETPR Région'!$D$8</definedName>
    <definedName name="DOC_CHIM">'G6-Disciplines'!$D$9</definedName>
    <definedName name="DOC_Cors">'H2-ETPR Région'!$D$28</definedName>
    <definedName name="DOC_CVdL">'H2-ETPR Région'!$D$11</definedName>
    <definedName name="DOC_DISC">'G6-Disciplines'!$D$19</definedName>
    <definedName name="DOC_FC">'H2-ETPR Région'!$D$17</definedName>
    <definedName name="DOC_GES">'G6-Disciplines'!$D$18</definedName>
    <definedName name="DOC_Guad">'H2-ETPR Région'!$D$29</definedName>
    <definedName name="DOC_Guya">'H2-ETPR Région'!$D$31</definedName>
    <definedName name="DOC_HN">'H2-ETPR Région'!$D$10</definedName>
    <definedName name="DOC_IdF">'H2-ETPR Région'!$D$7</definedName>
    <definedName name="DOC_IN_ETP">'H1-ETPR lieu'!$D$8</definedName>
    <definedName name="DOC_IN_PP">'G01234-Effectifs PP'!$D$14</definedName>
    <definedName name="DOC_LIEU_ETP">'H1-ETPR lieu'!$D$10</definedName>
    <definedName name="DOC_LIEU_PP">'G01234-Effectifs PP'!$D$16</definedName>
    <definedName name="DOC_Lim">'H2-ETPR Région'!$D$23</definedName>
    <definedName name="DOC_Lorr">'H2-ETPR Région'!$D$15</definedName>
    <definedName name="DOC_LR">'H2-ETPR Région'!$D$26</definedName>
    <definedName name="DOC_LRe">'H2-ETPR Région'!$D$32</definedName>
    <definedName name="DOC_Marti">'H2-ETPR Région'!$D$30</definedName>
    <definedName name="DOC_MATH">'G6-Disciplines'!$D$7</definedName>
    <definedName name="DOC_Mayo">'H2-ETPR Région'!$D$33</definedName>
    <definedName name="DOC_MECA">'G6-Disciplines'!$D$11</definedName>
    <definedName name="DOC_MED">'G6-Disciplines'!$D$15</definedName>
    <definedName name="DOC_MP">'H2-ETPR Région'!$D$22</definedName>
    <definedName name="DOC_NATU">'G6-Disciplines'!$D$12</definedName>
    <definedName name="DOC_NPdC">'H2-ETPR Région'!$D$14</definedName>
    <definedName name="DOC_NVOUT_PP">'G01234-Effectifs PP'!$D$15</definedName>
    <definedName name="DOC_OUT_ETP">'H1-ETPR lieu'!$D$9</definedName>
    <definedName name="DOC_PACA">'H2-ETPR Région'!$D$27</definedName>
    <definedName name="DOC_PC">'H2-ETPR Région'!$D$20</definedName>
    <definedName name="DOC_PdL">'H2-ETPR Région'!$D$18</definedName>
    <definedName name="DOC_PHYS">'G6-Disciplines'!$D$8</definedName>
    <definedName name="DOC_Pic">'H2-ETPR Région'!$D$9</definedName>
    <definedName name="DOC_RA">'H2-ETPR Région'!$D$24</definedName>
    <definedName name="DOC_REG">'H2-ETPR Région'!$D$36</definedName>
    <definedName name="DOC_REG_ETR">'H2-ETPR Région'!$D$35</definedName>
    <definedName name="DOC_REM2_ETP">'H0-ETPR rémunération'!$D$10</definedName>
    <definedName name="DOC_REM2_PP">'G01234-Effectifs PP'!$D$10</definedName>
    <definedName name="DOC_REMA2_ETP">'H0-ETPR rémunération'!$D$9</definedName>
    <definedName name="DOC_REMA2_PP">'G01234-Effectifs PP'!$D$9</definedName>
    <definedName name="DOC_REMP2_ETP">'H0-ETPR rémunération'!$D$8</definedName>
    <definedName name="DOC_REMP2_PP">'G01234-Effectifs PP'!$D$8</definedName>
    <definedName name="DOC_SH">'G6-Disciplines'!$D$17</definedName>
    <definedName name="DOC_SS">'G6-Disciplines'!$D$16</definedName>
    <definedName name="DOC_STIC">'G6-Disciplines'!$D$10</definedName>
    <definedName name="DOC_SV">'G6-Disciplines'!$D$14</definedName>
    <definedName name="DOC_T_ETP">'J-Tiers ETPR'!$D$9</definedName>
    <definedName name="DOC_T_PP">'I-Tiers PP'!$D$9</definedName>
    <definedName name="DOC_TNV_ETP">'J-Tiers ETPR'!$D$8</definedName>
    <definedName name="DOC_TNV_PP">'I-Tiers PP'!$D$8</definedName>
    <definedName name="DR_100_FE">'G5-Age (onglet F)'!$B$19</definedName>
    <definedName name="DR_100_HO">'G5-Age (onglet H)'!$B$19</definedName>
    <definedName name="DR_25_FE">'G5-Age (onglet F)'!$B$8</definedName>
    <definedName name="DR_25_HO">'G5-Age (onglet H)'!$B$8</definedName>
    <definedName name="DR_29_FE">'G5-Age (onglet F)'!$B$9</definedName>
    <definedName name="DR_29_HO">'G5-Age (onglet H)'!$B$9</definedName>
    <definedName name="DR_34_FE">'G5-Age (onglet F)'!$B$10</definedName>
    <definedName name="DR_34_HO">'G5-Age (onglet H)'!$B$10</definedName>
    <definedName name="DR_39_FE">'G5-Age (onglet F)'!$B$11</definedName>
    <definedName name="DR_39_HO">'G5-Age (onglet H)'!$B$11</definedName>
    <definedName name="DR_44_FE">'G5-Age (onglet F)'!$B$12</definedName>
    <definedName name="DR_44_HO">'G5-Age (onglet H)'!$B$12</definedName>
    <definedName name="DR_49_FE">'G5-Age (onglet F)'!$B$13</definedName>
    <definedName name="DR_49_HO">'G5-Age (onglet H)'!$B$13</definedName>
    <definedName name="DR_54_FE">'G5-Age (onglet F)'!$B$14</definedName>
    <definedName name="DR_54_HO">'G5-Age (onglet H)'!$B$14</definedName>
    <definedName name="DR_59_FE">'G5-Age (onglet F)'!$B$15</definedName>
    <definedName name="DR_59_HO">'G5-Age (onglet H)'!$B$15</definedName>
    <definedName name="DR_62_FE">'G5-Age (onglet F)'!$B$16</definedName>
    <definedName name="DR_62_HO">'G5-Age (onglet H)'!$B$16</definedName>
    <definedName name="DR_64_FE">'G5-Age (onglet F)'!$B$17</definedName>
    <definedName name="DR_64_HO">'G5-Age (onglet H)'!$B$17</definedName>
    <definedName name="DR_67_FE">'G5-Age (onglet F)'!$B$18</definedName>
    <definedName name="DR_67_HO">'G5-Age (onglet H)'!$B$18</definedName>
    <definedName name="DR_AGE">'G5-Age (onglet T)'!$B$7</definedName>
    <definedName name="DR_AGE_FE">'G5-Age (onglet F)'!$B$20</definedName>
    <definedName name="DR_AGE_HO">'G5-Age (onglet H)'!$B$20</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IN_1_DEST">'A1-Financeur'!$E$8</definedName>
    <definedName name="FIN_1_MONTANT">'A1-Financeur'!$A$8</definedName>
    <definedName name="FIN_1_PROV">'A1-Financeur'!$C$8</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F)'!$F$19</definedName>
    <definedName name="IE_100_HO">'G5-Age (onglet H)'!$F$19</definedName>
    <definedName name="IE_25_FE">'G5-Age (onglet F)'!$F$8</definedName>
    <definedName name="IE_25_HO">'G5-Age (onglet H)'!$F$8</definedName>
    <definedName name="IE_29_FE">'G5-Age (onglet F)'!$F$9</definedName>
    <definedName name="IE_29_HO">'G5-Age (onglet H)'!$F$9</definedName>
    <definedName name="IE_34_FE">'G5-Age (onglet F)'!$F$10</definedName>
    <definedName name="IE_34_HO">'G5-Age (onglet H)'!$F$10</definedName>
    <definedName name="IE_39_FE">'G5-Age (onglet F)'!$F$11</definedName>
    <definedName name="IE_39_HO">'G5-Age (onglet H)'!$F$11</definedName>
    <definedName name="IE_44_FE">'G5-Age (onglet F)'!$F$12</definedName>
    <definedName name="IE_44_HO">'G5-Age (onglet H)'!$F$12</definedName>
    <definedName name="IE_49_FE">'G5-Age (onglet F)'!$F$13</definedName>
    <definedName name="IE_49_HO">'G5-Age (onglet H)'!$F$13</definedName>
    <definedName name="IE_54_FE">'G5-Age (onglet F)'!$F$14</definedName>
    <definedName name="IE_54_HO">'G5-Age (onglet H)'!$F$14</definedName>
    <definedName name="IE_59_FE">'G5-Age (onglet F)'!$F$15</definedName>
    <definedName name="IE_59_HO">'G5-Age (onglet H)'!$F$15</definedName>
    <definedName name="IE_62_FE">'G5-Age (onglet F)'!$F$16</definedName>
    <definedName name="IE_62_HO">'G5-Age (onglet H)'!$F$16</definedName>
    <definedName name="IE_64_FE">'G5-Age (onglet F)'!$F$17</definedName>
    <definedName name="IE_64_HO">'G5-Age (onglet H)'!$F$17</definedName>
    <definedName name="IE_67_FE">'G5-Age (onglet F)'!$F$18</definedName>
    <definedName name="IE_67_HO">'G5-Age (onglet H)'!$F$18</definedName>
    <definedName name="IE_AGE">'G5-Age (onglet T)'!$F$7</definedName>
    <definedName name="IE_AGE_FE">'G5-Age (onglet F)'!$F$20</definedName>
    <definedName name="IE_AGE_HO">'G5-Age (onglet H)'!$F$20</definedName>
    <definedName name="IE_Als">'H2-ETPR Région'!$E$16</definedName>
    <definedName name="IE_AOM">'H2-ETPR Région'!$E$34</definedName>
    <definedName name="IE_Aqu">'H2-ETPR Région'!$E$21</definedName>
    <definedName name="IE_Auv">'H2-ETPR Région'!$E$25</definedName>
    <definedName name="IE_BN">'H2-ETPR Région'!$E$12</definedName>
    <definedName name="IE_Bourg">'H2-ETPR Région'!$E$13</definedName>
    <definedName name="IE_Bret">'H2-ETPR Région'!$E$19</definedName>
    <definedName name="IE_CA">'H2-ETPR Région'!$E$8</definedName>
    <definedName name="IE_Cors">'H2-ETPR Région'!$E$28</definedName>
    <definedName name="IE_CVdL">'H2-ETPR Région'!$E$11</definedName>
    <definedName name="IE_FC">'H2-ETPR Région'!$E$17</definedName>
    <definedName name="IE_Guad">'H2-ETPR Région'!$E$29</definedName>
    <definedName name="IE_Guya">'H2-ETPR Région'!$E$31</definedName>
    <definedName name="IE_HN">'H2-ETPR Région'!$E$10</definedName>
    <definedName name="IE_IdF">'H2-ETPR Région'!$E$7</definedName>
    <definedName name="IE_IN_ETP">'H1-ETPR lieu'!$E$8</definedName>
    <definedName name="IE_IN_PP">'G01234-Effectifs PP'!$E$14</definedName>
    <definedName name="IE_LIEU_ETP">'H1-ETPR lieu'!$E$10</definedName>
    <definedName name="IE_LIEU_PP">'G01234-Effectifs PP'!$E$16</definedName>
    <definedName name="IE_Lim">'H2-ETPR Région'!$E$23</definedName>
    <definedName name="IE_Lorr">'H2-ETPR Région'!$E$15</definedName>
    <definedName name="IE_LR">'H2-ETPR Région'!$E$26</definedName>
    <definedName name="IE_LRe">'H2-ETPR Région'!$E$32</definedName>
    <definedName name="IE_Marti">'H2-ETPR Région'!$E$30</definedName>
    <definedName name="IE_Mayo">'H2-ETPR Région'!$E$33</definedName>
    <definedName name="IE_MP">'H2-ETPR Région'!$E$22</definedName>
    <definedName name="IE_NPdC">'H2-ETPR Région'!$E$14</definedName>
    <definedName name="IE_NVOUT_PP">'G01234-Effectifs PP'!$E$15</definedName>
    <definedName name="IE_OUT_ETP">'H1-ETPR lieu'!$E$9</definedName>
    <definedName name="IE_PACA">'H2-ETPR Région'!$E$27</definedName>
    <definedName name="IE_PC">'H2-ETPR Région'!$E$20</definedName>
    <definedName name="IE_PdL">'H2-ETPR Région'!$E$18</definedName>
    <definedName name="IE_Pic">'H2-ETPR Région'!$E$9</definedName>
    <definedName name="IE_RA">'H2-ETPR Région'!$E$24</definedName>
    <definedName name="IE_REG">'H2-ETPR Région'!$E$36</definedName>
    <definedName name="IE_REG_ETR">'H2-ETPR Région'!$E$35</definedName>
    <definedName name="IE_REM2_ETP">'H0-ETPR rémunération'!$E$10</definedName>
    <definedName name="IE_REM2_PP">'G01234-Effectifs PP'!$E$10</definedName>
    <definedName name="IE_REMA2_ETP">'H0-ETPR rémunération'!$E$9</definedName>
    <definedName name="IE_REMA2_PP">'G01234-Effectifs PP'!$E$9</definedName>
    <definedName name="IE_REMP2_ETP">'H0-ETPR rémunération'!$E$8</definedName>
    <definedName name="IE_REMP2_PP">'G01234-Effectifs PP'!$E$8</definedName>
    <definedName name="IE_T_ETP">'J-Tiers ETPR'!$E$9</definedName>
    <definedName name="IE_T_PP">'I-Tiers PP'!$E$9</definedName>
    <definedName name="IE_TNV_ETP">'J-Tiers ETPR'!$E$8</definedName>
    <definedName name="IE_TNV_PP">'I-Tiers PP'!$E$8</definedName>
    <definedName name="IR_100_FE">'G5-Age (onglet F)'!$D$19</definedName>
    <definedName name="IR_100_HO">'G5-Age (onglet H)'!$D$19</definedName>
    <definedName name="IR_25_FE">'G5-Age (onglet F)'!$D$8</definedName>
    <definedName name="IR_25_HO">'G5-Age (onglet H)'!$D$8</definedName>
    <definedName name="IR_29_FE">'G5-Age (onglet F)'!$D$9</definedName>
    <definedName name="IR_29_HO">'G5-Age (onglet H)'!$D$9</definedName>
    <definedName name="IR_34_FE">'G5-Age (onglet F)'!$D$10</definedName>
    <definedName name="IR_34_HO">'G5-Age (onglet H)'!$D$10</definedName>
    <definedName name="IR_39_FE">'G5-Age (onglet F)'!$D$11</definedName>
    <definedName name="IR_39_HO">'G5-Age (onglet H)'!$D$11</definedName>
    <definedName name="IR_44_FE">'G5-Age (onglet F)'!$D$12</definedName>
    <definedName name="IR_44_HO">'G5-Age (onglet H)'!$D$12</definedName>
    <definedName name="IR_49_FE">'G5-Age (onglet F)'!$D$13</definedName>
    <definedName name="IR_49_HO">'G5-Age (onglet H)'!$D$13</definedName>
    <definedName name="IR_54_FE">'G5-Age (onglet F)'!$D$14</definedName>
    <definedName name="IR_54_HO">'G5-Age (onglet H)'!$D$14</definedName>
    <definedName name="IR_59_FE">'G5-Age (onglet F)'!$D$15</definedName>
    <definedName name="IR_59_HO">'G5-Age (onglet H)'!$D$15</definedName>
    <definedName name="IR_62_FE">'G5-Age (onglet F)'!$D$16</definedName>
    <definedName name="IR_62_HO">'G5-Age (onglet H)'!$D$16</definedName>
    <definedName name="IR_64_FE">'G5-Age (onglet F)'!$D$17</definedName>
    <definedName name="IR_64_HO">'G5-Age (onglet H)'!$D$17</definedName>
    <definedName name="IR_67_FE">'G5-Age (onglet F)'!$D$18</definedName>
    <definedName name="IR_67_HO">'G5-Age (onglet H)'!$D$18</definedName>
    <definedName name="IR_AGE">'G5-Age (onglet T)'!$D$7</definedName>
    <definedName name="IR_AGE_FE">'G5-Age (onglet F)'!$D$20</definedName>
    <definedName name="IR_AGE_HO">'G5-Age (onglet H)'!$D$20</definedName>
    <definedName name="IR_Als">'H2-ETPR Région'!$C$16</definedName>
    <definedName name="IR_AOM">'H2-ETPR Région'!$C$34</definedName>
    <definedName name="IR_Aqu">'H2-ETPR Région'!$C$21</definedName>
    <definedName name="IR_Auv">'H2-ETPR Région'!$C$25</definedName>
    <definedName name="IR_BN">'H2-ETPR Région'!$C$12</definedName>
    <definedName name="IR_Bourg">'H2-ETPR Région'!$C$13</definedName>
    <definedName name="IR_Bret">'H2-ETPR Région'!$C$19</definedName>
    <definedName name="IR_CA">'H2-ETPR Région'!$C$8</definedName>
    <definedName name="IR_Cors">'H2-ETPR Région'!$C$28</definedName>
    <definedName name="IR_CVdL">'H2-ETPR Région'!$C$11</definedName>
    <definedName name="IR_FC">'H2-ETPR Région'!$C$17</definedName>
    <definedName name="IR_Guad">'H2-ETPR Région'!$C$29</definedName>
    <definedName name="IR_Guya">'H2-ETPR Région'!$C$31</definedName>
    <definedName name="IR_HN">'H2-ETPR Région'!$C$10</definedName>
    <definedName name="IR_IdF">'H2-ETPR Région'!$C$7</definedName>
    <definedName name="IR_IN_ETP">'H1-ETPR lieu'!$C$8</definedName>
    <definedName name="IR_IN_PP">'G01234-Effectifs PP'!$C$14</definedName>
    <definedName name="IR_LIEU_ETP">'H1-ETPR lieu'!$C$10</definedName>
    <definedName name="IR_LIEU_PP">'G01234-Effectifs PP'!$C$16</definedName>
    <definedName name="IR_Lim">'H2-ETPR Région'!$C$23</definedName>
    <definedName name="IR_Lorr">'H2-ETPR Région'!$C$15</definedName>
    <definedName name="IR_LR">'H2-ETPR Région'!$C$26</definedName>
    <definedName name="IR_LRe">'H2-ETPR Région'!$C$32</definedName>
    <definedName name="IR_Marti">'H2-ETPR Région'!$C$30</definedName>
    <definedName name="IR_Mayo">'H2-ETPR Région'!$C$33</definedName>
    <definedName name="IR_MP">'H2-ETPR Région'!$C$22</definedName>
    <definedName name="IR_NPdC">'H2-ETPR Région'!$C$14</definedName>
    <definedName name="IR_NVOUT_PP">'G01234-Effectifs PP'!$C$15</definedName>
    <definedName name="IR_OUT_ETP">'H1-ETPR lieu'!$C$9</definedName>
    <definedName name="IR_PACA">'H2-ETPR Région'!$C$27</definedName>
    <definedName name="IR_PC">'H2-ETPR Région'!$C$20</definedName>
    <definedName name="IR_PdL">'H2-ETPR Région'!$C$18</definedName>
    <definedName name="IR_Pic">'H2-ETPR Région'!$C$9</definedName>
    <definedName name="IR_RA">'H2-ETPR Région'!$C$24</definedName>
    <definedName name="IR_REG">'H2-ETPR Région'!$C$36</definedName>
    <definedName name="IR_REG_ETR">'H2-ETPR Région'!$C$35</definedName>
    <definedName name="IR_REM2_ETP">'H0-ETPR rémunération'!$C$10</definedName>
    <definedName name="IR_REM2_PP">'G01234-Effectifs PP'!$C$10</definedName>
    <definedName name="IR_REMA2_ETP">'H0-ETPR rémunération'!$C$9</definedName>
    <definedName name="IR_REMA2_PP">'G01234-Effectifs PP'!$C$9</definedName>
    <definedName name="IR_REMP2_ETP">'H0-ETPR rémunération'!$C$8</definedName>
    <definedName name="IR_REMP2_PP">'G01234-Effectifs PP'!$C$8</definedName>
    <definedName name="IR_T_ETP">'J-Tiers ETPR'!$C$9</definedName>
    <definedName name="IR_T_PP">'I-Tiers PP'!$C$9</definedName>
    <definedName name="IR_TNV_ETP">'J-Tiers ETPR'!$C$8</definedName>
    <definedName name="IR_TNV_PP">'I-Tiers PP'!$C$8</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A_Autre">'E3.1-Administration'!$B$19</definedName>
    <definedName name="RESS_A_CCI">'E3.1-Administration'!$B$18</definedName>
    <definedName name="RESS_A_IDENT">'E3.1-Administration'!$B$17</definedName>
    <definedName name="RESS_A_TOTAL">'E3.1-Administration'!$B$20</definedName>
    <definedName name="RESS_BUDGT_PREV">'E1-Dotations'!$C$9</definedName>
    <definedName name="RESS_BUDGT_TOTAL">'E1-Dotations'!$B$9</definedName>
    <definedName name="RESS_C_CEA">'E3.1-Org Publics'!$B$7</definedName>
    <definedName name="RESS_C_CNRS">'E3.1-Org Publics'!$B$8</definedName>
    <definedName name="RESS_C_INSERM">'E3.1-Org Publics'!$B$9</definedName>
    <definedName name="RESS_C_NV">'E3.1-Org Publics'!$B$10</definedName>
    <definedName name="RESS_C_TOTAL">'E3.1-Org Publics'!$B$11</definedName>
    <definedName name="RESS_CONTRAT_PREV">'E-Synthèse'!$C$6</definedName>
    <definedName name="RESS_CONTRAT_TOTAL">'E-Synthèse'!$B$6</definedName>
    <definedName name="RESS_CT_CR">'E3.1-Administration'!$B$12</definedName>
    <definedName name="RESS_CT_NV">'E3.1-Administration'!$B$13</definedName>
    <definedName name="RESS_CT_TOTAL">'E3.1-Administration'!$B$14</definedName>
    <definedName name="RESS_DONS_LEGS">'E2-Ress propres'!$B$8</definedName>
    <definedName name="RESS_EE_NV">'E3.5-Etranger'!$B$21</definedName>
    <definedName name="RESS_EE_TOTAL">'E3.5-Etranger'!$B$22</definedName>
    <definedName name="RESS_ENTR_TOTAL">'E3.4-Entreprises'!$C$8</definedName>
    <definedName name="RESS_ENTRA_NOM">'E3.4-Entreprises'!$B$7</definedName>
    <definedName name="RESS_ENTRA_VAL">'E3.4-Entreprises'!$C$7</definedName>
    <definedName name="RESS_ES_TOTAL">'E3.2-ESR'!$B$18</definedName>
    <definedName name="RESS_ESC_CHU">'E3.2-ESR'!$B$8</definedName>
    <definedName name="RESS_ESC_CLCC">'E3.2-ESR'!$B$9</definedName>
    <definedName name="RESS_ESC_COMUE">'E3.2-ESR'!$B$7</definedName>
    <definedName name="RESS_ESC_TOTAL">'E3.2-ESR'!$B$10</definedName>
    <definedName name="RESS_ESC_UNIV">'E3.2-ESR'!$B$6</definedName>
    <definedName name="RESS_ESE_NV">'E3.5-Etranger'!$B$17</definedName>
    <definedName name="RESS_ESE_TOTAL">'E3.5-Etranger'!$B$18</definedName>
    <definedName name="RESS_ESH_NV">'E3.2-ESR'!$B$14</definedName>
    <definedName name="RESS_ESH_TOTAL">'E3.2-ESR'!$B$15</definedName>
    <definedName name="RESS_ETR_TOTAL">'E3.5-Etranger'!$B$25</definedName>
    <definedName name="RESS_F_ANR">'E3.1-Org Publics'!$B$14</definedName>
    <definedName name="RESS_F_ANRS">'E3.1-Org Publics'!$B$16</definedName>
    <definedName name="RESS_F_Autres">'E3.1-Org Publics'!$B$17</definedName>
    <definedName name="RESS_F_INCA">'E3.1-Org Publics'!$B$15</definedName>
    <definedName name="RESS_F_TOTAL">'E3.1-Org Publics'!$B$18</definedName>
    <definedName name="RESS_GOV_TOTAL">'E3.1-Org Publics'!$B$22</definedName>
    <definedName name="RESS_HORS_MIRES">'E1-Dotations'!$B$7</definedName>
    <definedName name="RESS_HORS_MIRES_PREV">'E1-Dotations'!$C$7</definedName>
    <definedName name="RESS_I_NV">'E3.3-Associations'!$B$6</definedName>
    <definedName name="RESS_I_TOTAL">'E3.3-Associations'!$B$7</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ERRI_FIXE">'E2-Ress propres'!$B$9</definedName>
    <definedName name="RESS_MERRI_VARI">'E2-Ress propres'!$B$10</definedName>
    <definedName name="RESS_MESRI">'E3.1-Administration'!$B$6</definedName>
    <definedName name="RESS_Mil_Autre">'E3.1-Militaire'!$B$17</definedName>
    <definedName name="RESS_Mil_Commentaire">'E3.1-Militaire'!$B$18</definedName>
    <definedName name="RESS_Mil_TOTAL">'E3.1-Militaire'!$B$19</definedName>
    <definedName name="RESS_Min_NV">'E3.1-Administration'!$B$8</definedName>
    <definedName name="RESS_Min_TOTAL">'E3.1-Administration'!$B$9</definedName>
    <definedName name="RESS_MIRES">'E1-Dotations'!$B$6</definedName>
    <definedName name="RESS_MIRES_PREV">'E1-Dotations'!$C$6</definedName>
    <definedName name="RESS_MSOCIAL">'E3.1-Administration'!$B$7</definedName>
    <definedName name="RESS_OI_HE_NV">'E3.5-Etranger'!$B$13</definedName>
    <definedName name="RESS_OI_HE_TOTAL">'E3.5-Etranger'!$B$14</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propres'!$B$7</definedName>
    <definedName name="RESS_PRO_AUTRES">'E2-Ress propres'!$B$11</definedName>
    <definedName name="RESS_PROPRES_PREV">'E2-Ress propres'!$C$12</definedName>
    <definedName name="RESS_PROPRES_TOTAL">'E2-Ress propres'!$B$12</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SIREN">'A1-INFORMATIONS GENERALES'!$B$6</definedName>
    <definedName name="STATUT_JUR">'A1-INFORMATIONS GENERALES'!$B$13</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F)'!$H$19</definedName>
    <definedName name="TOT_100_HO">'G5-Age (onglet H)'!$H$19</definedName>
    <definedName name="TOT_25_FE">'G5-Age (onglet F)'!$H$8</definedName>
    <definedName name="TOT_25_HO">'G5-Age (onglet H)'!$H$8</definedName>
    <definedName name="TOT_29_FE">'G5-Age (onglet F)'!$H$9</definedName>
    <definedName name="TOT_29_HO">'G5-Age (onglet H)'!$H$9</definedName>
    <definedName name="TOT_34_FE">'G5-Age (onglet F)'!$H$10</definedName>
    <definedName name="TOT_34_HO">'G5-Age (onglet H)'!$H$10</definedName>
    <definedName name="TOT_39_FE">'G5-Age (onglet F)'!$H$11</definedName>
    <definedName name="TOT_39_HO">'G5-Age (onglet H)'!$H$11</definedName>
    <definedName name="TOT_44_FE">'G5-Age (onglet F)'!$H$12</definedName>
    <definedName name="TOT_44_HO">'G5-Age (onglet H)'!$H$12</definedName>
    <definedName name="TOT_49_FE">'G5-Age (onglet F)'!$H$13</definedName>
    <definedName name="TOT_49_HO">'G5-Age (onglet H)'!$H$13</definedName>
    <definedName name="TOT_54_FE">'G5-Age (onglet F)'!$H$14</definedName>
    <definedName name="TOT_54_HO">'G5-Age (onglet H)'!$H$14</definedName>
    <definedName name="TOT_59_FE">'G5-Age (onglet F)'!$H$15</definedName>
    <definedName name="TOT_59_HO">'G5-Age (onglet H)'!$H$15</definedName>
    <definedName name="TOT_62_FE">'G5-Age (onglet F)'!$H$16</definedName>
    <definedName name="TOT_62_HO">'G5-Age (onglet H)'!$H$16</definedName>
    <definedName name="TOT_64_FE">'G5-Age (onglet F)'!$H$17</definedName>
    <definedName name="TOT_64_HO">'G5-Age (onglet H)'!$H$17</definedName>
    <definedName name="TOT_67_FE">'G5-Age (onglet F)'!$H$18</definedName>
    <definedName name="TOT_67_HO">'G5-Age (onglet H)'!$H$18</definedName>
    <definedName name="TOT_AGE">'G5-Age (onglet T)'!$H$7</definedName>
    <definedName name="TOT_AGE_FE">'G5-Age (onglet F)'!$H$20</definedName>
    <definedName name="TOT_AGE_HO">'G5-Age (onglet H)'!$H$20</definedName>
    <definedName name="TOT_Als">'H2-ETPR Région'!$G$16</definedName>
    <definedName name="TOT_AOM">'H2-ETPR Région'!$G$34</definedName>
    <definedName name="TOT_Aqu">'H2-ETPR Région'!$G$21</definedName>
    <definedName name="TOT_Auv">'H2-ETPR Région'!$G$25</definedName>
    <definedName name="TOT_BN">'H2-ETPR Région'!$G$12</definedName>
    <definedName name="TOT_Bourg">'H2-ETPR Région'!$G$13</definedName>
    <definedName name="TOT_Bret">'H2-ETPR Région'!$G$19</definedName>
    <definedName name="TOT_CA">'H2-ETPR Région'!$G$8</definedName>
    <definedName name="TOT_Cors">'H2-ETPR Région'!$G$28</definedName>
    <definedName name="TOT_CVdL">'H2-ETPR Région'!$G$11</definedName>
    <definedName name="TOT_FC">'H2-ETPR Région'!$G$17</definedName>
    <definedName name="TOT_Guad">'H2-ETPR Région'!$G$29</definedName>
    <definedName name="TOT_Guya">'H2-ETPR Région'!$G$31</definedName>
    <definedName name="TOT_HN">'H2-ETPR Région'!$G$10</definedName>
    <definedName name="TOT_IdF">'H2-ETPR Région'!$G$7</definedName>
    <definedName name="TOT_IN_ETP">'H1-ETPR lieu'!$G$8</definedName>
    <definedName name="TOT_IN_PP">'G01234-Effectifs PP'!$G$14</definedName>
    <definedName name="TOT_LIEU_ETP">'H1-ETPR lieu'!$G$10</definedName>
    <definedName name="TOT_LIEU_PP">'G01234-Effectifs PP'!$G$16</definedName>
    <definedName name="TOT_Lim">'H2-ETPR Région'!$G$23</definedName>
    <definedName name="TOT_Lorr">'H2-ETPR Région'!$G$15</definedName>
    <definedName name="TOT_LR">'H2-ETPR Région'!$G$26</definedName>
    <definedName name="TOT_LRe">'H2-ETPR Région'!$G$32</definedName>
    <definedName name="TOT_Marti">'H2-ETPR Région'!$G$30</definedName>
    <definedName name="TOT_Mayo">'H2-ETPR Région'!$G$33</definedName>
    <definedName name="TOT_MP">'H2-ETPR Région'!$G$22</definedName>
    <definedName name="TOT_NPdC">'H2-ETPR Région'!$G$14</definedName>
    <definedName name="TOT_NVOUT_PP">'G01234-Effectifs PP'!$G$15</definedName>
    <definedName name="TOT_OUT_ETP">'H1-ETPR lieu'!$G$9</definedName>
    <definedName name="TOT_PACA">'H2-ETPR Région'!$G$27</definedName>
    <definedName name="TOT_PC">'H2-ETPR Région'!$G$20</definedName>
    <definedName name="TOT_PdL">'H2-ETPR Région'!$G$18</definedName>
    <definedName name="TOT_Pic">'H2-ETPR Région'!$G$9</definedName>
    <definedName name="TOT_RA">'H2-ETPR Région'!$G$24</definedName>
    <definedName name="TOT_REG">'H2-ETPR Région'!$G$36</definedName>
    <definedName name="TOT_REG_ETR">'H2-ETPR Région'!$G$35</definedName>
    <definedName name="TOT_REM2_ETP">'H0-ETPR rémunération'!$G$10</definedName>
    <definedName name="TOT_REM2_PP">'G01234-Effectifs PP'!$G$10</definedName>
    <definedName name="TOT_REMA2_ETP">'H0-ETPR rémunération'!$G$9</definedName>
    <definedName name="TOT_REMA2_PP">'G01234-Effectifs PP'!$G$9</definedName>
    <definedName name="TOT_REMP2_ETP">'H0-ETPR rémunération'!$G$8</definedName>
    <definedName name="TOT_REMP2_PP">'G01234-Effectifs PP'!$G$8</definedName>
    <definedName name="TOT_T_ETP">'J-Tiers ETPR'!$G$9</definedName>
    <definedName name="TOT_T_PP">'I-Tiers PP'!$G$9</definedName>
    <definedName name="TOT_TNV_ETP">'J-Tiers ETPR'!$G$8</definedName>
    <definedName name="TOT_TNV_PP">'I-Tiers PP'!$G$8</definedName>
    <definedName name="TUTELLE">'A1-INFORMATIONS GENERALES'!$B$14</definedName>
    <definedName name="_xlnm.Print_Area" localSheetId="5">'C1-DIRD_Nature'!$A$2:$C$14</definedName>
    <definedName name="_xlnm.Print_Area" localSheetId="34">'I-Tiers PP'!$A$2:$G$11</definedName>
    <definedName name="_xlnm.Print_Area" localSheetId="35">'J-Tiers ETPR'!$A$2:$G$9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8" l="1"/>
  <c r="D8" i="16"/>
  <c r="D7" i="16"/>
  <c r="D6" i="16"/>
  <c r="B17" i="15"/>
  <c r="C34" i="7" l="1"/>
  <c r="C33" i="7"/>
  <c r="C32" i="7"/>
  <c r="C31" i="7"/>
  <c r="C30" i="7"/>
  <c r="C29" i="7"/>
  <c r="C28" i="7"/>
  <c r="C27" i="7"/>
  <c r="C26" i="7"/>
  <c r="C25" i="7"/>
  <c r="C24" i="7"/>
  <c r="C23" i="7"/>
  <c r="C22" i="7"/>
  <c r="C21" i="7"/>
  <c r="C20" i="7"/>
  <c r="C19" i="7"/>
  <c r="C18" i="7"/>
  <c r="C17" i="7"/>
  <c r="C16" i="7"/>
  <c r="C15" i="7"/>
  <c r="C14" i="7"/>
  <c r="C13" i="7"/>
  <c r="C12" i="7"/>
  <c r="C11" i="7"/>
  <c r="C10" i="7"/>
  <c r="C9" i="7"/>
  <c r="C8" i="7"/>
  <c r="C7" i="7"/>
  <c r="C35" i="7" l="1"/>
  <c r="B10" i="25"/>
  <c r="B9" i="10"/>
  <c r="B35" i="7" l="1"/>
  <c r="B13" i="6"/>
  <c r="C9" i="26" l="1"/>
  <c r="C13" i="26" s="1"/>
  <c r="G8" i="36" l="1"/>
  <c r="G9" i="36" s="1"/>
  <c r="F9" i="36"/>
  <c r="E9" i="36"/>
  <c r="D9" i="36"/>
  <c r="C9" i="36"/>
  <c r="B9" i="36"/>
  <c r="G8" i="35"/>
  <c r="G9" i="35" s="1"/>
  <c r="F9" i="35"/>
  <c r="E9" i="35"/>
  <c r="D9" i="35"/>
  <c r="C9" i="35"/>
  <c r="B9" i="35"/>
  <c r="A4" i="35"/>
  <c r="A38" i="34" l="1"/>
  <c r="D40" i="34"/>
  <c r="C40" i="34"/>
  <c r="B40" i="34"/>
  <c r="G40" i="34"/>
  <c r="F40" i="34"/>
  <c r="E40"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F36" i="34"/>
  <c r="E36" i="34"/>
  <c r="D36" i="34"/>
  <c r="C36" i="34"/>
  <c r="B36" i="34"/>
  <c r="A12" i="33"/>
  <c r="G9" i="33"/>
  <c r="G8" i="33"/>
  <c r="F10" i="33"/>
  <c r="E10" i="33"/>
  <c r="D10" i="33"/>
  <c r="C10" i="33"/>
  <c r="B10" i="33"/>
  <c r="G36" i="34" l="1"/>
  <c r="G10" i="33"/>
  <c r="G9" i="32" l="1"/>
  <c r="G8" i="32"/>
  <c r="G10" i="32" s="1"/>
  <c r="A12" i="32" s="1"/>
  <c r="F10" i="32"/>
  <c r="E10" i="32"/>
  <c r="D10" i="32"/>
  <c r="C10" i="32"/>
  <c r="B10" i="32"/>
  <c r="E10" i="27" l="1"/>
  <c r="F10" i="27"/>
  <c r="D10" i="27"/>
  <c r="C10" i="27"/>
  <c r="B10" i="27"/>
  <c r="G9" i="27"/>
  <c r="G10" i="27" s="1"/>
  <c r="G8" i="27"/>
  <c r="G15" i="27"/>
  <c r="G14" i="27"/>
  <c r="F16" i="27"/>
  <c r="E16" i="27"/>
  <c r="D16" i="27"/>
  <c r="C16" i="27"/>
  <c r="B16" i="27"/>
  <c r="A12" i="26"/>
  <c r="A8" i="26"/>
  <c r="G16" i="27" l="1"/>
  <c r="A18" i="27"/>
  <c r="B14" i="20"/>
  <c r="B9" i="20"/>
  <c r="D5" i="26" l="1"/>
  <c r="B25" i="25"/>
  <c r="B22" i="25"/>
  <c r="B18" i="25"/>
  <c r="B14" i="25"/>
  <c r="C8" i="24"/>
  <c r="A17" i="15" l="1"/>
  <c r="B9" i="15"/>
  <c r="A14" i="15"/>
  <c r="B8" i="15"/>
  <c r="B7" i="15"/>
  <c r="C7" i="16"/>
  <c r="C6" i="16"/>
  <c r="B6" i="16"/>
  <c r="D5" i="16"/>
  <c r="B7" i="23"/>
  <c r="B18" i="22"/>
  <c r="B15" i="22"/>
  <c r="B10" i="22"/>
  <c r="A11" i="16" l="1"/>
  <c r="C8" i="16"/>
  <c r="C16" i="26" l="1"/>
  <c r="B18" i="21"/>
  <c r="B11" i="21"/>
  <c r="B22" i="21" s="1"/>
  <c r="B6" i="26" s="1"/>
  <c r="D6" i="26" s="1"/>
  <c r="A15" i="26" l="1"/>
  <c r="B9" i="26"/>
  <c r="A15" i="18"/>
  <c r="A10" i="26" l="1"/>
  <c r="D9" i="26"/>
  <c r="B13" i="26"/>
  <c r="A13" i="18"/>
  <c r="B12" i="18"/>
  <c r="B18" i="14" l="1"/>
  <c r="B13" i="14"/>
  <c r="B9" i="14"/>
  <c r="B21" i="14" l="1"/>
  <c r="B11" i="15" s="1"/>
  <c r="C11" i="13"/>
  <c r="B10" i="15" s="1"/>
  <c r="B7" i="12"/>
  <c r="B6" i="15" l="1"/>
  <c r="B7" i="16" s="1"/>
  <c r="B13" i="11"/>
  <c r="B11" i="11"/>
  <c r="A18" i="15" l="1"/>
  <c r="B8" i="16"/>
  <c r="B16" i="26"/>
  <c r="B8" i="8"/>
  <c r="A10" i="16" l="1"/>
  <c r="A14" i="26"/>
  <c r="A9" i="8"/>
  <c r="B37" i="7" l="1"/>
  <c r="A36" i="7" s="1"/>
  <c r="C15" i="6" l="1"/>
  <c r="A16" i="6" l="1"/>
  <c r="A2" i="36" l="1"/>
  <c r="A2" i="35"/>
  <c r="A2" i="34"/>
  <c r="A2" i="33"/>
  <c r="A2" i="32"/>
  <c r="A4" i="31"/>
  <c r="A2" i="31"/>
  <c r="A2" i="30"/>
  <c r="A19" i="29"/>
  <c r="A18" i="29"/>
  <c r="A17" i="29"/>
  <c r="A16" i="29"/>
  <c r="A15" i="29"/>
  <c r="A14" i="29"/>
  <c r="A13" i="29"/>
  <c r="A12" i="29"/>
  <c r="A11" i="29"/>
  <c r="A10" i="29"/>
  <c r="A9" i="29"/>
  <c r="A8" i="29"/>
  <c r="A4" i="29"/>
  <c r="A2" i="29"/>
  <c r="A19" i="28"/>
  <c r="A18" i="28"/>
  <c r="A17" i="28"/>
  <c r="A16" i="28"/>
  <c r="A15" i="28"/>
  <c r="A14" i="28"/>
  <c r="A13" i="28"/>
  <c r="A12" i="28"/>
  <c r="A11" i="28"/>
  <c r="A10" i="28"/>
  <c r="A9" i="28"/>
  <c r="A8" i="28"/>
  <c r="A4" i="28"/>
  <c r="A2" i="28"/>
  <c r="A12" i="27"/>
  <c r="A7" i="27"/>
  <c r="A4" i="27"/>
  <c r="A2" i="27"/>
  <c r="A6" i="26"/>
  <c r="C5" i="26"/>
  <c r="B5" i="26"/>
  <c r="A2" i="26"/>
  <c r="A2" i="25"/>
  <c r="A2" i="24"/>
  <c r="A2" i="23"/>
  <c r="A2" i="22"/>
  <c r="A2" i="21"/>
  <c r="A2" i="20"/>
  <c r="A2" i="19"/>
  <c r="C4" i="18"/>
  <c r="B4" i="18"/>
  <c r="A2" i="18"/>
  <c r="C4" i="17"/>
  <c r="B4" i="17"/>
  <c r="A2" i="17"/>
  <c r="C5" i="16"/>
  <c r="B5" i="16"/>
  <c r="A2" i="16"/>
  <c r="A15" i="15"/>
  <c r="A6" i="15"/>
  <c r="A2" i="15"/>
  <c r="A2" i="14"/>
  <c r="A2" i="13"/>
  <c r="A2" i="12"/>
  <c r="A2" i="11"/>
  <c r="A2" i="10"/>
  <c r="A2" i="9"/>
  <c r="A2" i="8"/>
  <c r="A2" i="7"/>
  <c r="C12" i="6"/>
  <c r="A2" i="6"/>
  <c r="A7" i="5"/>
  <c r="A2" i="5"/>
  <c r="A3" i="4"/>
  <c r="A2" i="4"/>
  <c r="A16" i="3"/>
  <c r="A15" i="3"/>
  <c r="C13" i="1"/>
</calcChain>
</file>

<file path=xl/sharedStrings.xml><?xml version="1.0" encoding="utf-8"?>
<sst xmlns="http://schemas.openxmlformats.org/spreadsheetml/2006/main" count="623" uniqueCount="434">
  <si>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</si>
  <si>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</si>
  <si>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</si>
  <si>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</si>
  <si>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</si>
  <si>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</si>
  <si>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</si>
  <si>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</si>
  <si>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</si>
  <si>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</si>
  <si>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</si>
  <si>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</si>
  <si>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</si>
  <si>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</si>
  <si>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</si>
  <si>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1 rue Descartes</t>
  </si>
  <si>
    <t>75231 Paris cedex 05</t>
  </si>
  <si>
    <t>Réponse attendue avant le</t>
  </si>
  <si>
    <r>
      <t>Pour plus de renseignements</t>
    </r>
    <r>
      <rPr>
        <sz val="10"/>
        <color rgb="FF000000"/>
        <rFont val="Arial"/>
        <family val="2"/>
      </rPr>
      <t>, vous pouvez contacter :</t>
    </r>
    <r>
      <rPr>
        <u/>
        <sz val="10"/>
        <color rgb="FF000000"/>
        <rFont val="Arial"/>
        <family val="2"/>
      </rPr>
      <t xml:space="preserve">
</t>
    </r>
    <r>
      <rPr>
        <u/>
        <sz val="10"/>
        <color rgb="FF388194"/>
        <rFont val="Arial"/>
        <family val="2"/>
      </rPr>
      <t>[</t>
    </r>
    <r>
      <rPr>
        <sz val="10"/>
        <color rgb="FF388194"/>
        <rFont val="Arial"/>
        <family val="2"/>
      </rPr>
      <t>Administrateur]*[type_etab]</t>
    </r>
    <r>
      <rPr>
        <sz val="10"/>
        <color rgb="FF000000"/>
        <rFont val="Arial"/>
        <family val="2"/>
      </rPr>
      <t xml:space="preserve"> - </t>
    </r>
    <r>
      <rPr>
        <sz val="10"/>
        <color rgb="FF388194"/>
        <rFont val="Arial"/>
        <family val="2"/>
      </rPr>
      <t>[tel_admin]*[type_etab]</t>
    </r>
    <r>
      <rPr>
        <sz val="10"/>
        <color rgb="FF000000"/>
        <rFont val="Arial"/>
        <family val="2"/>
      </rPr>
      <t xml:space="preserve"> - recherche.publique@recherche.gouv.fr</t>
    </r>
  </si>
  <si>
    <r>
      <t xml:space="preserve">Le questionnaire doit être renseigné </t>
    </r>
    <r>
      <rPr>
        <b/>
        <sz val="10"/>
        <color rgb="FF002060"/>
        <rFont val="Arial"/>
        <family val="2"/>
      </rPr>
      <t>en MILLIERS d'EUROS</t>
    </r>
    <r>
      <rPr>
        <sz val="10"/>
        <color rgb="FF002060"/>
        <rFont val="Arial"/>
        <family val="2"/>
      </rPr>
      <t xml:space="preserve"> : saisir un nombre entier arrondi au millier d'euros le plus proche.</t>
    </r>
  </si>
  <si>
    <t>CONTACTS</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</si>
  <si>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</si>
  <si>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</si>
  <si>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</si>
  <si>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</si>
  <si>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</si>
  <si>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</si>
  <si>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</si>
  <si>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</si>
  <si>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Partie du questionnaire qui vous concerne :</t>
  </si>
  <si>
    <t>Correspondant personnels R&amp;D</t>
  </si>
  <si>
    <t>Responsable de la coordination des réponses de la partie relative aux personnels R&amp;D</t>
  </si>
  <si>
    <t>INFORMATIONS GÉNÉRALES</t>
  </si>
  <si>
    <t>ANNEE D'EXERCICE</t>
  </si>
  <si>
    <t>TYPE ETABLISSEMENT</t>
  </si>
  <si>
    <t>SIREN ETABLISSEMENT</t>
  </si>
  <si>
    <t xml:space="preserve">Nom </t>
  </si>
  <si>
    <t xml:space="preserve">Sigle </t>
  </si>
  <si>
    <t>Adresse postale</t>
  </si>
  <si>
    <t>complément d'adresse</t>
  </si>
  <si>
    <t>code postal</t>
  </si>
  <si>
    <t>ville</t>
  </si>
  <si>
    <t xml:space="preserve">Statut juridique de l’organisme </t>
  </si>
  <si>
    <t>Rattachement administratif ou tutelle</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</si>
  <si>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</si>
  <si>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</si>
  <si>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</si>
  <si>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</si>
  <si>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</si>
  <si>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</si>
  <si>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r>
      <t>Définition de la part de l'activité de R&amp;D dans l’organisme :</t>
    </r>
    <r>
      <rPr>
        <sz val="10"/>
        <color rgb="FF000000"/>
        <rFont val="Arial"/>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</si>
  <si>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</si>
  <si>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</si>
  <si>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</si>
  <si>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Dépenses courantes de R&amp;D hors amortissements</t>
  </si>
  <si>
    <t>Montants HT en K€</t>
  </si>
  <si>
    <t>Dépenses de personnel de R&amp;D (y.c. charges sociales et fiscales)</t>
  </si>
  <si>
    <t>Dépenses de fonctionnement</t>
  </si>
  <si>
    <r>
      <t xml:space="preserve">Dépenses en capital de R&amp;D </t>
    </r>
    <r>
      <rPr>
        <b/>
        <u/>
        <sz val="10"/>
        <color rgb="FF000000"/>
        <rFont val="Arial"/>
        <family val="2"/>
      </rPr>
      <t>avant amortissements</t>
    </r>
  </si>
  <si>
    <t>Équipements propres à la R&amp;D</t>
  </si>
  <si>
    <t xml:space="preserve">Opérations immobilières propres à la R&amp;D </t>
  </si>
  <si>
    <t>Total des dépenses intérieures de R&amp;D hors amortissements</t>
  </si>
  <si>
    <t>Montant HT en K€</t>
  </si>
  <si>
    <t>%</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</si>
  <si>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</si>
  <si>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</si>
  <si>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</si>
  <si>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</si>
  <si>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</si>
  <si>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</si>
  <si>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</si>
  <si>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</si>
  <si>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</si>
  <si>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</si>
  <si>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</si>
  <si>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</si>
  <si>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</si>
  <si>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</si>
  <si>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</si>
  <si>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</si>
  <si>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</si>
  <si>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</si>
  <si>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</si>
  <si>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</si>
  <si>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</si>
  <si>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</si>
  <si>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</si>
  <si>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</si>
  <si>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</si>
  <si>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</si>
  <si>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</si>
  <si>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</si>
  <si>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</si>
  <si>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</si>
  <si>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</si>
  <si>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</si>
  <si>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</si>
  <si>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</si>
  <si>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</si>
  <si>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</si>
  <si>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</si>
  <si>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</si>
  <si>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</si>
  <si>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</si>
  <si>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</si>
  <si>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</si>
  <si>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</si>
  <si>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</si>
  <si>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</si>
  <si>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</si>
  <si>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</si>
  <si>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</si>
  <si>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</si>
  <si>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CEA civil</t>
  </si>
  <si>
    <t xml:space="preserve">CNRS </t>
  </si>
  <si>
    <t>INSERM</t>
  </si>
  <si>
    <t>Total des dépenses extérieures de R&amp;D :
État, organismes publics - Secteur civil</t>
  </si>
  <si>
    <t>Total des dépenses extérieures de R&amp;D exécutées dans le secteur de l'État et des organismes publics</t>
  </si>
  <si>
    <t>Les Établissements d'ESR implantés en France (y. c. outre-mer)</t>
  </si>
  <si>
    <t>Etablissements d'enseignement supérieur (universités, grandes écoles, Comue)</t>
  </si>
  <si>
    <t>Les Établissements d'ESR sous contrat avec le Ministère en charge de l'enseignement supérieur et de la recherche</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</si>
  <si>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</si>
  <si>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</si>
  <si>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</si>
  <si>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</si>
  <si>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</si>
  <si>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</si>
  <si>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</si>
  <si>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Associations, Fondations et GIP</t>
  </si>
  <si>
    <t>Total des dépenses extérieures de R&amp;D exécutées dans le secteur des Associations (en France)</t>
  </si>
  <si>
    <t>Les entreprises implantées en France (y compris outre-mer)</t>
  </si>
  <si>
    <t>Raison sociale</t>
  </si>
  <si>
    <t xml:space="preserve">Montant HT 
en milliers d'euros </t>
  </si>
  <si>
    <t>Total des dépenses extérieures de R&amp;D exécutées dans le secteur des entreprises (en France)</t>
  </si>
  <si>
    <t>Organisations internationales (y compris celles présentes sur le territoire national)</t>
  </si>
  <si>
    <t>préciser:</t>
  </si>
  <si>
    <t>Organisations Internationales</t>
  </si>
  <si>
    <t>Total des dépenses extérieures de R&amp;D : Organisations internationales</t>
  </si>
  <si>
    <t>Établissements d'enseignement supérieur et organismes d’État implantés à l'étranger</t>
  </si>
  <si>
    <t>Etablissements d'ESR et organismes d'Etat</t>
  </si>
  <si>
    <t>Total des dépenses extérieures de R&amp;D : Établissements d'enseignement supérieur et organismes d’État implantés à l'étranger</t>
  </si>
  <si>
    <t>Entreprises implantées à l'étranger</t>
  </si>
  <si>
    <t>Entreprises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</si>
  <si>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</si>
  <si>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</si>
  <si>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</si>
  <si>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</si>
  <si>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</si>
  <si>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t>Ne reporter que les montants effectivement affectés aux travaux de R&amp;D</t>
  </si>
  <si>
    <r>
      <t xml:space="preserve">Dotations budgétaires d'exploitation et d'investissement (crédits de paiement) inscrites au budget de l’État au titre de la </t>
    </r>
    <r>
      <rPr>
        <u/>
        <sz val="10"/>
        <color rgb="FF000000"/>
        <rFont val="Arial"/>
        <family val="2"/>
      </rPr>
      <t xml:space="preserve">MIRES
</t>
    </r>
    <r>
      <rPr>
        <sz val="10"/>
        <color rgb="FF000000"/>
        <rFont val="Arial"/>
        <family val="2"/>
      </rPr>
      <t>(Mission Interministérielle Recherche et Enseignement Supérieur)</t>
    </r>
  </si>
  <si>
    <r>
      <t xml:space="preserve">Dotations budgétaires d'exploitation et d'investissement (crédits de paiement) inscrites au budget de l’État </t>
    </r>
    <r>
      <rPr>
        <u/>
        <sz val="10"/>
        <color rgb="FF000000"/>
        <rFont val="Arial"/>
        <family val="2"/>
      </rPr>
      <t>hors MIRES</t>
    </r>
  </si>
  <si>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</si>
  <si>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</si>
  <si>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</si>
  <si>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Prestations de services, d'expertises</t>
  </si>
  <si>
    <t>Dons, legs et cotisations volontaires</t>
  </si>
  <si>
    <t>Dotation Socle MERRI</t>
  </si>
  <si>
    <t>MERRI variable au titre de la recherche médicale et innovation hors appels à projet du ministère en charge de la santé (CRB, CIC, DRCI, GIRCI, SERI, effort d’expertise, soutien exeptionnel, année recherche médecine)</t>
  </si>
  <si>
    <t>Autres (locations immobilières, cessions d’actifs, etc.)</t>
  </si>
  <si>
    <t xml:space="preserve"> Total des ressources propres</t>
  </si>
  <si>
    <t>Ressources externes reçues par votre organisme et affectées à la R&amp;D</t>
  </si>
  <si>
    <t>CEA - DAM</t>
  </si>
  <si>
    <t>CERAH / INI</t>
  </si>
  <si>
    <t>CTSA</t>
  </si>
  <si>
    <t>DGA</t>
  </si>
  <si>
    <t>IRBA</t>
  </si>
  <si>
    <t>IRENav</t>
  </si>
  <si>
    <t>IRSEM</t>
  </si>
  <si>
    <t>ISL</t>
  </si>
  <si>
    <t>ONERA</t>
  </si>
  <si>
    <t>SHOM</t>
  </si>
  <si>
    <t>Total des ressources pour travaux de R&amp;D en provenance du secteur de l'État, les organismes publics et les organismes financeurs : Secteur militaire</t>
  </si>
  <si>
    <t>-&gt; Ministères en charge :</t>
  </si>
  <si>
    <t>- de l'enseignement supérieur de la recherche</t>
  </si>
  <si>
    <t>- des affaires sociales, de la santé et des droits des femmes</t>
  </si>
  <si>
    <t>Total des ressources pour travaux de R&amp;D en provenance du secteur de l'État, les organismes publics et les organismes financeurs : Secteur civil</t>
  </si>
  <si>
    <r>
      <t>-&gt; Collectivités territoriales</t>
    </r>
    <r>
      <rPr>
        <sz val="10"/>
        <color rgb="FF000000"/>
        <rFont val="Arial"/>
        <family val="2"/>
      </rPr>
      <t/>
    </r>
  </si>
  <si>
    <t>Conseils régionaux</t>
  </si>
  <si>
    <t>Autres collectivités territoriales</t>
  </si>
  <si>
    <t>Total des ressources pour travaux de R&amp;D en provenance du secteur de l'État, les organismes publics et les organismes financeurs : Collectivités territoriales</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</si>
  <si>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</si>
  <si>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</si>
  <si>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</si>
  <si>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</si>
  <si>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</si>
  <si>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</si>
  <si>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-&gt; Organismes publics</t>
  </si>
  <si>
    <t>Total des ressources pour travaux de R&amp;D en provenance du secteur de  L'État, les organismes publics et les organismes financeurs : Organismes publics de recherche</t>
  </si>
  <si>
    <t>-&gt; Organismes financeurs</t>
  </si>
  <si>
    <t>ANR (agence nationale de la recherche)</t>
  </si>
  <si>
    <t>INCA (institut national du cancer)</t>
  </si>
  <si>
    <t>INSERM/ANRS (agence nationale de recherche sur le sida et les hépatites virales)</t>
  </si>
  <si>
    <t>Total des ressources pour travaux de R&amp;D en provenance du secteur de  L'État, les organismes publics et les organismes financeurs : Organismes financeurs</t>
  </si>
  <si>
    <t>Universités publiques, grandes écoles et grands établissements</t>
  </si>
  <si>
    <t>Total des ressources pour travaux de R&amp;D en provenance des établissements d'enseignement supérieur sous contrat sous contrat avec le Ministère en charge de l'ESR</t>
  </si>
  <si>
    <t>Autres établissements d'enseignement supérieur</t>
  </si>
  <si>
    <t>Total des ressources pour travaux de R&amp;D en provenance d'autres établissements d'enseignement supérieur et de recherche</t>
  </si>
  <si>
    <t>Total des ressources pour travaux de R&amp;D en provenance du secteur de l'enseignement supérieur (en France)</t>
  </si>
  <si>
    <t>Total des ressources pour travaux de R&amp;D en provenance du secteur des ISBL (en France)</t>
  </si>
  <si>
    <t>Montant HT
en K€</t>
  </si>
  <si>
    <t>Total des ressources extérieures de R&amp;D en provenance des entreprises implantées en France</t>
  </si>
  <si>
    <t>Fonds de l'Union européenne</t>
  </si>
  <si>
    <t>PCRD (programme cadre de recherche et développement)</t>
  </si>
  <si>
    <t>Fonds structurels (FEDER, etc.)</t>
  </si>
  <si>
    <t>Total des ressources pour travaux de R&amp;D en provenance du Fonds de l'Union européenne</t>
  </si>
  <si>
    <t>Total des ressources pour travaux de R&amp;D en provenance des organisations internationales</t>
  </si>
  <si>
    <t>Total des ressources pour travaux de R&amp;D en provenance des Établissements d'ens. sup. et organismes d’État implantés à l'étranger</t>
  </si>
  <si>
    <t>Total des ressources pour travaux de R&amp;D en provenance des entreprises implantées à l'étranger</t>
  </si>
  <si>
    <t>Total des ressources pour travaux de R&amp;D en provenance du secteur des organisations internationales et de l'étranger</t>
  </si>
  <si>
    <t>Inclut tout le personnel rémunéré, que celui-ci travaille à l'intérieur ou à l'extérieur de votre organisme</t>
  </si>
  <si>
    <t>Classification CHU et CLCC</t>
  </si>
  <si>
    <t>Médecins PUPH, MCU-PH, pharmaciens assistants, chercheurs</t>
  </si>
  <si>
    <t>Cadres de la direction de la recherche clinique</t>
  </si>
  <si>
    <t>Doctorant bénéficiant d'un financement pour conduire une thèse</t>
  </si>
  <si>
    <t>Assistants et techniciens de la recherche clinique et autres</t>
  </si>
  <si>
    <t>Personnel de soutien de la recherche (infirmiers, secrétariat)</t>
  </si>
  <si>
    <t>Total</t>
  </si>
  <si>
    <t>Total personnes physiques</t>
  </si>
  <si>
    <t>Personnel travaillant dans l'hôpital et rémunéré sur un budget recherche clinique identifié</t>
  </si>
  <si>
    <t>Autre personnel hospitalier participant aux activités de recherche</t>
  </si>
  <si>
    <t>col_id=5</t>
  </si>
  <si>
    <t>Personnel travaillant dans l’organisme</t>
  </si>
  <si>
    <t>Personnel travaillant à l'extérieur de l’organisme :</t>
  </si>
  <si>
    <t>Répondre en nombre d'individus (et non en pourcentage)</t>
  </si>
  <si>
    <t>col_id = 2</t>
  </si>
  <si>
    <t>col_id = 3</t>
  </si>
  <si>
    <t>col_id = 4</t>
  </si>
  <si>
    <t>col_id = 5</t>
  </si>
  <si>
    <t>col_id = 6</t>
  </si>
  <si>
    <t>col_id = 7</t>
  </si>
  <si>
    <t>Total hommes titulaires (personnes physiques)</t>
  </si>
  <si>
    <t>Total femmes titulaires (personnes physiques)</t>
  </si>
  <si>
    <t>Total hommes + femmes titulaires
(Personnes Physiques)</t>
  </si>
  <si>
    <t>Ce tableau concerne uniquement le personnel de recherche*</t>
  </si>
  <si>
    <t>col_id=8</t>
  </si>
  <si>
    <r>
      <t xml:space="preserve">Chercheurs 
</t>
    </r>
    <r>
      <rPr>
        <b/>
        <sz val="10"/>
        <color rgb="FF000000"/>
        <rFont val="Arial"/>
        <family val="2"/>
      </rPr>
      <t>titulaires</t>
    </r>
  </si>
  <si>
    <r>
      <t xml:space="preserve">Chercheurs 
</t>
    </r>
    <r>
      <rPr>
        <b/>
        <sz val="10"/>
        <color rgb="FF000000"/>
        <rFont val="Arial"/>
        <family val="2"/>
      </rPr>
      <t>non titulaires</t>
    </r>
  </si>
  <si>
    <r>
      <rPr>
        <sz val="10"/>
        <color rgb="FF000000"/>
        <rFont val="Arial"/>
        <family val="2"/>
      </rPr>
      <t>Dont</t>
    </r>
    <r>
      <rPr>
        <b/>
        <sz val="10"/>
        <color rgb="FF000000"/>
        <rFont val="Arial"/>
        <family val="2"/>
      </rPr>
      <t xml:space="preserve"> Doctorants</t>
    </r>
    <r>
      <rPr>
        <sz val="10"/>
        <color rgb="FF000000"/>
        <rFont val="Arial"/>
        <family val="2"/>
      </rPr>
      <t xml:space="preserve"> bénéficiant d’un financement</t>
    </r>
  </si>
  <si>
    <t xml:space="preserve">Mathématiques et informatique (conception de logiciel) </t>
  </si>
  <si>
    <t xml:space="preserve">Sciences physiques </t>
  </si>
  <si>
    <t xml:space="preserve">Chimie </t>
  </si>
  <si>
    <t xml:space="preserve">Sciences de l'ingénieur : informatique, automatique, traitement du signal, électronique, photonique, optronique, génie électrique </t>
  </si>
  <si>
    <t>Sciences de l'ingénieur : mécanique, génie des matériaux, acoustique, génie civil, mécanique des milieux fluides, thermique, énergétique, génie des procédés</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</si>
  <si>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</si>
  <si>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</si>
  <si>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</si>
  <si>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</si>
  <si>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</si>
  <si>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</si>
  <si>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</si>
  <si>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</si>
  <si>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Total (ETPR)</t>
  </si>
  <si>
    <t>H1. Répartition par lieu de travail</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</si>
  <si>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</si>
  <si>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</si>
  <si>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</si>
  <si>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</si>
  <si>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</si>
  <si>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r>
      <t xml:space="preserve">personnel </t>
    </r>
    <r>
      <rPr>
        <i/>
        <u/>
        <sz val="10"/>
        <color rgb="FF000000"/>
        <rFont val="Arial"/>
        <family val="2"/>
      </rPr>
      <t>rémunéré directement</t>
    </r>
    <r>
      <rPr>
        <i/>
        <sz val="10"/>
        <color rgb="FF000000"/>
        <rFont val="Arial"/>
        <family val="2"/>
      </rPr>
      <t xml:space="preserve"> par :</t>
    </r>
  </si>
  <si>
    <t>personnel rémunéré par un tiers</t>
  </si>
  <si>
    <t>Total  (PP)</t>
  </si>
  <si>
    <t>Total  ETPR</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</si>
  <si>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</si>
  <si>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</si>
  <si>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</si>
  <si>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</si>
  <si>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</si>
  <si>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</si>
  <si>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Centres Hospitaliers Universitaires</t>
  </si>
  <si>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</si>
  <si>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t>Aide (?)</t>
  </si>
  <si>
    <t>Indiquer le nom du Ministère, de la Direction ou de l'Organisme pour l'année enquêtée</t>
  </si>
  <si>
    <t>Il s'agit des effectifs totaux de votre organisme, recherche et hors recherche, comptés en personne physique au 31/12</t>
  </si>
  <si>
    <t>Il s'agit du budget total dont dispose votre organisme, recherche et hors recherche, pour l'année, en milliers d'euros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</si>
  <si>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</si>
  <si>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</si>
  <si>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</si>
  <si>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Les dépenses en équipements propres à la R&amp;D correspondent les achats d'équipements nécessaires à la réalisation des travaux internes à la R&amp;D (même si ceux-ci sont mis à disposition d'autres institutions ou organismes).</t>
  </si>
  <si>
    <t>Les opérations immobilières à la R&amp;D correspondent aux dépenses réalisées dans l'année, sans déduction quelconque liée à l’amortissement.</t>
  </si>
  <si>
    <t xml:space="preserve">Contrôle : évolution total des dépenses </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</si>
  <si>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</si>
  <si>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t>Rappel : Total des dépenses intérieures de R&amp;D hors amortissements (onglet C1-DIRD_Nature)</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</si>
  <si>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</si>
  <si>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</si>
  <si>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</si>
  <si>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</si>
  <si>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Centre national de la recherche scientifique</t>
  </si>
  <si>
    <t>Institut national de la santé et de la recherche médicale</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</si>
  <si>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</si>
  <si>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</si>
  <si>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</si>
  <si>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</si>
  <si>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</si>
  <si>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</si>
  <si>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</si>
  <si>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</si>
  <si>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</si>
  <si>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</si>
  <si>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</si>
  <si>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</si>
  <si>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</si>
  <si>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</si>
  <si>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</si>
  <si>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</si>
  <si>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</si>
  <si>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</si>
  <si>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</si>
  <si>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</si>
  <si>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</si>
  <si>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</si>
  <si>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</si>
  <si>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</si>
  <si>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</si>
  <si>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</si>
  <si>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</si>
  <si>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</si>
  <si>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</si>
  <si>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</si>
  <si>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</si>
  <si>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</si>
  <si>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</si>
  <si>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</si>
  <si>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</si>
  <si>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</si>
  <si>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</si>
  <si>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</si>
  <si>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</si>
  <si>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</si>
  <si>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</si>
  <si>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</si>
  <si>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</si>
  <si>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</si>
  <si>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</si>
  <si>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</si>
  <si>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</si>
  <si>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</si>
  <si>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</si>
  <si>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</si>
  <si>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</si>
  <si>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</si>
  <si>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</si>
  <si>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</si>
  <si>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</si>
  <si>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</si>
  <si>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</si>
  <si>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</si>
  <si>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</si>
  <si>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</si>
  <si>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</si>
  <si>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</si>
  <si>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</si>
  <si>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</si>
  <si>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</si>
  <si>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</si>
  <si>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</si>
  <si>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</si>
  <si>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</si>
  <si>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</si>
  <si>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</si>
  <si>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</si>
  <si>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</si>
  <si>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</si>
  <si>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</si>
  <si>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</si>
  <si>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</si>
  <si>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</si>
  <si>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</si>
  <si>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</si>
  <si>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</si>
  <si>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</si>
  <si>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</si>
  <si>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</si>
  <si>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</si>
  <si>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</si>
  <si>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r>
      <rPr>
        <b/>
        <sz val="12"/>
        <color rgb="FF2F4077"/>
        <rFont val="Helvetica"/>
        <family val="2"/>
      </rPr>
      <t xml:space="preserve">GIP : 
</t>
    </r>
    <r>
      <rPr>
        <sz val="12"/>
        <color rgb="FF2F4077"/>
        <rFont val="Helvetica"/>
        <family val="2"/>
      </rPr>
      <t>Groupement d'intérêt public</t>
    </r>
  </si>
  <si>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</si>
  <si>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</si>
  <si>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</si>
  <si>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Autres entreprises</t>
  </si>
  <si>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</si>
  <si>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</si>
  <si>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</si>
  <si>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Etranger hors Outre-mer</t>
  </si>
  <si>
    <t>Autres Ministères</t>
  </si>
  <si>
    <t>Agence nationale pour la gestion des déchets radioactifs</t>
  </si>
  <si>
    <t>Agence nationale de sécurité sanitaire de l'alimentation, de l'environnement et du travail</t>
  </si>
  <si>
    <t>Bureau de recherches géologiques et minières</t>
  </si>
  <si>
    <t>Commissariat à l'énergie atomique et aux énergies alternatives</t>
  </si>
  <si>
    <t>Centre d’études de l’emploi</t>
  </si>
  <si>
    <t>Centre d’études prospectives et d’informations internationales</t>
  </si>
  <si>
    <t>Centre d'études et d'expertise pour les risques, la mobilité, l'environnement et l'aménagement</t>
  </si>
  <si>
    <t>Centre de coopération internationale en recherche agronomique pour le développement</t>
  </si>
  <si>
    <t>Centre national d'études spatiales</t>
  </si>
  <si>
    <t>Centre national de recherches météorologiques</t>
  </si>
  <si>
    <t>Centre scientifique et technique du bâtiment</t>
  </si>
  <si>
    <t>Etablissement français du sang</t>
  </si>
  <si>
    <t>Institut français de recherche pour l'exploitation de la mer</t>
  </si>
  <si>
    <t>Institut national de l’information géographique et forestière</t>
  </si>
  <si>
    <t>Institut national d’études démographiques</t>
  </si>
  <si>
    <t>Institut national de l'environnement industriel et des risques</t>
  </si>
  <si>
    <t>Institut national de recherche pour l'agriculture, l'alimentation et l'environnement</t>
  </si>
  <si>
    <t>Institut national de recherches archéologiques préventives</t>
  </si>
  <si>
    <t>Institut national de recherche en informatique et en automatique</t>
  </si>
  <si>
    <t>Institut national de la statistique et des études économiques</t>
  </si>
  <si>
    <t>Institut polaire français Paul Émile Victor</t>
  </si>
  <si>
    <t>Institut de recherche et coordination acoustique/musique</t>
  </si>
  <si>
    <t>Institut de recherche pour le développement</t>
  </si>
  <si>
    <t>Institut de recherche et documentation en économie de la santé</t>
  </si>
  <si>
    <t>Institut de radioprotection et de sûreté nucléaire</t>
  </si>
  <si>
    <t>Laboratoire national de métrologie et d’essais</t>
  </si>
  <si>
    <t>Autres organismes publics</t>
  </si>
  <si>
    <t>Liste des autres organismes publics</t>
  </si>
  <si>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</si>
  <si>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</si>
  <si>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</si>
  <si>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</si>
  <si>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</si>
  <si>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</si>
  <si>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t>Rappel et synthèse des onglets précédents</t>
  </si>
  <si>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</si>
  <si>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</si>
  <si>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</si>
  <si>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t>Total des ressources consacrées à la R&amp;D</t>
  </si>
  <si>
    <t>Écart par rapport aux dépenses de R&amp;D (en %)</t>
  </si>
  <si>
    <t xml:space="preserve">        RAPPEL : TOTAL DES DÉPENSES DE R&amp;D (en k€)</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</si>
  <si>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</si>
  <si>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</si>
  <si>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H1. Répartition par lieu de travail  : ventilation (en ETPR) des personnels travaillant dans l’établissement et des personnels travaillant à l'extérieur de l’établissement.</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</si>
  <si>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</si>
  <si>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</si>
  <si>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</si>
  <si>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Rappel Total (ETPR) de l'onglet H1-ETPR lieu</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</si>
  <si>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</si>
  <si>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t>Organisations hors fonds de l'Union européenne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</si>
</sst>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F_-;\-* #,##0\ _F_-;_-* &quot;-&quot;??\ _F_-;_-@_-"/>
    <numFmt numFmtId="165" formatCode="000,000,000"/>
    <numFmt numFmtId="166" formatCode="0.0%"/>
    <numFmt numFmtId="167" formatCode="###,###,###"/>
    <numFmt numFmtId="168" formatCode="_-* #,##0.00\ _F_-;\-* #,##0.00\ _F_-;_-* &quot;-&quot;??\ _F_-;_-@_-"/>
    <numFmt numFmtId="169" formatCode="#,##0.00_ ;\-#,##0.00\ "/>
    <numFmt numFmtId="170" formatCode="0_\&quot;%&quot;"/>
  </numFmts>
  <fonts count="79" x14ac:knownFonts="1">
    <font>
      <sz val="11"/>
      <color rgb="FF000000"/>
      <name val="Calibri"/>
    </font>
    <font>
      <b/>
      <sz val="10"/>
      <color rgb="FF000000"/>
      <name val="Arial"/>
      <family val="2"/>
    </font>
    <font>
      <sz val="10"/>
      <color rgb="FF000000"/>
      <name val="Arial"/>
      <family val="2"/>
    </font>
    <font>
      <i/>
      <sz val="10"/>
      <color rgb="FF000000"/>
      <name val="Arial"/>
      <family val="2"/>
    </font>
    <font>
      <sz val="9"/>
      <color rgb="FF000000"/>
      <name val="Arial"/>
      <family val="2"/>
    </font>
    <font>
      <b/>
      <sz val="16"/>
      <color rgb="FF000000"/>
      <name val="Arial"/>
      <family val="2"/>
    </font>
    <font>
      <sz val="8"/>
      <color rgb="FFB97034"/>
      <name val="Arial"/>
      <family val="2"/>
    </font>
    <font>
      <i/>
      <sz val="9"/>
      <color rgb="FF000000"/>
      <name val="Arial"/>
      <family val="2"/>
    </font>
    <font>
      <i/>
      <sz val="9"/>
      <color rgb="FF17365D"/>
      <name val="Arial"/>
      <family val="2"/>
    </font>
    <font>
      <sz val="10"/>
      <color rgb="FF748C42"/>
      <name val="Arial"/>
      <family val="2"/>
    </font>
    <font>
      <sz val="10"/>
      <color rgb="FFB97034"/>
      <name val="Arial"/>
      <family val="2"/>
    </font>
    <font>
      <sz val="8"/>
      <color rgb="FF000000"/>
      <name val="Arial"/>
      <family val="2"/>
    </font>
    <font>
      <b/>
      <sz val="10"/>
      <color rgb="FF748C42"/>
      <name val="Arial"/>
      <family val="2"/>
    </font>
    <font>
      <b/>
      <sz val="11"/>
      <color rgb="FFFF0000"/>
      <name val="Arial"/>
      <family val="2"/>
    </font>
    <font>
      <b/>
      <sz val="11"/>
      <color rgb="FF000000"/>
      <name val="Arial"/>
      <family val="2"/>
    </font>
    <font>
      <i/>
      <u/>
      <sz val="10"/>
      <color rgb="FF000000"/>
      <name val="Arial"/>
      <family val="2"/>
    </font>
    <font>
      <sz val="11"/>
      <color rgb="FF000000"/>
      <name val="Arial"/>
      <family val="2"/>
    </font>
    <font>
      <i/>
      <sz val="10"/>
      <color rgb="FF17365D"/>
      <name val="Arial"/>
      <family val="2"/>
    </font>
    <font>
      <b/>
      <sz val="8"/>
      <color rgb="FF000000"/>
      <name val="Arial"/>
      <family val="2"/>
    </font>
    <font>
      <sz val="11"/>
      <color rgb="FF17365D"/>
      <name val="Arial"/>
      <family val="2"/>
    </font>
    <font>
      <b/>
      <sz val="10"/>
      <color rgb="FF17365D"/>
      <name val="Arial"/>
      <family val="2"/>
    </font>
    <font>
      <sz val="4"/>
      <color rgb="FF000000"/>
      <name val="Arial"/>
      <family val="2"/>
    </font>
    <font>
      <b/>
      <sz val="12"/>
      <color rgb="FF000000"/>
      <name val="Arial"/>
      <family val="2"/>
    </font>
    <font>
      <sz val="6"/>
      <color rgb="FF000000"/>
      <name val="Arial"/>
      <family val="2"/>
    </font>
    <font>
      <u/>
      <sz val="10"/>
      <color rgb="FF000000"/>
      <name val="Arial"/>
      <family val="2"/>
    </font>
    <font>
      <b/>
      <u/>
      <sz val="10"/>
      <color rgb="FF000000"/>
      <name val="Arial"/>
      <family val="2"/>
    </font>
    <font>
      <sz val="10"/>
      <color rgb="FF388194"/>
      <name val="Arial"/>
      <family val="2"/>
    </font>
    <font>
      <sz val="10"/>
      <color rgb="FF002060"/>
      <name val="Arial"/>
      <family val="2"/>
    </font>
    <font>
      <b/>
      <sz val="12"/>
      <color rgb="FF0070C0"/>
      <name val="Arial"/>
      <family val="2"/>
    </font>
    <font>
      <b/>
      <u/>
      <sz val="10"/>
      <color rgb="FF0070C0"/>
      <name val="Arial"/>
      <family val="2"/>
    </font>
    <font>
      <i/>
      <sz val="10"/>
      <color rgb="FF0070C0"/>
      <name val="Arial"/>
      <family val="2"/>
    </font>
    <font>
      <sz val="10"/>
      <color rgb="FF0070C0"/>
      <name val="Arial"/>
      <family val="2"/>
    </font>
    <font>
      <u/>
      <sz val="10"/>
      <color rgb="FF388194"/>
      <name val="Arial"/>
      <family val="2"/>
    </font>
    <font>
      <b/>
      <sz val="10"/>
      <color rgb="FF002060"/>
      <name val="Arial"/>
      <family val="2"/>
    </font>
    <font>
      <sz val="11"/>
      <color rgb="FF000000"/>
      <name val="Calibri"/>
      <family val="2"/>
    </font>
    <font>
      <sz val="10"/>
      <name val="Arial"/>
      <family val="2"/>
    </font>
    <font>
      <b/>
      <sz val="12"/>
      <name val="Arial"/>
      <family val="2"/>
    </font>
    <font>
      <sz val="12"/>
      <name val="Arial"/>
      <family val="2"/>
    </font>
    <font>
      <b/>
      <sz val="10"/>
      <name val="Arial"/>
      <family val="2"/>
    </font>
    <font>
      <b/>
      <sz val="14"/>
      <name val="Arial"/>
      <family val="2"/>
    </font>
    <font>
      <b/>
      <sz val="10"/>
      <name val="Arial Narrow"/>
      <family val="2"/>
    </font>
    <font>
      <b/>
      <sz val="12"/>
      <color theme="0"/>
      <name val="Arial"/>
      <family val="2"/>
    </font>
    <font>
      <b/>
      <sz val="9"/>
      <name val="Arial"/>
      <family val="2"/>
    </font>
    <font>
      <i/>
      <sz val="10"/>
      <name val="Arial"/>
      <family val="2"/>
    </font>
    <font>
      <sz val="10"/>
      <color indexed="12"/>
      <name val="Arial"/>
      <family val="2"/>
    </font>
    <font>
      <b/>
      <sz val="9"/>
      <name val="Arial Narrow"/>
      <family val="2"/>
    </font>
    <font>
      <u/>
      <sz val="10"/>
      <color indexed="12"/>
      <name val="Arial"/>
      <family val="2"/>
    </font>
    <font>
      <b/>
      <sz val="8"/>
      <name val="Arial Narrow"/>
      <family val="2"/>
    </font>
    <font>
      <b/>
      <sz val="8"/>
      <name val="Arial"/>
      <family val="2"/>
    </font>
    <font>
      <sz val="8"/>
      <name val="Arial Narrow"/>
      <family val="2"/>
    </font>
    <font>
      <sz val="8"/>
      <name val="Arial"/>
      <family val="2"/>
    </font>
    <font>
      <u/>
      <sz val="10"/>
      <name val="Arial"/>
      <family val="2"/>
    </font>
    <font>
      <sz val="10"/>
      <color rgb="FF2F4077"/>
      <name val="Arial"/>
      <family val="2"/>
    </font>
    <font>
      <b/>
      <u/>
      <sz val="10"/>
      <name val="Arial"/>
      <family val="2"/>
    </font>
    <font>
      <sz val="12"/>
      <color rgb="FF2F4077"/>
      <name val="Helvetica"/>
      <family val="2"/>
    </font>
    <font>
      <b/>
      <sz val="12"/>
      <color rgb="FF2F4077"/>
      <name val="Helvetica"/>
      <family val="2"/>
    </font>
    <font>
      <sz val="12"/>
      <name val="Helvetica"/>
      <family val="2"/>
    </font>
    <font>
      <b/>
      <sz val="12"/>
      <color theme="0"/>
      <name val="Helvetica"/>
      <family val="2"/>
    </font>
    <font>
      <sz val="12"/>
      <color theme="0"/>
      <name val="Helvetica"/>
      <family val="2"/>
    </font>
    <font>
      <b/>
      <sz val="12"/>
      <name val="Helvetica"/>
      <family val="2"/>
    </font>
    <font>
      <sz val="12"/>
      <color theme="1"/>
      <name val="Helvetica"/>
      <family val="2"/>
    </font>
    <font>
      <sz val="12"/>
      <color theme="9" tint="-0.249977111117893"/>
      <name val="Helvetica"/>
      <family val="2"/>
    </font>
    <font>
      <sz val="14"/>
      <color theme="0"/>
      <name val="Helvetica"/>
      <family val="2"/>
    </font>
    <font>
      <i/>
      <sz val="12"/>
      <name val="Helvetica"/>
      <family val="2"/>
    </font>
    <font>
      <b/>
      <sz val="14"/>
      <color theme="0"/>
      <name val="Helvetica"/>
      <family val="2"/>
    </font>
    <font>
      <sz val="12"/>
      <color rgb="FFFF0000"/>
      <name val="Helvetica"/>
      <family val="2"/>
    </font>
    <font>
      <sz val="11"/>
      <color rgb="FF000000"/>
      <name val="Calibri"/>
      <family val="2"/>
    </font>
    <font>
      <sz val="11"/>
      <color rgb="FFFF0000"/>
      <name val="Calibri"/>
      <family val="2"/>
      <scheme val="minor"/>
    </font>
    <font>
      <b/>
      <sz val="12"/>
      <color indexed="10"/>
      <name val="Helvetica"/>
      <family val="2"/>
    </font>
    <font>
      <b/>
      <sz val="12"/>
      <color theme="1"/>
      <name val="Helvetica"/>
      <family val="2"/>
    </font>
    <font>
      <sz val="12"/>
      <color theme="3" tint="-0.249977111117893"/>
      <name val="Helvetica"/>
      <family val="2"/>
    </font>
    <font>
      <b/>
      <sz val="12"/>
      <color rgb="FFFF0000"/>
      <name val="Helvetica"/>
      <family val="2"/>
    </font>
    <font>
      <b/>
      <sz val="12"/>
      <color rgb="FF002060"/>
      <name val="Helvetica"/>
      <family val="2"/>
    </font>
    <font>
      <b/>
      <sz val="14"/>
      <name val="Helvetica"/>
      <family val="2"/>
    </font>
    <font>
      <b/>
      <i/>
      <sz val="12"/>
      <name val="Helvetica"/>
      <family val="2"/>
    </font>
    <font>
      <b/>
      <i/>
      <sz val="12"/>
      <color theme="3" tint="-0.249977111117893"/>
      <name val="Helvetica"/>
      <family val="2"/>
    </font>
    <font>
      <b/>
      <sz val="12"/>
      <color theme="3" tint="-0.249977111117893"/>
      <name val="Helvetica"/>
      <family val="2"/>
    </font>
    <font>
      <sz val="10"/>
      <color theme="1"/>
      <name val="Arial"/>
      <family val="2"/>
    </font>
    <font>
      <sz val="10"/>
      <color theme="6" tint="-0.249977111117893"/>
      <name val="Arial"/>
      <family val="2"/>
    </font>
  </fonts>
  <fills count="14">
    <fill>
      <patternFill patternType="none"/>
    </fill>
    <fill>
      <patternFill patternType="gray125"/>
    </fill>
    <fill>
      <patternFill patternType="solid">
        <fgColor rgb="FFC0C0C0"/>
        <bgColor rgb="FFFFFFFF"/>
      </patternFill>
    </fill>
    <fill>
      <patternFill patternType="solid">
        <fgColor rgb="FFBFBFBF"/>
        <bgColor rgb="FFFFFFFF"/>
      </patternFill>
    </fill>
    <fill>
      <patternFill patternType="solid">
        <fgColor rgb="FFB8CCE4"/>
        <bgColor rgb="FFFFFFFF"/>
      </patternFill>
    </fill>
    <fill>
      <patternFill patternType="solid">
        <fgColor rgb="FFFFFFFF"/>
        <bgColor rgb="FFFFFFFF"/>
      </patternFill>
    </fill>
    <fill>
      <patternFill patternType="solid">
        <fgColor rgb="FFFFFF00"/>
        <bgColor rgb="FFFFFFFF"/>
      </patternFill>
    </fill>
    <fill>
      <patternFill patternType="solid">
        <fgColor rgb="FF000000"/>
        <bgColor rgb="FFFFFFFF"/>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right/>
      <top/>
      <bottom style="thick">
        <color rgb="FF000000"/>
      </bottom>
      <diagonal/>
    </border>
    <border>
      <left/>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rgb="FF000000"/>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35" fillId="0" borderId="0"/>
    <xf numFmtId="0" fontId="46" fillId="0" borderId="0" applyNumberFormat="0" applyFill="0" applyBorder="0" applyAlignment="0" applyProtection="0">
      <alignment vertical="top"/>
      <protection locked="0"/>
    </xf>
    <xf numFmtId="0" fontId="35" fillId="0" borderId="0" applyFont="0" applyFill="0" applyBorder="0" applyAlignment="0" applyProtection="0"/>
    <xf numFmtId="168" fontId="35" fillId="0" borderId="0" applyFont="0" applyFill="0" applyBorder="0" applyAlignment="0" applyProtection="0"/>
    <xf numFmtId="9" fontId="66" fillId="0" borderId="0" applyFont="0" applyFill="0" applyBorder="0" applyAlignment="0" applyProtection="0"/>
    <xf numFmtId="9" fontId="35" fillId="0" borderId="0" applyFont="0" applyFill="0" applyBorder="0" applyAlignment="0" applyProtection="0"/>
    <xf numFmtId="0" fontId="35" fillId="0" borderId="0"/>
  </cellStyleXfs>
  <cellXfs count="532">
    <xf numFmtId="0" fontId="0" fillId="0" borderId="0" xfId="0"/>
    <xf numFmtId="0" fontId="2" fillId="0" borderId="0" xfId="0" applyFont="1"/>
    <xf numFmtId="0" fontId="4" fillId="0" borderId="0" xfId="0" applyFont="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vertical="top" wrapText="1"/>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7" fillId="0" borderId="0" xfId="0" applyFont="1" applyAlignment="1">
      <alignment horizontal="left" vertical="center" wrapText="1"/>
    </xf>
    <xf numFmtId="0" fontId="1" fillId="0" borderId="0" xfId="0" applyFont="1" applyAlignment="1">
      <alignment horizontal="left" vertical="center" indent="1"/>
    </xf>
    <xf numFmtId="0" fontId="2" fillId="0" borderId="0" xfId="0" applyFont="1" applyAlignment="1">
      <alignment vertical="center"/>
    </xf>
    <xf numFmtId="0" fontId="2" fillId="0" borderId="0" xfId="0" applyFont="1"/>
    <xf numFmtId="0" fontId="1" fillId="0" borderId="0" xfId="0" applyFont="1" applyAlignment="1">
      <alignment horizontal="center" wrapText="1"/>
    </xf>
    <xf numFmtId="0" fontId="2" fillId="0" borderId="0" xfId="0" applyFont="1" applyAlignment="1">
      <alignment wrapText="1"/>
    </xf>
    <xf numFmtId="0" fontId="1" fillId="0" borderId="0" xfId="0" applyFont="1" applyAlignment="1">
      <alignment horizontal="left" indent="1"/>
    </xf>
    <xf numFmtId="0" fontId="3" fillId="0" borderId="0" xfId="0" applyFont="1" applyAlignment="1">
      <alignment vertical="top"/>
    </xf>
    <xf numFmtId="0" fontId="2" fillId="0" borderId="0" xfId="0" applyFont="1" applyAlignment="1">
      <alignment horizontal="center"/>
    </xf>
    <xf numFmtId="0" fontId="8" fillId="0" borderId="0" xfId="0" applyFont="1" applyAlignment="1">
      <alignment horizontal="left"/>
    </xf>
    <xf numFmtId="0" fontId="1" fillId="0" borderId="8" xfId="0" applyFont="1" applyBorder="1" applyAlignment="1">
      <alignment vertical="center" wrapText="1"/>
    </xf>
    <xf numFmtId="0" fontId="1" fillId="0" borderId="0" xfId="0" applyFont="1"/>
    <xf numFmtId="0" fontId="11" fillId="0" borderId="0" xfId="0" applyFont="1"/>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left" indent="1"/>
    </xf>
    <xf numFmtId="0" fontId="2" fillId="0" borderId="7" xfId="0" applyFont="1" applyBorder="1" applyAlignment="1">
      <alignment horizontal="left" vertical="center" wrapText="1" indent="1"/>
    </xf>
    <xf numFmtId="0" fontId="10" fillId="0" borderId="7" xfId="0" applyFont="1" applyBorder="1"/>
    <xf numFmtId="0" fontId="2" fillId="0" borderId="12" xfId="0" applyFont="1" applyBorder="1" applyAlignment="1">
      <alignment horizontal="left" wrapText="1" indent="1"/>
    </xf>
    <xf numFmtId="164" fontId="9" fillId="0" borderId="15" xfId="0" applyNumberFormat="1" applyFont="1" applyBorder="1" applyAlignment="1">
      <alignment horizontal="right" indent="1"/>
    </xf>
    <xf numFmtId="0" fontId="2" fillId="0" borderId="12" xfId="0" applyFont="1" applyBorder="1" applyAlignment="1">
      <alignment horizontal="left" indent="1"/>
    </xf>
    <xf numFmtId="164" fontId="9" fillId="0" borderId="12" xfId="0" applyNumberFormat="1" applyFont="1" applyBorder="1" applyAlignment="1">
      <alignment horizontal="right" indent="1"/>
    </xf>
    <xf numFmtId="0" fontId="2" fillId="0" borderId="13" xfId="0" applyFont="1" applyBorder="1" applyAlignment="1">
      <alignment horizontal="left" indent="1"/>
    </xf>
    <xf numFmtId="164" fontId="9" fillId="0" borderId="13" xfId="0" applyNumberFormat="1" applyFont="1" applyBorder="1" applyAlignment="1">
      <alignment horizontal="right" indent="1"/>
    </xf>
    <xf numFmtId="0" fontId="2" fillId="0" borderId="13" xfId="0" applyFont="1" applyBorder="1" applyAlignment="1">
      <alignment horizontal="left" vertical="center" wrapText="1" indent="1"/>
    </xf>
    <xf numFmtId="0" fontId="10" fillId="0" borderId="9" xfId="0" applyFont="1" applyBorder="1" applyAlignment="1">
      <alignment wrapText="1"/>
    </xf>
    <xf numFmtId="0" fontId="10" fillId="3" borderId="8" xfId="0" applyFont="1" applyFill="1" applyBorder="1" applyAlignment="1">
      <alignment wrapText="1"/>
    </xf>
    <xf numFmtId="0" fontId="10" fillId="0" borderId="0" xfId="0" applyFont="1" applyAlignment="1">
      <alignment wrapText="1"/>
    </xf>
    <xf numFmtId="164" fontId="9" fillId="0" borderId="0" xfId="0" applyNumberFormat="1" applyFont="1" applyAlignment="1">
      <alignment horizontal="right" vertical="center" wrapText="1" indent="1"/>
    </xf>
    <xf numFmtId="0" fontId="9" fillId="3" borderId="8" xfId="0" applyFont="1" applyFill="1" applyBorder="1" applyAlignment="1">
      <alignment wrapText="1"/>
    </xf>
    <xf numFmtId="0" fontId="1" fillId="0" borderId="0" xfId="0" applyFont="1" applyAlignment="1">
      <alignment wrapText="1"/>
    </xf>
    <xf numFmtId="0" fontId="3" fillId="0" borderId="0" xfId="0" applyFont="1"/>
    <xf numFmtId="0" fontId="2" fillId="0" borderId="7" xfId="0" applyFont="1" applyBorder="1" applyAlignment="1">
      <alignment horizontal="left" indent="1"/>
    </xf>
    <xf numFmtId="0" fontId="3" fillId="0" borderId="0" xfId="0" applyFont="1" applyAlignment="1">
      <alignment horizontal="center"/>
    </xf>
    <xf numFmtId="0" fontId="2" fillId="0" borderId="0" xfId="0" applyFont="1" applyAlignment="1">
      <alignment vertical="center"/>
    </xf>
    <xf numFmtId="165" fontId="2" fillId="0" borderId="0" xfId="0" applyNumberFormat="1" applyFont="1"/>
    <xf numFmtId="0" fontId="10" fillId="0" borderId="0" xfId="0" applyFont="1" applyAlignment="1">
      <alignment horizontal="center" vertical="center"/>
    </xf>
    <xf numFmtId="0" fontId="7" fillId="0" borderId="0" xfId="0" applyFont="1" applyAlignment="1">
      <alignment horizontal="left" wrapText="1"/>
    </xf>
    <xf numFmtId="0" fontId="1" fillId="0" borderId="6" xfId="0" applyFont="1" applyBorder="1" applyAlignment="1">
      <alignment vertical="center" wrapText="1"/>
    </xf>
    <xf numFmtId="0" fontId="2"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5" fillId="0" borderId="0" xfId="0" applyFont="1" applyAlignment="1">
      <alignment vertical="top"/>
    </xf>
    <xf numFmtId="0" fontId="14" fillId="0" borderId="0" xfId="0" applyFont="1" applyAlignment="1">
      <alignment wrapText="1"/>
    </xf>
    <xf numFmtId="0" fontId="16" fillId="0" borderId="0" xfId="0" applyFont="1"/>
    <xf numFmtId="0" fontId="2" fillId="0" borderId="11" xfId="0" applyFont="1" applyBorder="1" applyAlignment="1">
      <alignment horizontal="right" vertical="center" wrapText="1" indent="1"/>
    </xf>
    <xf numFmtId="0" fontId="2" fillId="4" borderId="7" xfId="0" applyFont="1" applyFill="1" applyBorder="1" applyAlignment="1">
      <alignment horizontal="right" vertical="center" wrapText="1" indent="1"/>
    </xf>
    <xf numFmtId="0" fontId="7" fillId="0" borderId="0" xfId="0" applyFont="1" applyAlignment="1">
      <alignment vertical="top" wrapText="1"/>
    </xf>
    <xf numFmtId="0" fontId="2" fillId="0" borderId="17" xfId="0" applyFont="1" applyBorder="1" applyAlignment="1">
      <alignment horizontal="left" vertical="center" wrapText="1" indent="1"/>
    </xf>
    <xf numFmtId="0" fontId="2" fillId="0" borderId="18" xfId="0" applyFont="1" applyBorder="1" applyAlignment="1">
      <alignment horizontal="right" vertical="center" wrapText="1" indent="1"/>
    </xf>
    <xf numFmtId="0" fontId="2" fillId="4" borderId="17" xfId="0" applyFont="1" applyFill="1" applyBorder="1" applyAlignment="1">
      <alignment horizontal="right" vertical="center" wrapText="1" indent="1"/>
    </xf>
    <xf numFmtId="0" fontId="2" fillId="0" borderId="9" xfId="0" applyFont="1" applyBorder="1" applyAlignment="1">
      <alignment horizontal="left" vertical="center" wrapText="1" indent="1"/>
    </xf>
    <xf numFmtId="0" fontId="2" fillId="0" borderId="14" xfId="0" applyFont="1" applyBorder="1" applyAlignment="1">
      <alignment horizontal="right" vertical="center" wrapText="1" indent="1"/>
    </xf>
    <xf numFmtId="0" fontId="2" fillId="4" borderId="9" xfId="0" applyFont="1" applyFill="1" applyBorder="1" applyAlignment="1">
      <alignment horizontal="right" vertical="center" wrapText="1" indent="1"/>
    </xf>
    <xf numFmtId="0" fontId="1" fillId="0" borderId="8" xfId="0" applyFont="1" applyBorder="1" applyAlignment="1">
      <alignment horizontal="left" vertical="center"/>
    </xf>
    <xf numFmtId="0" fontId="2" fillId="3" borderId="8" xfId="0" applyFont="1" applyFill="1" applyBorder="1" applyAlignment="1">
      <alignment wrapText="1"/>
    </xf>
    <xf numFmtId="0" fontId="2" fillId="4" borderId="8" xfId="0" applyFont="1" applyFill="1" applyBorder="1" applyAlignment="1">
      <alignment wrapText="1"/>
    </xf>
    <xf numFmtId="164" fontId="9" fillId="0" borderId="12" xfId="0" applyNumberFormat="1" applyFont="1" applyBorder="1" applyAlignment="1">
      <alignment horizontal="right"/>
    </xf>
    <xf numFmtId="0" fontId="17" fillId="0" borderId="0" xfId="0" applyFont="1" applyAlignment="1">
      <alignment horizontal="center" wrapText="1"/>
    </xf>
    <xf numFmtId="0" fontId="7" fillId="0" borderId="0" xfId="0" applyFont="1" applyAlignment="1">
      <alignment horizontal="left" vertical="top" wrapText="1"/>
    </xf>
    <xf numFmtId="0" fontId="9" fillId="0" borderId="13" xfId="0" applyFont="1" applyBorder="1" applyAlignment="1">
      <alignment horizontal="right" indent="1"/>
    </xf>
    <xf numFmtId="0" fontId="1" fillId="0" borderId="0" xfId="0" quotePrefix="1" applyFont="1"/>
    <xf numFmtId="0" fontId="7" fillId="0" borderId="6" xfId="0" applyFont="1" applyBorder="1" applyAlignment="1">
      <alignment horizontal="left" vertical="center" wrapText="1"/>
    </xf>
    <xf numFmtId="164" fontId="9" fillId="0" borderId="7" xfId="0" applyNumberFormat="1" applyFont="1" applyBorder="1" applyAlignment="1">
      <alignment horizontal="right"/>
    </xf>
    <xf numFmtId="0" fontId="1" fillId="0" borderId="21" xfId="0" applyFont="1" applyBorder="1" applyAlignment="1">
      <alignment vertical="center" wrapText="1"/>
    </xf>
    <xf numFmtId="164" fontId="1" fillId="0" borderId="0" xfId="0" applyNumberFormat="1" applyFont="1" applyAlignment="1">
      <alignment horizontal="right" vertical="center"/>
    </xf>
    <xf numFmtId="0" fontId="10" fillId="0" borderId="0" xfId="0" applyFont="1"/>
    <xf numFmtId="0" fontId="10" fillId="0" borderId="0" xfId="0" applyFont="1" applyAlignment="1">
      <alignment vertical="center"/>
    </xf>
    <xf numFmtId="0" fontId="3" fillId="0" borderId="22" xfId="0" applyFont="1" applyBorder="1" applyAlignment="1">
      <alignment horizontal="left" wrapText="1"/>
    </xf>
    <xf numFmtId="0" fontId="18" fillId="0" borderId="8" xfId="0" applyFont="1" applyBorder="1" applyAlignment="1">
      <alignment horizontal="left"/>
    </xf>
    <xf numFmtId="0" fontId="11" fillId="0" borderId="0" xfId="0" applyFont="1" applyAlignment="1">
      <alignment horizontal="left"/>
    </xf>
    <xf numFmtId="0" fontId="14" fillId="0" borderId="0" xfId="0" applyFont="1" applyAlignment="1">
      <alignment vertical="center" wrapText="1"/>
    </xf>
    <xf numFmtId="164" fontId="2" fillId="0" borderId="0" xfId="0" applyNumberFormat="1" applyFont="1" applyAlignment="1">
      <alignment horizontal="right" vertical="center"/>
    </xf>
    <xf numFmtId="0" fontId="7" fillId="0" borderId="0" xfId="0" applyFont="1" applyAlignment="1">
      <alignment horizontal="justify" vertical="top" wrapText="1"/>
    </xf>
    <xf numFmtId="0" fontId="2" fillId="0" borderId="0" xfId="0" applyFont="1" applyAlignment="1">
      <alignment horizontal="left" vertical="center" wrapText="1" indent="4"/>
    </xf>
    <xf numFmtId="0" fontId="18" fillId="0" borderId="0" xfId="0" applyFont="1" applyAlignment="1">
      <alignment horizontal="left"/>
    </xf>
    <xf numFmtId="0" fontId="2" fillId="0" borderId="8" xfId="0" applyFont="1" applyBorder="1" applyAlignment="1">
      <alignment horizontal="center" vertical="center" wrapText="1"/>
    </xf>
    <xf numFmtId="0" fontId="2" fillId="0" borderId="0" xfId="0" applyFont="1" applyAlignment="1">
      <alignment horizontal="center" vertical="center"/>
    </xf>
    <xf numFmtId="166" fontId="19" fillId="0" borderId="0" xfId="0" applyNumberFormat="1" applyFont="1" applyAlignment="1">
      <alignment horizontal="center" vertical="center"/>
    </xf>
    <xf numFmtId="164" fontId="20" fillId="0" borderId="0" xfId="0" applyNumberFormat="1" applyFont="1" applyAlignment="1">
      <alignment horizontal="center" vertical="center"/>
    </xf>
    <xf numFmtId="0" fontId="21" fillId="0" borderId="0" xfId="0" applyFont="1"/>
    <xf numFmtId="0" fontId="1" fillId="5" borderId="8" xfId="0" applyFont="1" applyFill="1" applyBorder="1" applyAlignment="1">
      <alignment horizontal="center" vertical="center" wrapText="1"/>
    </xf>
    <xf numFmtId="0" fontId="3" fillId="0" borderId="0" xfId="0" applyFont="1" applyAlignment="1">
      <alignment horizontal="left" vertical="top"/>
    </xf>
    <xf numFmtId="0" fontId="9" fillId="2" borderId="8" xfId="0" applyFont="1" applyFill="1" applyBorder="1" applyAlignment="1">
      <alignment horizontal="center" vertical="center" wrapText="1"/>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9" fillId="0" borderId="7" xfId="0" applyFont="1" applyBorder="1" applyAlignment="1">
      <alignment horizontal="center" vertical="center"/>
    </xf>
    <xf numFmtId="0" fontId="2" fillId="0" borderId="4" xfId="0" applyFont="1" applyBorder="1" applyAlignment="1">
      <alignment horizontal="left" vertical="center" wrapText="1" inden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2" fillId="0" borderId="0" xfId="0" applyFont="1" applyAlignment="1">
      <alignment wrapText="1"/>
    </xf>
    <xf numFmtId="0" fontId="1" fillId="0" borderId="0" xfId="0" applyFont="1" applyAlignment="1">
      <alignment horizontal="left" vertical="center" wrapText="1"/>
    </xf>
    <xf numFmtId="0" fontId="9" fillId="0" borderId="0" xfId="0" applyFont="1" applyAlignment="1">
      <alignment horizontal="center" vertical="center"/>
    </xf>
    <xf numFmtId="0" fontId="22" fillId="0" borderId="0" xfId="0" applyFont="1" applyAlignment="1">
      <alignment horizontal="left" vertical="justify"/>
    </xf>
    <xf numFmtId="0" fontId="1" fillId="0" borderId="10" xfId="0" applyFont="1" applyBorder="1"/>
    <xf numFmtId="0" fontId="10" fillId="0" borderId="10" xfId="0" applyFont="1" applyBorder="1" applyAlignment="1">
      <alignment horizontal="center"/>
    </xf>
    <xf numFmtId="0" fontId="9" fillId="0" borderId="7" xfId="0" applyFont="1" applyBorder="1" applyAlignment="1">
      <alignment horizontal="center"/>
    </xf>
    <xf numFmtId="0" fontId="9" fillId="2" borderId="7" xfId="0" applyFont="1" applyFill="1" applyBorder="1" applyAlignment="1">
      <alignment horizontal="center" wrapText="1"/>
    </xf>
    <xf numFmtId="0" fontId="9" fillId="0" borderId="15" xfId="0" applyFont="1" applyBorder="1" applyAlignment="1">
      <alignment horizontal="center"/>
    </xf>
    <xf numFmtId="0" fontId="9" fillId="0" borderId="12" xfId="0" applyFont="1" applyBorder="1" applyAlignment="1">
      <alignment horizontal="center"/>
    </xf>
    <xf numFmtId="0" fontId="9" fillId="0" borderId="12" xfId="0" applyFont="1" applyBorder="1" applyAlignment="1">
      <alignment horizontal="center"/>
    </xf>
    <xf numFmtId="0" fontId="9" fillId="2" borderId="8" xfId="0" applyFont="1" applyFill="1" applyBorder="1" applyAlignment="1">
      <alignment horizontal="center" wrapText="1"/>
    </xf>
    <xf numFmtId="0" fontId="1" fillId="0" borderId="20" xfId="0" applyFont="1" applyBorder="1" applyAlignment="1">
      <alignment horizontal="center" wrapText="1"/>
    </xf>
    <xf numFmtId="0" fontId="9" fillId="2" borderId="8"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0" fontId="2" fillId="0" borderId="0" xfId="0" applyFont="1"/>
    <xf numFmtId="0" fontId="2" fillId="0" borderId="0" xfId="0" applyFont="1"/>
    <xf numFmtId="0" fontId="23" fillId="0" borderId="0" xfId="0" applyFont="1"/>
    <xf numFmtId="0" fontId="3" fillId="0" borderId="0" xfId="0" applyFont="1" applyAlignment="1">
      <alignment horizontal="left"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16" xfId="0" applyFont="1" applyBorder="1" applyAlignment="1">
      <alignment horizont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1" fillId="0" borderId="20" xfId="0" applyFont="1" applyBorder="1" applyAlignment="1">
      <alignment vertical="center" wrapText="1"/>
    </xf>
    <xf numFmtId="0" fontId="9" fillId="2" borderId="22" xfId="0" applyFont="1" applyFill="1" applyBorder="1" applyAlignment="1">
      <alignment horizontal="center" vertical="center" wrapText="1"/>
    </xf>
    <xf numFmtId="0" fontId="23" fillId="0" borderId="0" xfId="0" applyFont="1" applyAlignment="1">
      <alignment vertical="center"/>
    </xf>
    <xf numFmtId="0" fontId="22" fillId="0" borderId="0" xfId="0" applyFont="1" applyAlignment="1">
      <alignment vertical="top" wrapText="1"/>
    </xf>
    <xf numFmtId="0" fontId="1" fillId="0" borderId="0" xfId="0" applyFont="1" applyAlignment="1">
      <alignment horizontal="right" vertical="center"/>
    </xf>
    <xf numFmtId="0" fontId="3" fillId="0" borderId="0" xfId="0" applyFont="1" applyAlignment="1">
      <alignment horizontal="left" vertical="justify"/>
    </xf>
    <xf numFmtId="0" fontId="3" fillId="0" borderId="0" xfId="0" applyFont="1" applyAlignment="1">
      <alignment horizontal="left" vertical="center" wrapText="1"/>
    </xf>
    <xf numFmtId="0" fontId="1" fillId="0" borderId="0" xfId="0" applyFont="1" applyAlignment="1">
      <alignment vertical="top"/>
    </xf>
    <xf numFmtId="0" fontId="2" fillId="0" borderId="0" xfId="0" applyFont="1" applyAlignment="1">
      <alignment vertical="top" wrapText="1"/>
    </xf>
    <xf numFmtId="0" fontId="2" fillId="0" borderId="0" xfId="0" quotePrefix="1" applyFont="1" applyAlignment="1">
      <alignment horizontal="center"/>
    </xf>
    <xf numFmtId="0" fontId="2" fillId="0" borderId="0" xfId="0" quotePrefix="1" applyFont="1" applyAlignment="1">
      <alignment horizontal="center"/>
    </xf>
    <xf numFmtId="0" fontId="2" fillId="7" borderId="8" xfId="0" applyFont="1" applyFill="1" applyBorder="1" applyAlignment="1">
      <alignment horizontal="center" vertical="center" wrapText="1"/>
    </xf>
    <xf numFmtId="0" fontId="9" fillId="0" borderId="0" xfId="0" applyFont="1" applyAlignment="1">
      <alignment wrapText="1"/>
    </xf>
    <xf numFmtId="164" fontId="12" fillId="0" borderId="0" xfId="0" applyNumberFormat="1" applyFont="1" applyAlignment="1">
      <alignment horizontal="justify" vertical="center"/>
    </xf>
    <xf numFmtId="0" fontId="36" fillId="0" borderId="0" xfId="1" applyFont="1"/>
    <xf numFmtId="0" fontId="37" fillId="0" borderId="0" xfId="1" applyFont="1"/>
    <xf numFmtId="0" fontId="35" fillId="0" borderId="0" xfId="1"/>
    <xf numFmtId="0" fontId="35" fillId="0" borderId="0" xfId="1" applyFont="1"/>
    <xf numFmtId="0" fontId="38" fillId="0" borderId="0" xfId="1" applyFont="1"/>
    <xf numFmtId="0" fontId="36" fillId="0" borderId="0" xfId="1" applyFont="1" applyAlignment="1">
      <alignment horizontal="right"/>
    </xf>
    <xf numFmtId="0" fontId="39" fillId="0" borderId="0" xfId="1" applyFont="1" applyAlignment="1">
      <alignment horizontal="right" vertical="center" wrapText="1"/>
    </xf>
    <xf numFmtId="0" fontId="35" fillId="0" borderId="0" xfId="1" applyAlignment="1">
      <alignment horizontal="justify" vertical="center" wrapText="1"/>
    </xf>
    <xf numFmtId="0" fontId="40" fillId="0" borderId="0" xfId="1" applyFont="1"/>
    <xf numFmtId="0" fontId="42" fillId="0" borderId="0" xfId="1" applyFont="1"/>
    <xf numFmtId="0" fontId="36" fillId="0" borderId="0" xfId="1" applyFont="1" applyAlignment="1">
      <alignment horizontal="center" vertical="center" wrapText="1"/>
    </xf>
    <xf numFmtId="0" fontId="44" fillId="0" borderId="0" xfId="1" applyFont="1"/>
    <xf numFmtId="0" fontId="45" fillId="0" borderId="0" xfId="1" applyFont="1"/>
    <xf numFmtId="0" fontId="42" fillId="0" borderId="0" xfId="1" applyFont="1" applyAlignment="1">
      <alignment horizontal="left" wrapText="1"/>
    </xf>
    <xf numFmtId="0" fontId="45" fillId="0" borderId="0" xfId="1" applyFont="1" applyAlignment="1">
      <alignment wrapText="1"/>
    </xf>
    <xf numFmtId="0" fontId="47" fillId="0" borderId="0" xfId="1" applyFont="1"/>
    <xf numFmtId="0" fontId="48" fillId="0" borderId="0" xfId="1" applyFont="1"/>
    <xf numFmtId="0" fontId="49" fillId="0" borderId="0" xfId="1" applyFont="1"/>
    <xf numFmtId="0" fontId="35" fillId="0" borderId="0" xfId="1" applyAlignment="1">
      <alignment horizontal="center"/>
    </xf>
    <xf numFmtId="0" fontId="50" fillId="0" borderId="0" xfId="1" applyFont="1"/>
    <xf numFmtId="0" fontId="43" fillId="0" borderId="0" xfId="2" applyFont="1" applyAlignment="1" applyProtection="1">
      <alignment horizontal="left" vertical="justify" wrapText="1"/>
    </xf>
    <xf numFmtId="14" fontId="36" fillId="0" borderId="36" xfId="1" applyNumberFormat="1" applyFont="1" applyBorder="1"/>
    <xf numFmtId="0" fontId="51" fillId="0" borderId="0" xfId="1" applyFont="1" applyAlignment="1">
      <alignment vertical="top" wrapText="1"/>
    </xf>
    <xf numFmtId="0" fontId="35" fillId="0" borderId="0" xfId="1" applyAlignment="1">
      <alignment vertical="top" wrapText="1"/>
    </xf>
    <xf numFmtId="0" fontId="38" fillId="0" borderId="0" xfId="1" applyFont="1" applyAlignment="1">
      <alignment vertical="top"/>
    </xf>
    <xf numFmtId="0" fontId="35" fillId="0" borderId="0" xfId="1" applyAlignment="1">
      <alignment vertical="top"/>
    </xf>
    <xf numFmtId="0" fontId="53" fillId="0" borderId="0" xfId="1" applyFont="1" applyAlignment="1">
      <alignment horizontal="left" vertical="top" wrapText="1"/>
    </xf>
    <xf numFmtId="0" fontId="35" fillId="0" borderId="0" xfId="1" applyAlignment="1">
      <alignment horizontal="left" vertical="top"/>
    </xf>
    <xf numFmtId="0" fontId="35" fillId="9" borderId="28" xfId="1" applyFont="1" applyFill="1" applyBorder="1" applyAlignment="1">
      <alignment vertical="center" wrapText="1"/>
    </xf>
    <xf numFmtId="0" fontId="35" fillId="9" borderId="29" xfId="1" applyFill="1" applyBorder="1" applyAlignment="1">
      <alignment vertical="center" wrapText="1"/>
    </xf>
    <xf numFmtId="0" fontId="35" fillId="9" borderId="30" xfId="1" applyFill="1" applyBorder="1" applyAlignment="1">
      <alignment vertical="center" wrapText="1"/>
    </xf>
    <xf numFmtId="0" fontId="35" fillId="9" borderId="33" xfId="1" applyFont="1" applyFill="1" applyBorder="1" applyAlignment="1">
      <alignment vertical="center" wrapText="1"/>
    </xf>
    <xf numFmtId="0" fontId="35" fillId="9" borderId="34" xfId="1" applyFill="1" applyBorder="1" applyAlignment="1">
      <alignment vertical="center" wrapText="1"/>
    </xf>
    <xf numFmtId="0" fontId="35" fillId="9" borderId="35" xfId="1" applyFill="1" applyBorder="1" applyAlignment="1">
      <alignment vertical="center" wrapText="1"/>
    </xf>
    <xf numFmtId="0" fontId="56" fillId="0" borderId="0" xfId="1" applyFont="1"/>
    <xf numFmtId="0" fontId="57" fillId="8" borderId="37" xfId="1" applyFont="1" applyFill="1" applyBorder="1" applyAlignment="1">
      <alignment vertical="top"/>
    </xf>
    <xf numFmtId="0" fontId="58" fillId="8" borderId="37" xfId="1" applyFont="1" applyFill="1" applyBorder="1"/>
    <xf numFmtId="0" fontId="59" fillId="0" borderId="0" xfId="1" applyFont="1"/>
    <xf numFmtId="0" fontId="56" fillId="0" borderId="27" xfId="1" applyFont="1" applyBorder="1" applyAlignment="1">
      <alignment vertical="top" wrapText="1"/>
    </xf>
    <xf numFmtId="49" fontId="60" fillId="0" borderId="27" xfId="1" applyNumberFormat="1" applyFont="1" applyBorder="1" applyAlignment="1">
      <alignment vertical="top" wrapText="1"/>
    </xf>
    <xf numFmtId="49" fontId="56" fillId="0" borderId="27" xfId="1" applyNumberFormat="1" applyFont="1" applyBorder="1" applyAlignment="1">
      <alignment vertical="top" wrapText="1"/>
    </xf>
    <xf numFmtId="0" fontId="59" fillId="0" borderId="0" xfId="1" applyFont="1" applyAlignment="1">
      <alignment vertical="top" wrapText="1"/>
    </xf>
    <xf numFmtId="0" fontId="56" fillId="0" borderId="0" xfId="1" applyFont="1" applyAlignment="1">
      <alignment vertical="top" wrapText="1"/>
    </xf>
    <xf numFmtId="0" fontId="59" fillId="0" borderId="0" xfId="0" applyFont="1" applyAlignment="1">
      <alignment horizontal="left" vertical="center" indent="1"/>
    </xf>
    <xf numFmtId="0" fontId="60" fillId="0" borderId="0" xfId="0" applyFont="1" applyAlignment="1">
      <alignment vertical="center"/>
    </xf>
    <xf numFmtId="0" fontId="56" fillId="0" borderId="0" xfId="0" applyFont="1" applyAlignment="1">
      <alignment horizontal="left" vertical="center"/>
    </xf>
    <xf numFmtId="0" fontId="54" fillId="9" borderId="0" xfId="0" applyFont="1" applyFill="1" applyAlignment="1">
      <alignment horizontal="left" vertical="center" wrapText="1"/>
    </xf>
    <xf numFmtId="0" fontId="60" fillId="0" borderId="0" xfId="0" applyFont="1"/>
    <xf numFmtId="0" fontId="57" fillId="8" borderId="37" xfId="0" applyFont="1" applyFill="1" applyBorder="1" applyAlignment="1">
      <alignment vertical="top"/>
    </xf>
    <xf numFmtId="0" fontId="58" fillId="8" borderId="37" xfId="0" applyFont="1" applyFill="1" applyBorder="1"/>
    <xf numFmtId="0" fontId="61" fillId="0" borderId="0" xfId="0" applyFont="1" applyAlignment="1">
      <alignment horizontal="left" vertical="center" wrapText="1"/>
    </xf>
    <xf numFmtId="0" fontId="56" fillId="0" borderId="0" xfId="0" applyFont="1" applyAlignment="1">
      <alignment horizontal="left" vertical="center" wrapText="1"/>
    </xf>
    <xf numFmtId="0" fontId="59" fillId="0" borderId="0" xfId="0" applyFont="1" applyAlignment="1">
      <alignment vertical="top"/>
    </xf>
    <xf numFmtId="0" fontId="56" fillId="0" borderId="0" xfId="0" applyFont="1"/>
    <xf numFmtId="0" fontId="61" fillId="0" borderId="0" xfId="0" applyFont="1" applyAlignment="1">
      <alignment horizontal="left" vertical="center"/>
    </xf>
    <xf numFmtId="0" fontId="59" fillId="9" borderId="27" xfId="0" applyFont="1" applyFill="1" applyBorder="1" applyAlignment="1">
      <alignment horizontal="left" vertical="center" wrapText="1"/>
    </xf>
    <xf numFmtId="0" fontId="56" fillId="9" borderId="27" xfId="0" applyFont="1" applyFill="1" applyBorder="1" applyAlignment="1">
      <alignment horizontal="center" vertical="center" wrapText="1"/>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27" xfId="0" applyFont="1" applyBorder="1" applyAlignment="1">
      <alignment horizontal="left" vertical="center" wrapText="1"/>
    </xf>
    <xf numFmtId="167" fontId="56" fillId="0" borderId="27" xfId="0" applyNumberFormat="1" applyFont="1" applyFill="1" applyBorder="1" applyAlignment="1">
      <alignment horizontal="left" vertical="center" wrapText="1"/>
    </xf>
    <xf numFmtId="0" fontId="60" fillId="0" borderId="27" xfId="0" applyFont="1" applyFill="1" applyBorder="1" applyAlignment="1">
      <alignment horizontal="left" vertical="center" wrapText="1"/>
    </xf>
    <xf numFmtId="0" fontId="60" fillId="0" borderId="27" xfId="0" applyFont="1" applyBorder="1" applyAlignment="1">
      <alignment horizontal="left" vertical="center" wrapText="1"/>
    </xf>
    <xf numFmtId="0" fontId="59" fillId="0" borderId="38" xfId="0" applyFont="1" applyBorder="1" applyAlignment="1">
      <alignment vertical="center"/>
    </xf>
    <xf numFmtId="0" fontId="59" fillId="0" borderId="27" xfId="0" applyFont="1" applyBorder="1" applyAlignment="1">
      <alignment horizontal="left" vertical="center"/>
    </xf>
    <xf numFmtId="0" fontId="56" fillId="0" borderId="27" xfId="0" applyFont="1" applyBorder="1" applyAlignment="1">
      <alignment horizontal="left" vertical="center" wrapText="1"/>
    </xf>
    <xf numFmtId="0" fontId="59" fillId="0" borderId="39" xfId="0" applyFont="1" applyBorder="1" applyAlignment="1">
      <alignment horizontal="left" vertical="center"/>
    </xf>
    <xf numFmtId="0" fontId="59" fillId="0" borderId="27" xfId="0" applyFont="1" applyBorder="1" applyAlignment="1">
      <alignment vertical="center" wrapText="1"/>
    </xf>
    <xf numFmtId="0" fontId="56" fillId="0" borderId="27" xfId="0" applyFont="1" applyFill="1" applyBorder="1" applyAlignment="1">
      <alignment horizontal="left" wrapText="1"/>
    </xf>
    <xf numFmtId="3" fontId="56" fillId="0" borderId="27" xfId="0" applyNumberFormat="1" applyFont="1" applyBorder="1" applyAlignment="1">
      <alignment horizontal="left" vertical="center" wrapText="1"/>
    </xf>
    <xf numFmtId="0" fontId="59" fillId="0" borderId="40" xfId="0" applyFont="1" applyBorder="1" applyAlignment="1">
      <alignment vertical="center"/>
    </xf>
    <xf numFmtId="0" fontId="54" fillId="9" borderId="0" xfId="1" applyFont="1" applyFill="1" applyAlignment="1">
      <alignment horizontal="left" vertical="center" wrapText="1"/>
    </xf>
    <xf numFmtId="0" fontId="1" fillId="0" borderId="0" xfId="0" applyFont="1" applyAlignment="1">
      <alignment wrapText="1"/>
    </xf>
    <xf numFmtId="0" fontId="2" fillId="0" borderId="0" xfId="0" applyFont="1" applyAlignment="1">
      <alignment wrapText="1"/>
    </xf>
    <xf numFmtId="0" fontId="59" fillId="0" borderId="0" xfId="1" applyFont="1" applyAlignment="1">
      <alignment horizontal="left" vertical="center" indent="1"/>
    </xf>
    <xf numFmtId="0" fontId="56" fillId="0" borderId="0" xfId="1" applyFont="1" applyAlignment="1">
      <alignment vertical="center"/>
    </xf>
    <xf numFmtId="0" fontId="56" fillId="0" borderId="0" xfId="1" applyFont="1" applyAlignment="1">
      <alignment horizontal="left" vertical="center"/>
    </xf>
    <xf numFmtId="0" fontId="57" fillId="8" borderId="37" xfId="1" applyFont="1" applyFill="1" applyBorder="1" applyAlignment="1">
      <alignment horizontal="left" vertical="center"/>
    </xf>
    <xf numFmtId="0" fontId="62" fillId="8" borderId="37" xfId="1" applyFont="1" applyFill="1" applyBorder="1"/>
    <xf numFmtId="0" fontId="61" fillId="0" borderId="0" xfId="1" applyFont="1" applyAlignment="1">
      <alignment horizontal="left" vertical="center" wrapText="1"/>
    </xf>
    <xf numFmtId="0" fontId="59" fillId="0" borderId="0" xfId="1" applyFont="1" applyBorder="1" applyAlignment="1">
      <alignment horizontal="left" vertical="center"/>
    </xf>
    <xf numFmtId="0" fontId="56" fillId="0" borderId="0" xfId="1" applyFont="1" applyBorder="1"/>
    <xf numFmtId="0" fontId="61" fillId="0" borderId="0" xfId="1" applyFont="1" applyAlignment="1">
      <alignment horizontal="left" vertical="center"/>
    </xf>
    <xf numFmtId="0" fontId="59" fillId="0" borderId="0" xfId="1" applyFont="1" applyAlignment="1">
      <alignment horizontal="left" vertical="center" wrapText="1"/>
    </xf>
    <xf numFmtId="0" fontId="63" fillId="0" borderId="0" xfId="1" applyFont="1" applyAlignment="1">
      <alignment horizontal="left" vertical="center" wrapText="1"/>
    </xf>
    <xf numFmtId="0" fontId="56" fillId="0" borderId="29" xfId="1" applyFont="1" applyBorder="1" applyAlignment="1">
      <alignment horizontal="left" vertical="top" wrapText="1"/>
    </xf>
    <xf numFmtId="0" fontId="63" fillId="0" borderId="0" xfId="1" applyFont="1" applyAlignment="1">
      <alignment horizontal="left" vertical="center"/>
    </xf>
    <xf numFmtId="0" fontId="59" fillId="0" borderId="0" xfId="3" applyFont="1" applyFill="1" applyBorder="1" applyAlignment="1">
      <alignment horizontal="left" vertical="center"/>
    </xf>
    <xf numFmtId="0" fontId="54" fillId="9" borderId="0" xfId="1" applyFont="1" applyFill="1" applyAlignment="1">
      <alignment horizontal="left" vertical="center" wrapText="1"/>
    </xf>
    <xf numFmtId="0" fontId="59" fillId="0" borderId="0" xfId="1" applyFont="1" applyAlignment="1">
      <alignment horizontal="left" indent="1"/>
    </xf>
    <xf numFmtId="0" fontId="59" fillId="0" borderId="0" xfId="1" applyFont="1" applyAlignment="1">
      <alignment vertical="top"/>
    </xf>
    <xf numFmtId="0" fontId="56" fillId="0" borderId="0" xfId="1" applyFont="1" applyAlignment="1">
      <alignment horizontal="center"/>
    </xf>
    <xf numFmtId="0" fontId="56" fillId="0" borderId="27" xfId="1" applyFont="1" applyBorder="1" applyAlignment="1">
      <alignment horizontal="left" vertical="center" wrapText="1" indent="2"/>
    </xf>
    <xf numFmtId="4" fontId="56" fillId="0" borderId="27" xfId="1" applyNumberFormat="1" applyFont="1" applyBorder="1"/>
    <xf numFmtId="164" fontId="56" fillId="0" borderId="0" xfId="4" applyNumberFormat="1" applyFont="1" applyBorder="1" applyAlignment="1">
      <alignment horizontal="right" vertical="center" wrapText="1"/>
    </xf>
    <xf numFmtId="0" fontId="56" fillId="0" borderId="44" xfId="1" applyFont="1" applyBorder="1" applyAlignment="1">
      <alignment horizontal="left" vertical="center" wrapText="1" indent="3"/>
    </xf>
    <xf numFmtId="164" fontId="56" fillId="0" borderId="44" xfId="4" applyNumberFormat="1" applyFont="1" applyFill="1" applyBorder="1" applyAlignment="1">
      <alignment horizontal="right" vertical="center" wrapText="1"/>
    </xf>
    <xf numFmtId="0" fontId="55" fillId="0" borderId="0" xfId="1" applyFont="1" applyAlignment="1">
      <alignment horizontal="left"/>
    </xf>
    <xf numFmtId="0" fontId="59" fillId="0" borderId="27" xfId="1" applyFont="1" applyBorder="1" applyAlignment="1">
      <alignment vertical="center" wrapText="1"/>
    </xf>
    <xf numFmtId="4" fontId="56" fillId="9" borderId="27" xfId="1" applyNumberFormat="1" applyFont="1" applyFill="1" applyBorder="1"/>
    <xf numFmtId="4" fontId="56" fillId="10" borderId="27" xfId="1" applyNumberFormat="1" applyFont="1" applyFill="1" applyBorder="1"/>
    <xf numFmtId="0" fontId="56" fillId="0" borderId="0" xfId="1" applyFont="1" applyAlignment="1">
      <alignment horizontal="left" vertical="center" wrapText="1"/>
    </xf>
    <xf numFmtId="0" fontId="54" fillId="9" borderId="27" xfId="1" applyFont="1" applyFill="1" applyBorder="1" applyAlignment="1">
      <alignment horizontal="left" vertical="top" wrapText="1"/>
    </xf>
    <xf numFmtId="0" fontId="56" fillId="0" borderId="27" xfId="1" applyFont="1" applyBorder="1"/>
    <xf numFmtId="0" fontId="2" fillId="0" borderId="27" xfId="0" applyFont="1" applyBorder="1"/>
    <xf numFmtId="0" fontId="68" fillId="0" borderId="0" xfId="1" applyFont="1"/>
    <xf numFmtId="0" fontId="63" fillId="0" borderId="0" xfId="1" applyFont="1" applyAlignment="1">
      <alignment vertical="top"/>
    </xf>
    <xf numFmtId="0" fontId="56" fillId="0" borderId="27" xfId="1" applyFont="1" applyBorder="1" applyAlignment="1">
      <alignment horizontal="left" vertical="center" indent="1"/>
    </xf>
    <xf numFmtId="4" fontId="60" fillId="0" borderId="27" xfId="1" applyNumberFormat="1" applyFont="1" applyBorder="1"/>
    <xf numFmtId="9" fontId="56" fillId="9" borderId="27" xfId="5" applyFont="1" applyFill="1" applyBorder="1" applyAlignment="1">
      <alignment horizontal="right" vertical="center"/>
    </xf>
    <xf numFmtId="4" fontId="60" fillId="9" borderId="27" xfId="1" applyNumberFormat="1" applyFont="1" applyFill="1" applyBorder="1"/>
    <xf numFmtId="9" fontId="60" fillId="9" borderId="27" xfId="5" applyFont="1" applyFill="1" applyBorder="1"/>
    <xf numFmtId="0" fontId="59" fillId="9" borderId="27" xfId="1" applyFont="1" applyFill="1" applyBorder="1" applyAlignment="1">
      <alignment vertical="center" wrapText="1"/>
    </xf>
    <xf numFmtId="4" fontId="54" fillId="9" borderId="27" xfId="1" applyNumberFormat="1" applyFont="1" applyFill="1" applyBorder="1"/>
    <xf numFmtId="0" fontId="59" fillId="0" borderId="0" xfId="1" applyFont="1" applyAlignment="1">
      <alignment horizontal="left" vertical="center"/>
    </xf>
    <xf numFmtId="0" fontId="56" fillId="0" borderId="0" xfId="1" applyFont="1" applyAlignment="1">
      <alignment horizontal="left" indent="1"/>
    </xf>
    <xf numFmtId="0" fontId="54" fillId="9" borderId="33" xfId="1" applyFont="1" applyFill="1" applyBorder="1" applyAlignment="1">
      <alignment horizontal="left" vertical="top" wrapText="1" shrinkToFit="1"/>
    </xf>
    <xf numFmtId="0" fontId="59" fillId="0" borderId="27" xfId="1" applyFont="1" applyBorder="1" applyAlignment="1">
      <alignment horizontal="left" indent="1"/>
    </xf>
    <xf numFmtId="0" fontId="59" fillId="0" borderId="27" xfId="1" applyFont="1" applyBorder="1" applyAlignment="1">
      <alignment horizontal="center" vertical="top"/>
    </xf>
    <xf numFmtId="0" fontId="56" fillId="0" borderId="27" xfId="1" applyFont="1" applyBorder="1" applyAlignment="1">
      <alignment horizontal="left" vertical="center" wrapText="1" indent="1"/>
    </xf>
    <xf numFmtId="0" fontId="56" fillId="9" borderId="46" xfId="1" applyFont="1" applyFill="1" applyBorder="1" applyAlignment="1">
      <alignment horizontal="left" vertical="center" wrapText="1"/>
    </xf>
    <xf numFmtId="0" fontId="54" fillId="9" borderId="0" xfId="1" applyFont="1" applyFill="1" applyAlignment="1">
      <alignment horizontal="left" vertical="center" wrapText="1"/>
    </xf>
    <xf numFmtId="0" fontId="59" fillId="0" borderId="0" xfId="1" applyFont="1" applyBorder="1" applyAlignment="1">
      <alignment horizontal="left" wrapText="1"/>
    </xf>
    <xf numFmtId="0" fontId="1" fillId="0" borderId="0" xfId="0" applyFont="1" applyAlignment="1">
      <alignment horizontal="left" wrapText="1"/>
    </xf>
    <xf numFmtId="4" fontId="56" fillId="0" borderId="27" xfId="6" applyNumberFormat="1" applyFont="1" applyBorder="1" applyAlignment="1">
      <alignment horizontal="right" vertical="center"/>
    </xf>
    <xf numFmtId="4" fontId="56" fillId="9" borderId="27" xfId="5" applyNumberFormat="1" applyFont="1" applyFill="1" applyBorder="1"/>
    <xf numFmtId="0" fontId="59" fillId="0" borderId="27" xfId="1" applyFont="1" applyBorder="1" applyAlignment="1">
      <alignment wrapText="1"/>
    </xf>
    <xf numFmtId="0" fontId="59" fillId="0" borderId="27" xfId="1" applyFont="1" applyBorder="1"/>
    <xf numFmtId="0" fontId="56" fillId="0" borderId="27" xfId="1" applyFont="1" applyBorder="1" applyAlignment="1">
      <alignment horizontal="left" wrapText="1" indent="1"/>
    </xf>
    <xf numFmtId="4" fontId="60" fillId="0" borderId="27" xfId="4" applyNumberFormat="1" applyFont="1" applyFill="1" applyBorder="1" applyAlignment="1">
      <alignment horizontal="right" vertical="center" wrapText="1" indent="1"/>
    </xf>
    <xf numFmtId="0" fontId="54" fillId="9" borderId="27" xfId="1" applyFont="1" applyFill="1" applyBorder="1" applyAlignment="1">
      <alignment horizontal="left" vertical="top" wrapText="1" shrinkToFit="1"/>
    </xf>
    <xf numFmtId="4" fontId="60" fillId="9" borderId="27" xfId="1" applyNumberFormat="1" applyFont="1" applyFill="1" applyBorder="1" applyAlignment="1">
      <alignment wrapText="1"/>
    </xf>
    <xf numFmtId="4" fontId="56" fillId="9" borderId="27" xfId="1" applyNumberFormat="1" applyFont="1" applyFill="1" applyBorder="1" applyAlignment="1">
      <alignment wrapText="1"/>
    </xf>
    <xf numFmtId="0" fontId="55" fillId="9" borderId="0" xfId="1" applyFont="1" applyFill="1" applyAlignment="1">
      <alignment vertical="top" wrapText="1"/>
    </xf>
    <xf numFmtId="0" fontId="54" fillId="9" borderId="0" xfId="1" applyFont="1" applyFill="1" applyAlignment="1">
      <alignment vertical="top" wrapText="1"/>
    </xf>
    <xf numFmtId="0" fontId="54" fillId="9" borderId="0" xfId="1" applyFont="1" applyFill="1" applyAlignment="1">
      <alignment vertical="top"/>
    </xf>
    <xf numFmtId="0" fontId="59" fillId="0" borderId="27" xfId="1" applyFont="1" applyBorder="1" applyAlignment="1">
      <alignment horizontal="center"/>
    </xf>
    <xf numFmtId="0" fontId="54" fillId="9" borderId="27" xfId="1" applyFont="1" applyFill="1" applyBorder="1" applyAlignment="1">
      <alignment horizontal="left" vertical="center" wrapText="1"/>
    </xf>
    <xf numFmtId="0" fontId="54" fillId="9" borderId="27" xfId="1" applyFont="1" applyFill="1" applyBorder="1" applyAlignment="1">
      <alignment vertical="justify" wrapText="1" shrinkToFit="1"/>
    </xf>
    <xf numFmtId="0" fontId="59" fillId="0" borderId="0" xfId="1" applyFont="1" applyAlignment="1">
      <alignment horizontal="left" wrapText="1"/>
    </xf>
    <xf numFmtId="0" fontId="54" fillId="0" borderId="0" xfId="1" applyFont="1" applyFill="1" applyAlignment="1">
      <alignment horizontal="left" vertical="center" wrapText="1"/>
    </xf>
    <xf numFmtId="0" fontId="59" fillId="0" borderId="27" xfId="1" applyFont="1" applyBorder="1" applyAlignment="1">
      <alignment horizontal="center" wrapText="1"/>
    </xf>
    <xf numFmtId="0" fontId="56" fillId="9" borderId="39" xfId="1" applyFont="1" applyFill="1" applyBorder="1" applyAlignment="1">
      <alignment horizontal="left" indent="1"/>
    </xf>
    <xf numFmtId="0" fontId="59" fillId="9" borderId="34" xfId="1" applyFont="1" applyFill="1" applyBorder="1" applyAlignment="1">
      <alignment horizontal="left" wrapText="1" indent="1"/>
    </xf>
    <xf numFmtId="169" fontId="69" fillId="9" borderId="27" xfId="4" applyNumberFormat="1" applyFont="1" applyFill="1" applyBorder="1" applyAlignment="1">
      <alignment horizontal="right" vertical="center" wrapText="1"/>
    </xf>
    <xf numFmtId="0" fontId="59" fillId="0" borderId="0" xfId="1" applyFont="1" applyAlignment="1">
      <alignment wrapText="1"/>
    </xf>
    <xf numFmtId="0" fontId="69" fillId="9" borderId="27" xfId="1" applyFont="1" applyFill="1" applyBorder="1" applyAlignment="1">
      <alignment vertical="center" wrapText="1"/>
    </xf>
    <xf numFmtId="0" fontId="70" fillId="10" borderId="0" xfId="1" applyFont="1" applyFill="1" applyAlignment="1">
      <alignment horizontal="center"/>
    </xf>
    <xf numFmtId="0" fontId="59" fillId="0" borderId="0" xfId="1" applyFont="1" applyAlignment="1">
      <alignment horizontal="center"/>
    </xf>
    <xf numFmtId="0" fontId="59" fillId="0" borderId="27" xfId="1" applyFont="1" applyBorder="1" applyAlignment="1">
      <alignment horizontal="left" vertical="center"/>
    </xf>
    <xf numFmtId="4" fontId="54" fillId="9" borderId="27" xfId="4" applyNumberFormat="1" applyFont="1" applyFill="1" applyBorder="1" applyAlignment="1">
      <alignment horizontal="right" vertical="center"/>
    </xf>
    <xf numFmtId="164" fontId="54" fillId="10" borderId="27" xfId="4" applyNumberFormat="1" applyFont="1" applyFill="1" applyBorder="1" applyAlignment="1">
      <alignment horizontal="right" vertical="center"/>
    </xf>
    <xf numFmtId="170" fontId="56" fillId="9" borderId="27" xfId="1" applyNumberFormat="1" applyFont="1" applyFill="1" applyBorder="1" applyAlignment="1">
      <alignment vertical="center"/>
    </xf>
    <xf numFmtId="0" fontId="59" fillId="0" borderId="27" xfId="1" quotePrefix="1" applyFont="1" applyBorder="1"/>
    <xf numFmtId="0" fontId="59" fillId="0" borderId="0" xfId="1" applyFont="1" applyBorder="1" applyAlignment="1">
      <alignment horizontal="left" wrapText="1"/>
    </xf>
    <xf numFmtId="0" fontId="55" fillId="9" borderId="27" xfId="1" applyFont="1" applyFill="1" applyBorder="1" applyAlignment="1">
      <alignment horizontal="left" vertical="center" wrapText="1"/>
    </xf>
    <xf numFmtId="0" fontId="54" fillId="9" borderId="0" xfId="1" applyFont="1" applyFill="1" applyAlignment="1">
      <alignment horizontal="left" vertical="center"/>
    </xf>
    <xf numFmtId="0" fontId="59" fillId="0" borderId="27" xfId="1" quotePrefix="1" applyFont="1" applyBorder="1" applyAlignment="1">
      <alignment wrapText="1"/>
    </xf>
    <xf numFmtId="0" fontId="55" fillId="9" borderId="27" xfId="1" applyFont="1" applyFill="1" applyBorder="1" applyAlignment="1">
      <alignment vertical="center" wrapText="1"/>
    </xf>
    <xf numFmtId="4" fontId="55" fillId="9" borderId="27" xfId="4" applyNumberFormat="1" applyFont="1" applyFill="1" applyBorder="1" applyAlignment="1">
      <alignment horizontal="right" vertical="center" wrapText="1" indent="1"/>
    </xf>
    <xf numFmtId="0" fontId="56" fillId="0" borderId="47" xfId="1" applyFont="1" applyBorder="1" applyAlignment="1">
      <alignment horizontal="left" indent="1"/>
    </xf>
    <xf numFmtId="0" fontId="64" fillId="8" borderId="44" xfId="1" applyFont="1" applyFill="1" applyBorder="1" applyAlignment="1">
      <alignment horizontal="left" vertical="top" wrapText="1"/>
    </xf>
    <xf numFmtId="0" fontId="56" fillId="0" borderId="27" xfId="1" applyFont="1" applyBorder="1" applyAlignment="1">
      <alignment horizontal="left" indent="1"/>
    </xf>
    <xf numFmtId="4" fontId="54" fillId="9" borderId="27" xfId="4" applyNumberFormat="1" applyFont="1" applyFill="1" applyBorder="1" applyAlignment="1">
      <alignment horizontal="right" vertical="center" wrapText="1" indent="1"/>
    </xf>
    <xf numFmtId="0" fontId="65" fillId="0" borderId="0" xfId="1" applyFont="1" applyAlignment="1">
      <alignment vertical="center" wrapText="1"/>
    </xf>
    <xf numFmtId="0" fontId="71" fillId="0" borderId="27" xfId="1" applyFont="1" applyBorder="1" applyAlignment="1">
      <alignment horizontal="justify" vertical="center" wrapText="1"/>
    </xf>
    <xf numFmtId="0" fontId="55" fillId="9" borderId="27" xfId="1" applyFont="1" applyFill="1" applyBorder="1" applyAlignment="1">
      <alignment horizontal="center" vertical="center" wrapText="1"/>
    </xf>
    <xf numFmtId="0" fontId="55" fillId="9" borderId="30" xfId="1" applyFont="1" applyFill="1" applyBorder="1" applyAlignment="1">
      <alignment horizontal="center" vertical="center" wrapText="1"/>
    </xf>
    <xf numFmtId="0" fontId="54" fillId="0" borderId="27" xfId="1" applyFont="1" applyBorder="1" applyAlignment="1">
      <alignment horizontal="left" vertical="center"/>
    </xf>
    <xf numFmtId="0" fontId="55" fillId="0" borderId="27" xfId="1" applyFont="1" applyBorder="1" applyAlignment="1">
      <alignment horizontal="left" vertical="center"/>
    </xf>
    <xf numFmtId="169" fontId="54" fillId="9" borderId="45" xfId="4" quotePrefix="1" applyNumberFormat="1" applyFont="1" applyFill="1" applyBorder="1" applyAlignment="1">
      <alignment horizontal="right" vertical="center" wrapText="1"/>
    </xf>
    <xf numFmtId="169" fontId="55" fillId="9" borderId="45" xfId="4" quotePrefix="1" applyNumberFormat="1" applyFont="1" applyFill="1" applyBorder="1" applyAlignment="1">
      <alignment horizontal="right" vertical="center" wrapText="1"/>
    </xf>
    <xf numFmtId="0" fontId="71" fillId="11" borderId="27" xfId="1" applyFont="1" applyFill="1" applyBorder="1" applyAlignment="1">
      <alignment horizontal="left" vertical="center"/>
    </xf>
    <xf numFmtId="0" fontId="55" fillId="11" borderId="27" xfId="1" applyFont="1" applyFill="1" applyBorder="1" applyAlignment="1">
      <alignment horizontal="left" vertical="center"/>
    </xf>
    <xf numFmtId="4" fontId="69" fillId="9" borderId="27" xfId="1" applyNumberFormat="1" applyFont="1" applyFill="1" applyBorder="1" applyAlignment="1">
      <alignment vertical="center" wrapText="1"/>
    </xf>
    <xf numFmtId="0" fontId="60" fillId="9" borderId="27" xfId="1" applyFont="1" applyFill="1" applyBorder="1" applyAlignment="1">
      <alignment horizontal="left" wrapText="1" indent="1"/>
    </xf>
    <xf numFmtId="0" fontId="73" fillId="12" borderId="0" xfId="1" applyFont="1" applyFill="1" applyAlignment="1">
      <alignment horizontal="left" indent="1"/>
    </xf>
    <xf numFmtId="0" fontId="59" fillId="10" borderId="27" xfId="1" applyFont="1" applyFill="1" applyBorder="1" applyAlignment="1">
      <alignment horizontal="left" vertical="center" wrapText="1"/>
    </xf>
    <xf numFmtId="164" fontId="69" fillId="10" borderId="27" xfId="4" applyNumberFormat="1" applyFont="1" applyFill="1" applyBorder="1" applyAlignment="1">
      <alignment horizontal="center" vertical="center"/>
    </xf>
    <xf numFmtId="0" fontId="59" fillId="9" borderId="27" xfId="1" applyFont="1" applyFill="1" applyBorder="1" applyAlignment="1">
      <alignment horizontal="left" indent="1"/>
    </xf>
    <xf numFmtId="0" fontId="65" fillId="11" borderId="0" xfId="1" applyFont="1" applyFill="1" applyAlignment="1">
      <alignment horizontal="left" indent="1"/>
    </xf>
    <xf numFmtId="0" fontId="54" fillId="0" borderId="27" xfId="1" applyFont="1" applyBorder="1" applyAlignment="1">
      <alignment horizontal="left" indent="1"/>
    </xf>
    <xf numFmtId="0" fontId="69" fillId="0" borderId="34" xfId="1" applyFont="1" applyFill="1" applyBorder="1" applyAlignment="1">
      <alignment horizontal="left" wrapText="1" indent="1"/>
    </xf>
    <xf numFmtId="4" fontId="54" fillId="9" borderId="27" xfId="1" applyNumberFormat="1" applyFont="1" applyFill="1" applyBorder="1" applyAlignment="1">
      <alignment horizontal="right" vertical="center" wrapText="1"/>
    </xf>
    <xf numFmtId="0" fontId="56" fillId="0" borderId="27" xfId="1" applyFont="1" applyBorder="1" applyAlignment="1">
      <alignment vertical="center" wrapText="1"/>
    </xf>
    <xf numFmtId="4" fontId="55" fillId="9" borderId="27" xfId="1" applyNumberFormat="1" applyFont="1" applyFill="1" applyBorder="1" applyAlignment="1">
      <alignment vertical="center" wrapText="1"/>
    </xf>
    <xf numFmtId="0" fontId="59" fillId="0" borderId="27" xfId="1" applyFont="1" applyBorder="1" applyAlignment="1">
      <alignment horizontal="left" vertical="center" wrapText="1" indent="1"/>
    </xf>
    <xf numFmtId="0" fontId="74" fillId="0" borderId="0" xfId="1" applyFont="1" applyAlignment="1">
      <alignment horizontal="left" vertical="center"/>
    </xf>
    <xf numFmtId="0" fontId="75" fillId="0" borderId="0" xfId="1" applyFont="1" applyAlignment="1">
      <alignment horizontal="center" wrapText="1"/>
    </xf>
    <xf numFmtId="0" fontId="59" fillId="9" borderId="27" xfId="1" applyFont="1" applyFill="1" applyBorder="1" applyAlignment="1">
      <alignment horizontal="center" wrapText="1"/>
    </xf>
    <xf numFmtId="0" fontId="76" fillId="10" borderId="27" xfId="1" applyFont="1" applyFill="1" applyBorder="1" applyAlignment="1">
      <alignment horizontal="center" wrapText="1"/>
    </xf>
    <xf numFmtId="0" fontId="55" fillId="9" borderId="27" xfId="1" applyFont="1" applyFill="1" applyBorder="1" applyAlignment="1">
      <alignment horizontal="center" wrapText="1"/>
    </xf>
    <xf numFmtId="0" fontId="56" fillId="0" borderId="27" xfId="1" quotePrefix="1" applyFont="1" applyBorder="1" applyAlignment="1">
      <alignment horizontal="left" wrapText="1" indent="1"/>
    </xf>
    <xf numFmtId="4" fontId="60" fillId="0" borderId="27" xfId="1" applyNumberFormat="1" applyFont="1" applyBorder="1" applyAlignment="1">
      <alignment horizontal="right" vertical="center"/>
    </xf>
    <xf numFmtId="4" fontId="55" fillId="9" borderId="27" xfId="1" applyNumberFormat="1" applyFont="1" applyFill="1" applyBorder="1" applyAlignment="1">
      <alignment horizontal="right" vertical="center"/>
    </xf>
    <xf numFmtId="164" fontId="55" fillId="9" borderId="0" xfId="4" quotePrefix="1" applyNumberFormat="1" applyFont="1" applyFill="1" applyBorder="1" applyAlignment="1">
      <alignment horizontal="center" vertical="center" wrapText="1"/>
    </xf>
    <xf numFmtId="0" fontId="55" fillId="9" borderId="27" xfId="1" applyFont="1" applyFill="1" applyBorder="1" applyAlignment="1">
      <alignment horizontal="left" vertical="center"/>
    </xf>
    <xf numFmtId="0" fontId="59" fillId="0" borderId="27" xfId="1" applyFont="1" applyBorder="1" applyAlignment="1">
      <alignment horizontal="center" vertical="center" wrapText="1"/>
    </xf>
    <xf numFmtId="0" fontId="59" fillId="13" borderId="27" xfId="1" applyFont="1" applyFill="1" applyBorder="1" applyAlignment="1">
      <alignment horizontal="center" vertical="center" wrapText="1"/>
    </xf>
    <xf numFmtId="0" fontId="56" fillId="0" borderId="0" xfId="1" applyFont="1" applyAlignment="1">
      <alignment vertical="top"/>
    </xf>
    <xf numFmtId="0" fontId="56" fillId="0" borderId="50" xfId="1" applyFont="1" applyBorder="1" applyAlignment="1">
      <alignment horizontal="left" vertical="center" wrapText="1" indent="1"/>
    </xf>
    <xf numFmtId="3" fontId="60" fillId="0" borderId="27" xfId="3" applyNumberFormat="1" applyFont="1" applyBorder="1" applyAlignment="1" applyProtection="1">
      <alignment horizontal="center" vertical="center"/>
      <protection locked="0"/>
    </xf>
    <xf numFmtId="3" fontId="54" fillId="9" borderId="51" xfId="3" applyNumberFormat="1" applyFont="1" applyFill="1" applyBorder="1" applyAlignment="1" applyProtection="1">
      <alignment horizontal="center" vertical="center" wrapText="1"/>
    </xf>
    <xf numFmtId="0" fontId="54" fillId="9" borderId="52" xfId="1" applyFont="1" applyFill="1" applyBorder="1" applyAlignment="1">
      <alignment horizontal="left" vertical="center" wrapText="1" indent="1"/>
    </xf>
    <xf numFmtId="3" fontId="54" fillId="9" borderId="53" xfId="3" applyNumberFormat="1" applyFont="1" applyFill="1" applyBorder="1" applyAlignment="1" applyProtection="1">
      <alignment horizontal="center" vertical="center" wrapText="1"/>
    </xf>
    <xf numFmtId="0" fontId="56" fillId="0" borderId="50" xfId="1" applyFont="1" applyBorder="1" applyAlignment="1">
      <alignment horizontal="left" vertical="center" wrapText="1" indent="2"/>
    </xf>
    <xf numFmtId="3" fontId="54" fillId="9" borderId="54" xfId="3" applyNumberFormat="1" applyFont="1" applyFill="1" applyBorder="1" applyAlignment="1" applyProtection="1">
      <alignment horizontal="center" vertical="center" wrapText="1"/>
    </xf>
    <xf numFmtId="0" fontId="56" fillId="0" borderId="56" xfId="1" applyFont="1" applyBorder="1" applyAlignment="1">
      <alignment horizontal="left" vertical="center" wrapText="1" indent="1"/>
    </xf>
    <xf numFmtId="4" fontId="54" fillId="9" borderId="27" xfId="3" applyNumberFormat="1" applyFont="1" applyFill="1" applyBorder="1" applyAlignment="1">
      <alignment horizontal="right" vertical="center" wrapText="1"/>
    </xf>
    <xf numFmtId="0" fontId="56" fillId="0" borderId="57" xfId="1" applyFont="1" applyBorder="1" applyAlignment="1">
      <alignment horizontal="left" vertical="center" wrapText="1" indent="1"/>
    </xf>
    <xf numFmtId="0" fontId="55" fillId="9" borderId="27" xfId="1" applyFont="1" applyFill="1" applyBorder="1" applyAlignment="1">
      <alignment horizontal="left" vertical="center" indent="1"/>
    </xf>
    <xf numFmtId="4" fontId="54" fillId="9" borderId="27" xfId="3" applyNumberFormat="1" applyFont="1" applyFill="1" applyBorder="1" applyAlignment="1">
      <alignment vertical="center" wrapText="1"/>
    </xf>
    <xf numFmtId="4" fontId="60" fillId="0" borderId="27" xfId="3" applyNumberFormat="1" applyFont="1" applyBorder="1" applyAlignment="1">
      <alignment horizontal="right" vertical="center"/>
    </xf>
    <xf numFmtId="4" fontId="54" fillId="9" borderId="27" xfId="3" applyNumberFormat="1" applyFont="1" applyFill="1" applyBorder="1" applyAlignment="1">
      <alignment horizontal="right" vertical="center"/>
    </xf>
    <xf numFmtId="4" fontId="60" fillId="0" borderId="27" xfId="3" applyNumberFormat="1" applyFont="1" applyBorder="1" applyAlignment="1">
      <alignment horizontal="right" vertical="center" wrapText="1"/>
    </xf>
    <xf numFmtId="0" fontId="56" fillId="0" borderId="58" xfId="1" quotePrefix="1" applyFont="1" applyBorder="1" applyAlignment="1">
      <alignment horizontal="left" vertical="center" wrapText="1" indent="1"/>
    </xf>
    <xf numFmtId="0" fontId="55" fillId="9" borderId="45" xfId="1" applyFont="1" applyFill="1" applyBorder="1" applyAlignment="1">
      <alignment vertical="center" wrapText="1"/>
    </xf>
    <xf numFmtId="0" fontId="56" fillId="0" borderId="47" xfId="1" quotePrefix="1" applyFont="1" applyBorder="1" applyAlignment="1">
      <alignment horizontal="left" vertical="center" wrapText="1" indent="1"/>
    </xf>
    <xf numFmtId="0" fontId="38" fillId="0" borderId="0" xfId="1" applyFont="1" applyAlignment="1">
      <alignment horizontal="left" vertical="center" indent="1"/>
    </xf>
    <xf numFmtId="0" fontId="35" fillId="0" borderId="0" xfId="1" applyAlignment="1">
      <alignment vertical="center"/>
    </xf>
    <xf numFmtId="0" fontId="35" fillId="9" borderId="0" xfId="1" applyFill="1"/>
    <xf numFmtId="0" fontId="77" fillId="13" borderId="27" xfId="1" applyFont="1" applyFill="1" applyBorder="1" applyAlignment="1">
      <alignment horizontal="center" vertical="center" wrapText="1"/>
    </xf>
    <xf numFmtId="0" fontId="35" fillId="9" borderId="0" xfId="1" applyFont="1" applyFill="1" applyAlignment="1">
      <alignment horizontal="left"/>
    </xf>
    <xf numFmtId="0" fontId="35" fillId="9" borderId="0" xfId="1" applyFont="1" applyFill="1" applyAlignment="1">
      <alignment horizontal="right"/>
    </xf>
    <xf numFmtId="0" fontId="78" fillId="9" borderId="0" xfId="1" applyFont="1" applyFill="1" applyAlignment="1">
      <alignment horizontal="center" vertical="center" wrapText="1"/>
    </xf>
    <xf numFmtId="0" fontId="35" fillId="9" borderId="0" xfId="1" applyFill="1" applyAlignment="1">
      <alignment vertical="top" wrapText="1"/>
    </xf>
    <xf numFmtId="0" fontId="38" fillId="9" borderId="0" xfId="1" applyFont="1" applyFill="1" applyAlignment="1">
      <alignment vertical="top"/>
    </xf>
    <xf numFmtId="4" fontId="2" fillId="0" borderId="27" xfId="0" applyNumberFormat="1" applyFont="1" applyBorder="1"/>
    <xf numFmtId="4" fontId="60" fillId="0" borderId="27" xfId="1" applyNumberFormat="1" applyFont="1" applyBorder="1" applyAlignment="1">
      <alignment wrapText="1"/>
    </xf>
    <xf numFmtId="4" fontId="69" fillId="9" borderId="27" xfId="4" applyNumberFormat="1" applyFont="1" applyFill="1" applyBorder="1" applyAlignment="1">
      <alignment horizontal="right" vertical="center" wrapText="1" indent="1"/>
    </xf>
    <xf numFmtId="4" fontId="60" fillId="0" borderId="47" xfId="4" applyNumberFormat="1" applyFont="1" applyBorder="1" applyAlignment="1">
      <alignment horizontal="right" vertical="center"/>
    </xf>
    <xf numFmtId="4" fontId="60" fillId="0" borderId="27" xfId="1" applyNumberFormat="1" applyFont="1" applyBorder="1" applyAlignment="1">
      <alignment vertical="center" wrapText="1"/>
    </xf>
    <xf numFmtId="4" fontId="60" fillId="0" borderId="38" xfId="3" applyNumberFormat="1" applyFont="1" applyBorder="1" applyAlignment="1">
      <alignment vertical="center" wrapText="1"/>
    </xf>
    <xf numFmtId="4" fontId="60" fillId="0" borderId="27" xfId="4" applyNumberFormat="1" applyFont="1" applyFill="1" applyBorder="1" applyAlignment="1">
      <alignment horizontal="right" vertical="center" wrapText="1"/>
    </xf>
    <xf numFmtId="4" fontId="60" fillId="9" borderId="27" xfId="1" applyNumberFormat="1" applyFont="1" applyFill="1" applyBorder="1" applyAlignment="1">
      <alignment horizontal="right" wrapText="1"/>
    </xf>
    <xf numFmtId="0" fontId="59" fillId="0" borderId="27" xfId="1" applyFont="1" applyBorder="1" applyAlignment="1">
      <alignment horizontal="right" vertical="top"/>
    </xf>
    <xf numFmtId="0" fontId="1" fillId="0" borderId="6" xfId="0" applyFont="1" applyBorder="1" applyAlignment="1">
      <alignment horizontal="right" vertical="center" wrapText="1"/>
    </xf>
    <xf numFmtId="4" fontId="56" fillId="9" borderId="27" xfId="1" applyNumberFormat="1" applyFont="1" applyFill="1" applyBorder="1" applyAlignment="1">
      <alignment vertical="center"/>
    </xf>
    <xf numFmtId="4" fontId="55" fillId="9" borderId="27" xfId="4" applyNumberFormat="1" applyFont="1" applyFill="1" applyBorder="1" applyAlignment="1">
      <alignment horizontal="right" vertical="center" wrapText="1"/>
    </xf>
    <xf numFmtId="4" fontId="60" fillId="0" borderId="27" xfId="4" applyNumberFormat="1" applyFont="1" applyBorder="1" applyAlignment="1">
      <alignment horizontal="right"/>
    </xf>
    <xf numFmtId="4" fontId="55" fillId="9" borderId="27" xfId="1" applyNumberFormat="1" applyFont="1" applyFill="1" applyBorder="1" applyAlignment="1">
      <alignment horizontal="right" wrapText="1"/>
    </xf>
    <xf numFmtId="4" fontId="55" fillId="9" borderId="27" xfId="1" applyNumberFormat="1" applyFont="1" applyFill="1" applyBorder="1" applyAlignment="1">
      <alignment horizontal="right" vertical="center" wrapText="1"/>
    </xf>
    <xf numFmtId="165" fontId="2" fillId="0" borderId="18" xfId="0" applyNumberFormat="1" applyFont="1" applyBorder="1"/>
    <xf numFmtId="0" fontId="1" fillId="0" borderId="31" xfId="0" applyFont="1" applyBorder="1" applyAlignment="1">
      <alignment horizontal="left" wrapText="1"/>
    </xf>
    <xf numFmtId="0" fontId="2" fillId="0" borderId="31" xfId="0" applyFont="1" applyBorder="1"/>
    <xf numFmtId="0" fontId="11" fillId="0" borderId="0" xfId="0" applyFont="1" applyAlignment="1">
      <alignment vertical="top"/>
    </xf>
    <xf numFmtId="0" fontId="4" fillId="0" borderId="0" xfId="0" applyFont="1" applyAlignment="1">
      <alignment horizontal="left" vertical="top"/>
    </xf>
    <xf numFmtId="169" fontId="55" fillId="10" borderId="27" xfId="4" applyNumberFormat="1" applyFont="1" applyFill="1" applyBorder="1" applyAlignment="1">
      <alignment horizontal="right" vertical="center"/>
    </xf>
    <xf numFmtId="169" fontId="55" fillId="9" borderId="45" xfId="4" quotePrefix="1" applyNumberFormat="1" applyFont="1" applyFill="1" applyBorder="1" applyAlignment="1">
      <alignment horizontal="center" vertical="center" wrapText="1"/>
    </xf>
    <xf numFmtId="0" fontId="36" fillId="0" borderId="0" xfId="1" applyFont="1" applyAlignment="1">
      <alignment horizontal="right"/>
    </xf>
    <xf numFmtId="0" fontId="51" fillId="0" borderId="0" xfId="1" applyFont="1" applyAlignment="1">
      <alignment horizontal="left" vertical="justify" wrapText="1"/>
    </xf>
    <xf numFmtId="0" fontId="52" fillId="0" borderId="0" xfId="1" applyFont="1" applyAlignment="1">
      <alignment horizontal="center" wrapText="1"/>
    </xf>
    <xf numFmtId="0" fontId="52" fillId="9" borderId="31" xfId="1" applyFont="1" applyFill="1" applyBorder="1" applyAlignment="1">
      <alignment horizontal="left" vertical="center" wrapText="1"/>
    </xf>
    <xf numFmtId="0" fontId="52" fillId="9" borderId="0" xfId="1" applyFont="1" applyFill="1" applyBorder="1" applyAlignment="1">
      <alignment horizontal="left" vertical="center" wrapText="1"/>
    </xf>
    <xf numFmtId="0" fontId="52" fillId="9" borderId="32" xfId="1" applyFont="1" applyFill="1" applyBorder="1" applyAlignment="1">
      <alignment horizontal="left" vertical="center" wrapText="1"/>
    </xf>
    <xf numFmtId="0" fontId="39" fillId="0" borderId="0" xfId="1" applyFont="1" applyAlignment="1">
      <alignment horizontal="center" vertical="center" wrapText="1"/>
    </xf>
    <xf numFmtId="0" fontId="41" fillId="8" borderId="28" xfId="1" applyFont="1" applyFill="1" applyBorder="1" applyAlignment="1">
      <alignment horizontal="center" vertical="center" wrapText="1"/>
    </xf>
    <xf numFmtId="0" fontId="41" fillId="8" borderId="29" xfId="1" applyFont="1" applyFill="1" applyBorder="1" applyAlignment="1">
      <alignment horizontal="center" vertical="center" wrapText="1"/>
    </xf>
    <xf numFmtId="0" fontId="41" fillId="8" borderId="30" xfId="1" applyFont="1" applyFill="1" applyBorder="1" applyAlignment="1">
      <alignment horizontal="center" vertical="center" wrapText="1"/>
    </xf>
    <xf numFmtId="0" fontId="41" fillId="8" borderId="31" xfId="1" applyFont="1" applyFill="1" applyBorder="1" applyAlignment="1">
      <alignment horizontal="center" vertical="center" wrapText="1"/>
    </xf>
    <xf numFmtId="0" fontId="41" fillId="8" borderId="0" xfId="1" applyFont="1" applyFill="1" applyAlignment="1">
      <alignment horizontal="center" vertical="center" wrapText="1"/>
    </xf>
    <xf numFmtId="0" fontId="41" fillId="8" borderId="32" xfId="1" applyFont="1" applyFill="1" applyBorder="1" applyAlignment="1">
      <alignment horizontal="center" vertical="center" wrapText="1"/>
    </xf>
    <xf numFmtId="0" fontId="41" fillId="8" borderId="33" xfId="1" applyFont="1" applyFill="1" applyBorder="1" applyAlignment="1">
      <alignment horizontal="center" vertical="center" wrapText="1"/>
    </xf>
    <xf numFmtId="0" fontId="41" fillId="8" borderId="34" xfId="1" applyFont="1" applyFill="1" applyBorder="1" applyAlignment="1">
      <alignment horizontal="center" vertical="center" wrapText="1"/>
    </xf>
    <xf numFmtId="0" fontId="41" fillId="8" borderId="35" xfId="1" applyFont="1" applyFill="1" applyBorder="1" applyAlignment="1">
      <alignment horizontal="center" vertical="center" wrapText="1"/>
    </xf>
    <xf numFmtId="0" fontId="43" fillId="0" borderId="29" xfId="1" applyFont="1" applyBorder="1" applyAlignment="1">
      <alignment horizontal="center"/>
    </xf>
    <xf numFmtId="0" fontId="43" fillId="0" borderId="0" xfId="1" applyFont="1" applyAlignment="1">
      <alignment horizontal="center"/>
    </xf>
    <xf numFmtId="0" fontId="43" fillId="0" borderId="0" xfId="2" applyFont="1" applyAlignment="1" applyProtection="1">
      <alignment horizontal="justify" vertical="top" wrapText="1"/>
    </xf>
    <xf numFmtId="0" fontId="54" fillId="9" borderId="0" xfId="1" applyFont="1" applyFill="1" applyAlignment="1">
      <alignment horizontal="left" vertical="center" wrapText="1"/>
    </xf>
    <xf numFmtId="0" fontId="2" fillId="0" borderId="6" xfId="0" applyFont="1" applyBorder="1" applyAlignment="1">
      <alignment horizontal="center"/>
    </xf>
    <xf numFmtId="0" fontId="2" fillId="0" borderId="19"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xf>
    <xf numFmtId="0" fontId="2" fillId="0" borderId="10" xfId="0" applyFont="1" applyBorder="1" applyAlignment="1">
      <alignment horizontal="center"/>
    </xf>
    <xf numFmtId="0" fontId="1" fillId="0" borderId="0" xfId="0" applyFont="1" applyAlignment="1">
      <alignment horizontal="justify" wrapText="1"/>
    </xf>
    <xf numFmtId="0" fontId="29" fillId="0" borderId="0" xfId="0" applyFont="1" applyAlignment="1">
      <alignment horizontal="left"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26" xfId="0" applyFont="1" applyBorder="1" applyAlignment="1">
      <alignment horizontal="center"/>
    </xf>
    <xf numFmtId="0" fontId="2" fillId="0" borderId="23" xfId="0" applyFont="1" applyBorder="1" applyAlignment="1">
      <alignment horizontal="center"/>
    </xf>
    <xf numFmtId="164" fontId="2" fillId="0" borderId="25" xfId="0" applyNumberFormat="1" applyFont="1" applyBorder="1" applyAlignment="1">
      <alignment horizontal="right"/>
    </xf>
    <xf numFmtId="0" fontId="2" fillId="0" borderId="14"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8" fillId="0" borderId="0" xfId="0" applyFont="1" applyAlignment="1">
      <alignment horizontal="center"/>
    </xf>
    <xf numFmtId="164" fontId="2" fillId="0" borderId="5" xfId="0" applyNumberFormat="1" applyFont="1" applyBorder="1" applyAlignment="1">
      <alignment horizontal="right"/>
    </xf>
    <xf numFmtId="0" fontId="54" fillId="9" borderId="0" xfId="1" applyFont="1" applyFill="1" applyAlignment="1">
      <alignment horizontal="justify" vertical="top" wrapText="1"/>
    </xf>
    <xf numFmtId="0" fontId="55" fillId="0" borderId="0" xfId="1" applyFont="1" applyAlignment="1">
      <alignment horizontal="center" vertical="center" wrapText="1"/>
    </xf>
    <xf numFmtId="0" fontId="54" fillId="9" borderId="0" xfId="1" applyFont="1" applyFill="1" applyBorder="1" applyAlignment="1">
      <alignment horizontal="left" vertical="center" wrapText="1"/>
    </xf>
    <xf numFmtId="0" fontId="59" fillId="0" borderId="0" xfId="1" applyFont="1" applyAlignment="1">
      <alignment horizontal="left" vertical="top"/>
    </xf>
    <xf numFmtId="0" fontId="56" fillId="0" borderId="41" xfId="1" applyFont="1" applyBorder="1" applyAlignment="1">
      <alignment horizontal="left" vertical="center" wrapText="1"/>
    </xf>
    <xf numFmtId="0" fontId="56" fillId="0" borderId="42" xfId="1" applyFont="1" applyBorder="1" applyAlignment="1">
      <alignment horizontal="left" vertical="center" wrapText="1"/>
    </xf>
    <xf numFmtId="0" fontId="56" fillId="0" borderId="43" xfId="1" applyFont="1" applyBorder="1" applyAlignment="1">
      <alignment horizontal="left" vertical="center" wrapText="1"/>
    </xf>
    <xf numFmtId="0" fontId="59" fillId="0" borderId="29" xfId="1" applyFont="1" applyBorder="1" applyAlignment="1">
      <alignment horizontal="left" wrapText="1"/>
    </xf>
    <xf numFmtId="20" fontId="54" fillId="9" borderId="40" xfId="1" applyNumberFormat="1" applyFont="1" applyFill="1" applyBorder="1" applyAlignment="1">
      <alignment horizontal="left" wrapText="1"/>
    </xf>
    <xf numFmtId="20" fontId="54" fillId="9" borderId="44" xfId="1" applyNumberFormat="1" applyFont="1" applyFill="1" applyBorder="1" applyAlignment="1">
      <alignment horizontal="left" wrapText="1"/>
    </xf>
    <xf numFmtId="20" fontId="54" fillId="9" borderId="45" xfId="1" applyNumberFormat="1" applyFont="1" applyFill="1" applyBorder="1" applyAlignment="1">
      <alignment horizontal="left" wrapText="1"/>
    </xf>
    <xf numFmtId="0" fontId="30" fillId="0" borderId="0" xfId="0" applyFont="1" applyAlignment="1">
      <alignment horizontal="left" vertical="center" wrapText="1"/>
    </xf>
    <xf numFmtId="0" fontId="64" fillId="8" borderId="0" xfId="1" applyFont="1" applyFill="1" applyAlignment="1">
      <alignment horizontal="left" vertical="justify" wrapText="1"/>
    </xf>
    <xf numFmtId="0" fontId="65" fillId="11" borderId="29" xfId="1" applyFont="1" applyFill="1" applyBorder="1" applyAlignment="1">
      <alignment horizontal="left"/>
    </xf>
    <xf numFmtId="0" fontId="59" fillId="0" borderId="0" xfId="1" applyFont="1" applyBorder="1" applyAlignment="1">
      <alignment horizontal="left" wrapText="1"/>
    </xf>
    <xf numFmtId="0" fontId="54" fillId="9" borderId="40" xfId="1" applyFont="1" applyFill="1" applyBorder="1" applyAlignment="1">
      <alignment horizontal="left" vertical="top" wrapText="1"/>
    </xf>
    <xf numFmtId="0" fontId="54" fillId="9" borderId="44" xfId="1" applyFont="1" applyFill="1" applyBorder="1" applyAlignment="1">
      <alignment horizontal="left" vertical="top" wrapText="1"/>
    </xf>
    <xf numFmtId="0" fontId="54" fillId="9" borderId="45" xfId="1" applyFont="1" applyFill="1" applyBorder="1" applyAlignment="1">
      <alignment horizontal="left" vertical="top" wrapText="1"/>
    </xf>
    <xf numFmtId="0" fontId="67" fillId="11" borderId="29" xfId="0" applyFont="1" applyFill="1" applyBorder="1" applyAlignment="1">
      <alignment horizontal="left" wrapText="1"/>
    </xf>
    <xf numFmtId="0" fontId="64" fillId="8" borderId="0" xfId="1" applyFont="1" applyFill="1" applyBorder="1" applyAlignment="1">
      <alignment horizontal="left" vertical="top" wrapText="1"/>
    </xf>
    <xf numFmtId="0" fontId="64" fillId="8" borderId="32" xfId="1" applyFont="1" applyFill="1" applyBorder="1" applyAlignment="1">
      <alignment horizontal="left" vertical="top" wrapText="1"/>
    </xf>
    <xf numFmtId="0" fontId="64" fillId="8" borderId="0" xfId="1" applyFont="1" applyFill="1" applyAlignment="1">
      <alignment horizontal="left" vertical="center" wrapText="1"/>
    </xf>
    <xf numFmtId="0" fontId="65" fillId="11" borderId="29" xfId="1" applyFont="1" applyFill="1" applyBorder="1" applyAlignment="1">
      <alignment horizontal="left" vertical="center" wrapText="1"/>
    </xf>
    <xf numFmtId="0" fontId="22" fillId="2" borderId="10" xfId="0" applyFont="1" applyFill="1" applyBorder="1" applyAlignment="1">
      <alignment horizontal="left" vertical="justify" readingOrder="1"/>
    </xf>
    <xf numFmtId="0" fontId="1" fillId="0" borderId="6" xfId="0" applyFont="1" applyBorder="1" applyAlignment="1">
      <alignment horizontal="left" wrapText="1"/>
    </xf>
    <xf numFmtId="0" fontId="64" fillId="8" borderId="44" xfId="1" applyFont="1" applyFill="1" applyBorder="1" applyAlignment="1">
      <alignment horizontal="left" vertical="justify" wrapText="1"/>
    </xf>
    <xf numFmtId="0" fontId="59" fillId="0" borderId="29" xfId="1" applyFont="1" applyBorder="1" applyAlignment="1">
      <alignment horizontal="left" vertical="center" wrapText="1"/>
    </xf>
    <xf numFmtId="0" fontId="59" fillId="0" borderId="0" xfId="1" applyFont="1" applyAlignment="1">
      <alignment horizontal="left" wrapText="1"/>
    </xf>
    <xf numFmtId="0" fontId="59" fillId="9" borderId="40" xfId="1" applyFont="1" applyFill="1" applyBorder="1" applyAlignment="1">
      <alignment horizontal="left" vertical="center" wrapText="1"/>
    </xf>
    <xf numFmtId="0" fontId="59" fillId="9" borderId="45" xfId="1" applyFont="1" applyFill="1" applyBorder="1" applyAlignment="1">
      <alignment horizontal="left" vertical="center" wrapText="1"/>
    </xf>
    <xf numFmtId="0" fontId="54" fillId="9" borderId="0" xfId="1" applyFont="1" applyFill="1" applyAlignment="1">
      <alignment horizontal="left" vertical="top" wrapText="1"/>
    </xf>
    <xf numFmtId="0" fontId="55" fillId="9" borderId="40" xfId="1" applyFont="1" applyFill="1" applyBorder="1" applyAlignment="1">
      <alignment horizontal="left" wrapText="1"/>
    </xf>
    <xf numFmtId="0" fontId="55" fillId="9" borderId="45" xfId="1" applyFont="1" applyFill="1" applyBorder="1" applyAlignment="1">
      <alignment horizontal="left" wrapText="1"/>
    </xf>
    <xf numFmtId="0" fontId="64" fillId="8" borderId="34" xfId="1" applyFont="1" applyFill="1" applyBorder="1" applyAlignment="1">
      <alignment horizontal="left" vertical="top" wrapText="1"/>
    </xf>
    <xf numFmtId="0" fontId="59" fillId="0" borderId="29" xfId="1" applyFont="1" applyBorder="1" applyAlignment="1">
      <alignment horizontal="left"/>
    </xf>
    <xf numFmtId="0" fontId="59" fillId="0" borderId="34" xfId="1" applyFont="1" applyBorder="1" applyAlignment="1">
      <alignment horizontal="center" vertical="center" wrapText="1"/>
    </xf>
    <xf numFmtId="0" fontId="71" fillId="11" borderId="40" xfId="1" applyFont="1" applyFill="1" applyBorder="1" applyAlignment="1">
      <alignment horizontal="left" vertical="center"/>
    </xf>
    <xf numFmtId="0" fontId="71" fillId="11" borderId="44" xfId="1" applyFont="1" applyFill="1" applyBorder="1" applyAlignment="1">
      <alignment horizontal="left" vertical="center"/>
    </xf>
    <xf numFmtId="0" fontId="71" fillId="11" borderId="45" xfId="1" applyFont="1" applyFill="1" applyBorder="1" applyAlignment="1">
      <alignment horizontal="left" vertical="center"/>
    </xf>
    <xf numFmtId="0" fontId="64" fillId="8" borderId="0" xfId="1" applyFont="1" applyFill="1" applyBorder="1" applyAlignment="1">
      <alignment horizontal="left" vertical="justify" wrapText="1"/>
    </xf>
    <xf numFmtId="0" fontId="72" fillId="0" borderId="0" xfId="1" applyFont="1" applyAlignment="1">
      <alignment horizontal="left" vertical="top" wrapText="1"/>
    </xf>
    <xf numFmtId="0" fontId="22" fillId="2" borderId="10" xfId="0" applyFont="1" applyFill="1" applyBorder="1" applyAlignment="1">
      <alignment horizontal="left" vertical="justify" wrapText="1"/>
    </xf>
    <xf numFmtId="0" fontId="3" fillId="0" borderId="16" xfId="0" applyFont="1" applyBorder="1" applyAlignment="1">
      <alignment horizontal="center"/>
    </xf>
    <xf numFmtId="0" fontId="65" fillId="11" borderId="0" xfId="1" applyFont="1" applyFill="1" applyAlignment="1">
      <alignment horizontal="left"/>
    </xf>
    <xf numFmtId="0" fontId="54" fillId="9" borderId="29" xfId="1" applyFont="1" applyFill="1" applyBorder="1" applyAlignment="1">
      <alignment horizontal="left" vertical="top" wrapText="1"/>
    </xf>
    <xf numFmtId="0" fontId="41" fillId="8" borderId="44" xfId="1" applyFont="1" applyFill="1" applyBorder="1" applyAlignment="1">
      <alignment horizontal="left" vertical="top" wrapText="1"/>
    </xf>
    <xf numFmtId="0" fontId="54" fillId="9" borderId="27" xfId="1" applyFont="1" applyFill="1" applyBorder="1" applyAlignment="1">
      <alignment horizontal="justify" vertical="center" wrapText="1"/>
    </xf>
    <xf numFmtId="0" fontId="54" fillId="9" borderId="27" xfId="1" applyFont="1" applyFill="1" applyBorder="1" applyAlignment="1">
      <alignment horizontal="left" vertical="top" wrapText="1"/>
    </xf>
    <xf numFmtId="0" fontId="64" fillId="8" borderId="44" xfId="1" applyFont="1" applyFill="1" applyBorder="1" applyAlignment="1">
      <alignment horizontal="left" vertical="top" wrapText="1"/>
    </xf>
    <xf numFmtId="0" fontId="57" fillId="8" borderId="44" xfId="1" applyFont="1" applyFill="1" applyBorder="1" applyAlignment="1">
      <alignment horizontal="left" vertical="top" wrapText="1"/>
    </xf>
    <xf numFmtId="0" fontId="55" fillId="9" borderId="40" xfId="1" applyFont="1" applyFill="1" applyBorder="1" applyAlignment="1">
      <alignment horizontal="left" vertical="center" wrapText="1"/>
    </xf>
    <xf numFmtId="0" fontId="55" fillId="9" borderId="45" xfId="1" applyFont="1" applyFill="1" applyBorder="1" applyAlignment="1">
      <alignment horizontal="left" vertical="center" wrapText="1"/>
    </xf>
    <xf numFmtId="0" fontId="57" fillId="8" borderId="44" xfId="1" applyFont="1" applyFill="1" applyBorder="1" applyAlignment="1">
      <alignment horizontal="left" vertical="justify" wrapText="1"/>
    </xf>
    <xf numFmtId="0" fontId="57" fillId="8" borderId="0" xfId="1" applyFont="1" applyFill="1" applyAlignment="1">
      <alignment horizontal="left" vertical="center"/>
    </xf>
    <xf numFmtId="0" fontId="59" fillId="0" borderId="0" xfId="1" applyFont="1" applyAlignment="1">
      <alignment horizontal="center"/>
    </xf>
    <xf numFmtId="0" fontId="31" fillId="6" borderId="22" xfId="0" applyFont="1" applyFill="1" applyBorder="1" applyAlignment="1">
      <alignment horizontal="left" vertical="center" wrapText="1"/>
    </xf>
    <xf numFmtId="0" fontId="31" fillId="6" borderId="10" xfId="0" applyFont="1" applyFill="1" applyBorder="1" applyAlignment="1">
      <alignment horizontal="left" vertical="center" wrapText="1"/>
    </xf>
    <xf numFmtId="0" fontId="31" fillId="6" borderId="20" xfId="0" applyFont="1" applyFill="1" applyBorder="1" applyAlignment="1">
      <alignment horizontal="left" vertical="center" wrapText="1"/>
    </xf>
    <xf numFmtId="0" fontId="69" fillId="9" borderId="0" xfId="1" applyFont="1" applyFill="1" applyAlignment="1">
      <alignment horizontal="left" vertical="top" wrapText="1"/>
    </xf>
    <xf numFmtId="0" fontId="54" fillId="9" borderId="10" xfId="1" applyFont="1" applyFill="1" applyBorder="1" applyAlignment="1">
      <alignment horizontal="left" vertical="top" wrapText="1"/>
    </xf>
    <xf numFmtId="0" fontId="71" fillId="11" borderId="0" xfId="1" applyFont="1" applyFill="1" applyBorder="1" applyAlignment="1">
      <alignment horizontal="left" vertical="center" wrapText="1"/>
    </xf>
    <xf numFmtId="0" fontId="59" fillId="0" borderId="55" xfId="1" applyFont="1" applyBorder="1" applyAlignment="1">
      <alignment horizontal="left" wrapText="1"/>
    </xf>
    <xf numFmtId="0" fontId="64" fillId="8" borderId="44" xfId="1" applyFont="1" applyFill="1" applyBorder="1" applyAlignment="1">
      <alignment horizontal="left" vertical="top"/>
    </xf>
    <xf numFmtId="0" fontId="54" fillId="9" borderId="48" xfId="1" applyFont="1" applyFill="1" applyBorder="1" applyAlignment="1">
      <alignment horizontal="left" vertical="top" wrapText="1"/>
    </xf>
    <xf numFmtId="0" fontId="54" fillId="9" borderId="16" xfId="1" applyFont="1" applyFill="1" applyBorder="1" applyAlignment="1">
      <alignment horizontal="left" vertical="top" wrapText="1"/>
    </xf>
    <xf numFmtId="0" fontId="59" fillId="0" borderId="49" xfId="1" applyFont="1" applyBorder="1" applyAlignment="1">
      <alignment horizontal="left" vertical="top" wrapText="1"/>
    </xf>
    <xf numFmtId="0" fontId="59" fillId="0" borderId="16" xfId="1" applyFont="1" applyBorder="1" applyAlignment="1">
      <alignment horizontal="left" vertical="top" wrapText="1"/>
    </xf>
    <xf numFmtId="0" fontId="22" fillId="2" borderId="10" xfId="0" applyFont="1" applyFill="1" applyBorder="1" applyAlignment="1">
      <alignment horizontal="left" vertical="top" wrapText="1"/>
    </xf>
    <xf numFmtId="0" fontId="22" fillId="2" borderId="10" xfId="0" applyFont="1" applyFill="1" applyBorder="1" applyAlignment="1">
      <alignment horizontal="left" vertical="top"/>
    </xf>
    <xf numFmtId="0" fontId="3" fillId="0" borderId="0" xfId="0" applyFont="1" applyAlignment="1">
      <alignment horizontal="left" vertical="top" wrapText="1"/>
    </xf>
    <xf numFmtId="0" fontId="65" fillId="11" borderId="31" xfId="1" applyFont="1" applyFill="1" applyBorder="1" applyAlignment="1">
      <alignment horizontal="left"/>
    </xf>
    <xf numFmtId="0" fontId="65" fillId="11" borderId="0" xfId="1" applyFont="1" applyFill="1" applyBorder="1" applyAlignment="1">
      <alignment horizontal="left"/>
    </xf>
    <xf numFmtId="0" fontId="64" fillId="8" borderId="44" xfId="1" applyFont="1" applyFill="1" applyBorder="1" applyAlignment="1">
      <alignment horizontal="left" vertical="center"/>
    </xf>
    <xf numFmtId="0" fontId="59" fillId="0" borderId="44" xfId="7" applyFont="1" applyBorder="1" applyAlignment="1" applyProtection="1">
      <alignment horizontal="left" vertical="top" wrapText="1"/>
      <protection locked="0"/>
    </xf>
    <xf numFmtId="0" fontId="54" fillId="9" borderId="40" xfId="1" applyFont="1" applyFill="1" applyBorder="1" applyAlignment="1">
      <alignment horizontal="left" vertical="top"/>
    </xf>
    <xf numFmtId="0" fontId="54" fillId="9" borderId="44" xfId="1" applyFont="1" applyFill="1" applyBorder="1" applyAlignment="1">
      <alignment horizontal="left" vertical="top"/>
    </xf>
    <xf numFmtId="0" fontId="54" fillId="9" borderId="45" xfId="1" applyFont="1" applyFill="1" applyBorder="1" applyAlignment="1">
      <alignment horizontal="left" vertical="top"/>
    </xf>
    <xf numFmtId="0" fontId="54" fillId="9" borderId="40" xfId="1" applyFont="1" applyFill="1" applyBorder="1" applyAlignment="1">
      <alignment vertical="top"/>
    </xf>
    <xf numFmtId="0" fontId="54" fillId="9" borderId="44" xfId="1" applyFont="1" applyFill="1" applyBorder="1" applyAlignment="1">
      <alignment vertical="top"/>
    </xf>
    <xf numFmtId="0" fontId="54" fillId="9" borderId="45" xfId="1" applyFont="1" applyFill="1" applyBorder="1" applyAlignment="1">
      <alignment vertical="top"/>
    </xf>
    <xf numFmtId="0" fontId="54" fillId="9" borderId="27" xfId="1" applyFont="1" applyFill="1" applyBorder="1" applyAlignment="1">
      <alignment vertical="top" wrapText="1"/>
    </xf>
    <xf numFmtId="0" fontId="54" fillId="9" borderId="31" xfId="1" applyFont="1" applyFill="1" applyBorder="1" applyAlignment="1">
      <alignment horizontal="left" vertical="top" wrapText="1"/>
    </xf>
    <xf numFmtId="0" fontId="54" fillId="9" borderId="0" xfId="1" applyFont="1" applyFill="1" applyBorder="1" applyAlignment="1">
      <alignment horizontal="left" vertical="top" wrapText="1"/>
    </xf>
    <xf numFmtId="0" fontId="64" fillId="8" borderId="0" xfId="1" applyFont="1" applyFill="1" applyBorder="1" applyAlignment="1">
      <alignment horizontal="left" vertical="top"/>
    </xf>
    <xf numFmtId="0" fontId="54" fillId="9" borderId="29" xfId="1" applyFont="1" applyFill="1" applyBorder="1" applyAlignment="1">
      <alignment horizontal="left" vertical="justify"/>
    </xf>
    <xf numFmtId="0" fontId="54" fillId="9" borderId="34" xfId="1" applyFont="1" applyFill="1" applyBorder="1" applyAlignment="1">
      <alignment horizontal="left" vertical="justify"/>
    </xf>
    <xf numFmtId="0" fontId="56" fillId="0" borderId="44" xfId="1" applyFont="1" applyBorder="1" applyAlignment="1">
      <alignment horizontal="left" vertical="center" wrapText="1"/>
    </xf>
    <xf numFmtId="0" fontId="64" fillId="8" borderId="16" xfId="1" applyFont="1" applyFill="1" applyBorder="1" applyAlignment="1">
      <alignment horizontal="left" vertical="top" wrapText="1"/>
    </xf>
    <xf numFmtId="0" fontId="54" fillId="9" borderId="27" xfId="1" applyFont="1" applyFill="1" applyBorder="1" applyAlignment="1">
      <alignment horizontal="left" vertical="justify"/>
    </xf>
    <xf numFmtId="0" fontId="56" fillId="0" borderId="29" xfId="1" applyFont="1" applyBorder="1" applyAlignment="1">
      <alignment horizontal="left" vertical="center" wrapText="1"/>
    </xf>
    <xf numFmtId="0" fontId="64" fillId="8" borderId="34" xfId="1" applyFont="1" applyFill="1" applyBorder="1" applyAlignment="1">
      <alignment horizontal="left" vertical="center" wrapText="1"/>
    </xf>
    <xf numFmtId="0" fontId="38" fillId="9" borderId="0" xfId="1" applyFont="1" applyFill="1" applyAlignment="1">
      <alignment horizontal="left" vertical="top" wrapText="1"/>
    </xf>
    <xf numFmtId="0" fontId="35" fillId="9" borderId="0" xfId="1" applyFont="1" applyFill="1" applyAlignment="1">
      <alignment horizontal="left" vertical="top" wrapText="1"/>
    </xf>
    <xf numFmtId="0" fontId="35" fillId="9" borderId="0" xfId="1" applyFill="1" applyAlignment="1">
      <alignment horizontal="left" vertical="top" wrapText="1"/>
    </xf>
    <xf numFmtId="0" fontId="77" fillId="0" borderId="40" xfId="1" applyFont="1" applyBorder="1" applyAlignment="1">
      <alignment horizontal="left" vertical="center" wrapText="1"/>
    </xf>
    <xf numFmtId="0" fontId="77" fillId="0" borderId="44" xfId="1" applyFont="1" applyBorder="1" applyAlignment="1">
      <alignment horizontal="left" vertical="center" wrapText="1"/>
    </xf>
    <xf numFmtId="0" fontId="77" fillId="0" borderId="45" xfId="1" applyFont="1" applyBorder="1" applyAlignment="1">
      <alignment horizontal="left" vertical="center" wrapText="1"/>
    </xf>
  </cellXfs>
  <cellStyles count="8">
    <cellStyle name="Lien hypertexte" xfId="2" builtinId="8"/>
    <cellStyle name="Milliers 2" xfId="3"/>
    <cellStyle name="Milliers 3" xfId="4"/>
    <cellStyle name="Normal" xfId="0" builtinId="0"/>
    <cellStyle name="Normal 2 2" xfId="7"/>
    <cellStyle name="Normal 3" xfId="1"/>
    <cellStyle name="Pourcentage" xfId="5" builtinId="5"/>
    <cellStyle name="Pourcentage 2" xfId="6"/>
  </cellStyles>
  <dxfs count="35">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numFmt numFmtId="2" formatCode="0.00"/>
      <fill>
        <patternFill>
          <bgColor rgb="FFFFFF00"/>
        </patternFill>
      </fill>
    </dxf>
    <dxf>
      <fill>
        <patternFill>
          <bgColor theme="1"/>
        </patternFill>
      </fill>
    </dxf>
    <dxf>
      <fill>
        <patternFill patternType="solid">
          <bgColor rgb="FF000000"/>
        </patternFill>
      </fill>
    </dxf>
    <dxf>
      <fill>
        <patternFill patternType="solid">
          <bgColor rgb="FF000000"/>
        </patternFill>
      </fill>
    </dxf>
    <dxf>
      <fill>
        <patternFill>
          <bgColor theme="1"/>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ill>
        <patternFill patternType="solid">
          <bgColor rgb="FF0000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457200</xdr:colOff>
      <xdr:row>8</xdr:row>
      <xdr:rowOff>133350</xdr:rowOff>
    </xdr:to>
    <xdr:pic>
      <xdr:nvPicPr>
        <xdr:cNvPr id="2" name="Imag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295525"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3192780</xdr:colOff>
          <xdr:row>3</xdr:row>
          <xdr:rowOff>137160</xdr:rowOff>
        </xdr:from>
        <xdr:to>
          <xdr:col>1</xdr:col>
          <xdr:colOff>198120</xdr:colOff>
          <xdr:row>5</xdr:row>
          <xdr:rowOff>0</xdr:rowOff>
        </xdr:to>
        <xdr:sp macro="" textlink="">
          <xdr:nvSpPr>
            <xdr:cNvPr id="47108" name="GenerateButton" hidden="1">
              <a:extLst>
                <a:ext uri="{63B3BB69-23CF-44E3-9099-C40C66FF867C}">
                  <a14:compatExt spid="_x0000_s47108"/>
                </a:ext>
                <a:ext uri="{FF2B5EF4-FFF2-40B4-BE49-F238E27FC236}">
                  <a16:creationId xmlns:a16="http://schemas.microsoft.com/office/drawing/2014/main" id="{00000000-0008-0000-02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3192780</xdr:colOff>
          <xdr:row>6</xdr:row>
          <xdr:rowOff>0</xdr:rowOff>
        </xdr:from>
        <xdr:to>
          <xdr:col>1</xdr:col>
          <xdr:colOff>198120</xdr:colOff>
          <xdr:row>7</xdr:row>
          <xdr:rowOff>495300</xdr:rowOff>
        </xdr:to>
        <xdr:sp macro="" textlink="">
          <xdr:nvSpPr>
            <xdr:cNvPr id="47110" name="GenerateAllButton" hidden="1">
              <a:extLst>
                <a:ext uri="{63B3BB69-23CF-44E3-9099-C40C66FF867C}">
                  <a14:compatExt spid="_x0000_s47110"/>
                </a:ext>
                <a:ext uri="{FF2B5EF4-FFF2-40B4-BE49-F238E27FC236}">
                  <a16:creationId xmlns:a16="http://schemas.microsoft.com/office/drawing/2014/main" id="{00000000-0008-0000-02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tous les templates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6"/>
  <sheetViews>
    <sheetView showGridLines="0" topLeftCell="A13" workbookViewId="0">
      <selection activeCell="C39" sqref="C39"/>
    </sheetView>
  </sheetViews>
  <sheetFormatPr baseColWidth="10" defaultColWidth="11.44140625" defaultRowHeight="13.2" x14ac:dyDescent="0.25"/>
  <cols>
    <col min="1" max="1" width="21.5546875" style="146" customWidth="1"/>
    <col min="2" max="2" width="6.6640625" style="145" customWidth="1"/>
    <col min="3" max="3" width="11.109375" style="145" customWidth="1"/>
    <col min="4" max="4" width="11.44140625" style="145"/>
    <col min="5" max="5" width="15.33203125" style="145" customWidth="1"/>
    <col min="6" max="6" width="13.88671875" style="145" customWidth="1"/>
    <col min="7" max="7" width="16.109375" style="145" customWidth="1"/>
    <col min="8" max="8" width="16.5546875" style="145" customWidth="1"/>
    <col min="9" max="12" width="11.44140625" style="145"/>
    <col min="13" max="13" width="4.33203125" style="145" customWidth="1"/>
    <col min="14" max="16384" width="11.44140625" style="145"/>
  </cols>
  <sheetData>
    <row r="1" spans="1:8" s="144" customFormat="1" ht="15.6" x14ac:dyDescent="0.3">
      <c r="A1" s="143"/>
      <c r="B1" s="143"/>
      <c r="C1" s="143"/>
      <c r="D1" s="143"/>
      <c r="E1" s="143"/>
      <c r="G1" s="143"/>
    </row>
    <row r="2" spans="1:8" s="144" customFormat="1" ht="15.6" x14ac:dyDescent="0.3">
      <c r="A2" s="143"/>
      <c r="B2" s="143"/>
      <c r="C2" s="143"/>
      <c r="D2" s="143"/>
      <c r="E2" s="143"/>
      <c r="F2" s="143"/>
      <c r="G2" s="143"/>
    </row>
    <row r="3" spans="1:8" ht="15.6" x14ac:dyDescent="0.3">
      <c r="A3" s="143"/>
      <c r="B3" s="143"/>
      <c r="C3" s="143"/>
      <c r="D3" s="143"/>
      <c r="E3" s="143"/>
      <c r="F3" s="143"/>
      <c r="G3" s="143"/>
    </row>
    <row r="4" spans="1:8" ht="15.6" x14ac:dyDescent="0.3">
      <c r="A4" s="143"/>
      <c r="B4" s="143"/>
      <c r="C4" s="143"/>
      <c r="D4" s="143"/>
      <c r="E4" s="143"/>
      <c r="F4" s="143"/>
      <c r="G4" s="143"/>
    </row>
    <row r="5" spans="1:8" ht="12.75" customHeight="1" x14ac:dyDescent="0.3">
      <c r="D5" s="147"/>
      <c r="E5" s="147"/>
      <c r="F5" s="147"/>
      <c r="H5" s="148"/>
    </row>
    <row r="6" spans="1:8" ht="12.75" customHeight="1" x14ac:dyDescent="0.25">
      <c r="A6" s="147"/>
      <c r="B6" s="147"/>
      <c r="D6" s="147"/>
      <c r="E6" s="147"/>
      <c r="F6" s="147"/>
      <c r="G6" s="149"/>
      <c r="H6" s="149"/>
    </row>
    <row r="7" spans="1:8" ht="12.75" customHeight="1" x14ac:dyDescent="0.25">
      <c r="D7" s="147"/>
      <c r="E7" s="147"/>
      <c r="F7" s="147"/>
      <c r="G7" s="149"/>
      <c r="H7" s="149"/>
    </row>
    <row r="8" spans="1:8" ht="12.75" customHeight="1" x14ac:dyDescent="0.25">
      <c r="F8" s="398"/>
      <c r="G8" s="398"/>
      <c r="H8" s="398"/>
    </row>
    <row r="9" spans="1:8" ht="12.75" customHeight="1" x14ac:dyDescent="0.25">
      <c r="C9" s="150"/>
      <c r="D9" s="150"/>
      <c r="E9" s="150"/>
      <c r="F9" s="398"/>
      <c r="G9" s="398"/>
      <c r="H9" s="398"/>
    </row>
    <row r="10" spans="1:8" ht="12.75" customHeight="1" x14ac:dyDescent="0.25">
      <c r="C10" s="150"/>
      <c r="E10" s="150"/>
      <c r="F10" s="398"/>
      <c r="G10" s="398"/>
      <c r="H10" s="398"/>
    </row>
    <row r="11" spans="1:8" x14ac:dyDescent="0.25">
      <c r="C11" s="150"/>
      <c r="D11" s="150"/>
      <c r="E11" s="150"/>
      <c r="F11" s="398"/>
      <c r="G11" s="398"/>
      <c r="H11" s="398"/>
    </row>
    <row r="13" spans="1:8" ht="12.75" customHeight="1" x14ac:dyDescent="0.3">
      <c r="A13" s="147" t="s">
        <v>0</v>
      </c>
      <c r="B13" s="151"/>
      <c r="C13" s="399" t="str">
        <f>"ENQUÊTE ANNUELLE SUR LES MOYENS CONSACRÉS
À LA RECHERCHE ET AU DÉVELOPPEMENT EXPERIMENTAL (R&amp;D) en " &amp; SURVEY_YEAR</f>
        <v>ENQUÊTE ANNUELLE SUR LES MOYENS CONSACRÉS
À LA RECHERCHE ET AU DÉVELOPPEMENT EXPERIMENTAL (R&amp;D) en 2024</v>
      </c>
      <c r="D13" s="400"/>
      <c r="E13" s="400"/>
      <c r="F13" s="400"/>
      <c r="G13" s="400"/>
      <c r="H13" s="401"/>
    </row>
    <row r="14" spans="1:8" ht="12.75" customHeight="1" x14ac:dyDescent="0.3">
      <c r="A14" s="147" t="s">
        <v>1</v>
      </c>
      <c r="B14" s="151"/>
      <c r="C14" s="402"/>
      <c r="D14" s="403"/>
      <c r="E14" s="403"/>
      <c r="F14" s="403"/>
      <c r="G14" s="403"/>
      <c r="H14" s="404"/>
    </row>
    <row r="15" spans="1:8" ht="12.75" customHeight="1" x14ac:dyDescent="0.3">
      <c r="A15" s="147" t="s">
        <v>2</v>
      </c>
      <c r="B15" s="151"/>
      <c r="C15" s="402"/>
      <c r="D15" s="403"/>
      <c r="E15" s="403"/>
      <c r="F15" s="403"/>
      <c r="G15" s="403"/>
      <c r="H15" s="404"/>
    </row>
    <row r="16" spans="1:8" ht="12.75" customHeight="1" x14ac:dyDescent="0.25">
      <c r="C16" s="405"/>
      <c r="D16" s="406"/>
      <c r="E16" s="406"/>
      <c r="F16" s="406"/>
      <c r="G16" s="406"/>
      <c r="H16" s="407"/>
    </row>
    <row r="17" spans="1:11" ht="12.75" customHeight="1" x14ac:dyDescent="0.3">
      <c r="A17" s="152" t="s">
        <v>3</v>
      </c>
      <c r="B17" s="151"/>
      <c r="C17" s="408"/>
      <c r="D17" s="408"/>
      <c r="E17" s="408"/>
      <c r="F17" s="408"/>
      <c r="G17" s="408"/>
      <c r="H17" s="408"/>
    </row>
    <row r="18" spans="1:11" ht="12.75" customHeight="1" x14ac:dyDescent="0.3">
      <c r="A18" s="152" t="s">
        <v>4</v>
      </c>
      <c r="B18" s="151"/>
    </row>
    <row r="19" spans="1:11" ht="12.75" customHeight="1" x14ac:dyDescent="0.3">
      <c r="A19" s="152" t="s">
        <v>5</v>
      </c>
      <c r="B19" s="151"/>
      <c r="C19" s="409" t="s">
        <v>6</v>
      </c>
      <c r="D19" s="409"/>
      <c r="E19" s="409"/>
      <c r="F19" s="409"/>
      <c r="G19" s="409"/>
      <c r="H19" s="409"/>
    </row>
    <row r="20" spans="1:11" ht="12.75" customHeight="1" x14ac:dyDescent="0.25">
      <c r="C20" s="153"/>
      <c r="D20" s="153"/>
      <c r="E20" s="153"/>
      <c r="F20" s="153"/>
      <c r="G20" s="153"/>
      <c r="H20" s="153"/>
      <c r="I20" s="154"/>
    </row>
    <row r="21" spans="1:11" ht="15.6" x14ac:dyDescent="0.3">
      <c r="A21" s="152" t="s">
        <v>7</v>
      </c>
      <c r="B21" s="155"/>
      <c r="C21" s="153"/>
      <c r="D21" s="153"/>
      <c r="E21" s="153"/>
      <c r="F21" s="153"/>
      <c r="G21" s="153"/>
      <c r="H21" s="153"/>
    </row>
    <row r="22" spans="1:11" ht="37.5" customHeight="1" x14ac:dyDescent="0.3">
      <c r="A22" s="156" t="s">
        <v>8</v>
      </c>
      <c r="B22" s="157"/>
      <c r="C22" s="410" t="s">
        <v>9</v>
      </c>
      <c r="D22" s="410"/>
      <c r="E22" s="410"/>
      <c r="F22" s="410"/>
      <c r="G22" s="410"/>
      <c r="H22" s="410"/>
    </row>
    <row r="23" spans="1:11" ht="13.8" x14ac:dyDescent="0.3">
      <c r="A23" s="152"/>
      <c r="B23" s="155"/>
      <c r="C23" s="410"/>
      <c r="D23" s="410"/>
      <c r="E23" s="410"/>
      <c r="F23" s="410"/>
      <c r="G23" s="410"/>
      <c r="H23" s="410"/>
    </row>
    <row r="24" spans="1:11" x14ac:dyDescent="0.25">
      <c r="A24" s="152" t="s">
        <v>10</v>
      </c>
      <c r="B24" s="158"/>
      <c r="C24" s="410"/>
      <c r="D24" s="410"/>
      <c r="E24" s="410"/>
      <c r="F24" s="410"/>
      <c r="G24" s="410"/>
      <c r="H24" s="410"/>
    </row>
    <row r="25" spans="1:11" ht="24" x14ac:dyDescent="0.25">
      <c r="A25" s="156" t="s">
        <v>11</v>
      </c>
      <c r="B25" s="158"/>
      <c r="C25" s="410"/>
      <c r="D25" s="410"/>
      <c r="E25" s="410"/>
      <c r="F25" s="410"/>
      <c r="G25" s="410"/>
      <c r="H25" s="410"/>
    </row>
    <row r="26" spans="1:11" x14ac:dyDescent="0.25">
      <c r="A26" s="152"/>
      <c r="C26" s="410"/>
      <c r="D26" s="410"/>
      <c r="E26" s="410"/>
      <c r="F26" s="410"/>
      <c r="G26" s="410"/>
      <c r="H26" s="410"/>
    </row>
    <row r="27" spans="1:11" x14ac:dyDescent="0.25">
      <c r="A27" s="159" t="s">
        <v>12</v>
      </c>
      <c r="B27" s="160"/>
      <c r="C27" s="410"/>
      <c r="D27" s="410"/>
      <c r="E27" s="410"/>
      <c r="F27" s="410"/>
      <c r="G27" s="410"/>
      <c r="H27" s="410"/>
    </row>
    <row r="28" spans="1:11" x14ac:dyDescent="0.25">
      <c r="A28" s="159" t="s">
        <v>13</v>
      </c>
      <c r="B28" s="160"/>
      <c r="C28" s="410"/>
      <c r="D28" s="410"/>
      <c r="E28" s="410"/>
      <c r="F28" s="410"/>
      <c r="G28" s="410"/>
      <c r="H28" s="410"/>
      <c r="I28" s="161"/>
      <c r="J28" s="161"/>
      <c r="K28" s="161"/>
    </row>
    <row r="29" spans="1:11" x14ac:dyDescent="0.25">
      <c r="A29" s="159" t="s">
        <v>14</v>
      </c>
      <c r="B29" s="160"/>
      <c r="C29" s="410"/>
      <c r="D29" s="410"/>
      <c r="E29" s="410"/>
      <c r="F29" s="410"/>
      <c r="G29" s="410"/>
      <c r="H29" s="410"/>
      <c r="I29" s="161"/>
      <c r="J29" s="161"/>
      <c r="K29" s="161"/>
    </row>
    <row r="30" spans="1:11" x14ac:dyDescent="0.25">
      <c r="B30" s="160"/>
      <c r="C30" s="410"/>
      <c r="D30" s="410"/>
      <c r="E30" s="410"/>
      <c r="F30" s="410"/>
      <c r="G30" s="410"/>
      <c r="H30" s="410"/>
    </row>
    <row r="31" spans="1:11" x14ac:dyDescent="0.25">
      <c r="A31" s="162" t="s">
        <v>15</v>
      </c>
      <c r="B31" s="160"/>
      <c r="C31" s="163"/>
      <c r="D31" s="163"/>
      <c r="E31" s="163"/>
      <c r="F31" s="163"/>
      <c r="G31" s="163"/>
      <c r="H31" s="163"/>
    </row>
    <row r="32" spans="1:11" ht="13.5" customHeight="1" thickBot="1" x14ac:dyDescent="0.3">
      <c r="A32" s="162" t="s">
        <v>16</v>
      </c>
      <c r="B32" s="160"/>
      <c r="C32" s="163"/>
      <c r="D32" s="163"/>
      <c r="E32" s="163"/>
      <c r="F32" s="163"/>
      <c r="G32" s="163"/>
      <c r="H32" s="163"/>
    </row>
    <row r="33" spans="2:8" ht="16.2" thickBot="1" x14ac:dyDescent="0.35">
      <c r="B33" s="160"/>
      <c r="C33" s="392" t="s">
        <v>17</v>
      </c>
      <c r="D33" s="392"/>
      <c r="E33" s="392"/>
      <c r="F33" s="392"/>
      <c r="G33" s="164"/>
      <c r="H33" s="143"/>
    </row>
    <row r="34" spans="2:8" ht="13.5" customHeight="1" x14ac:dyDescent="0.25">
      <c r="B34" s="160"/>
    </row>
    <row r="35" spans="2:8" ht="13.5" customHeight="1" x14ac:dyDescent="0.25">
      <c r="B35" s="160"/>
    </row>
    <row r="36" spans="2:8" ht="13.5" customHeight="1" x14ac:dyDescent="0.25">
      <c r="B36" s="160"/>
      <c r="C36" s="393" t="s">
        <v>18</v>
      </c>
      <c r="D36" s="393"/>
      <c r="E36" s="393"/>
      <c r="F36" s="393"/>
      <c r="G36" s="393"/>
      <c r="H36" s="393"/>
    </row>
    <row r="37" spans="2:8" ht="13.5" customHeight="1" x14ac:dyDescent="0.25">
      <c r="B37" s="160"/>
      <c r="C37" s="165"/>
      <c r="D37" s="166"/>
      <c r="E37" s="166"/>
      <c r="F37" s="166"/>
      <c r="G37" s="166"/>
      <c r="H37" s="166"/>
    </row>
    <row r="38" spans="2:8" ht="13.5" customHeight="1" x14ac:dyDescent="0.25">
      <c r="B38" s="160"/>
      <c r="C38" s="394"/>
      <c r="D38" s="394"/>
      <c r="E38" s="394"/>
      <c r="F38" s="394"/>
      <c r="G38" s="394"/>
      <c r="H38" s="394"/>
    </row>
    <row r="39" spans="2:8" ht="13.5" customHeight="1" x14ac:dyDescent="0.25">
      <c r="B39" s="160"/>
      <c r="C39" s="166"/>
      <c r="D39" s="166"/>
      <c r="E39" s="166"/>
      <c r="F39" s="166"/>
      <c r="G39" s="166"/>
      <c r="H39" s="166"/>
    </row>
    <row r="40" spans="2:8" ht="13.5" customHeight="1" x14ac:dyDescent="0.25">
      <c r="B40" s="160"/>
      <c r="C40" s="166"/>
      <c r="D40" s="166"/>
      <c r="E40" s="166"/>
      <c r="F40" s="166"/>
      <c r="G40" s="166"/>
      <c r="H40" s="166"/>
    </row>
    <row r="41" spans="2:8" x14ac:dyDescent="0.25">
      <c r="C41" s="167"/>
      <c r="D41" s="168"/>
      <c r="E41" s="168"/>
      <c r="F41" s="168"/>
      <c r="G41" s="168"/>
      <c r="H41" s="168"/>
    </row>
    <row r="42" spans="2:8" x14ac:dyDescent="0.25">
      <c r="C42" s="169"/>
      <c r="D42" s="170"/>
      <c r="E42" s="170"/>
      <c r="F42" s="170"/>
      <c r="G42" s="170"/>
      <c r="H42" s="170"/>
    </row>
    <row r="43" spans="2:8" ht="9" customHeight="1" x14ac:dyDescent="0.25">
      <c r="B43" s="171"/>
      <c r="C43" s="172"/>
      <c r="D43" s="172"/>
      <c r="E43" s="172"/>
      <c r="F43" s="172"/>
      <c r="G43" s="172"/>
      <c r="H43" s="173"/>
    </row>
    <row r="44" spans="2:8" ht="31.5" customHeight="1" x14ac:dyDescent="0.25">
      <c r="B44" s="395" t="s">
        <v>19</v>
      </c>
      <c r="C44" s="396"/>
      <c r="D44" s="396"/>
      <c r="E44" s="396"/>
      <c r="F44" s="396"/>
      <c r="G44" s="396"/>
      <c r="H44" s="397"/>
    </row>
    <row r="45" spans="2:8" ht="6.75" customHeight="1" x14ac:dyDescent="0.25">
      <c r="B45" s="174"/>
      <c r="C45" s="175"/>
      <c r="D45" s="175"/>
      <c r="E45" s="175"/>
      <c r="F45" s="175"/>
      <c r="G45" s="175"/>
      <c r="H45" s="176"/>
    </row>
    <row r="46" spans="2:8" ht="24.75" customHeight="1" x14ac:dyDescent="0.25"/>
  </sheetData>
  <sheetProtection formatCells="0" formatColumns="0" formatRows="0" insertColumns="0" insertRows="0" insertHyperlinks="0" deleteColumns="0" deleteRows="0" sort="0" autoFilter="0" pivotTables="0"/>
  <mergeCells count="9">
    <mergeCell ref="C33:F33"/>
    <mergeCell ref="C36:H36"/>
    <mergeCell ref="C38:H38"/>
    <mergeCell ref="B44:H44"/>
    <mergeCell ref="F8:H11"/>
    <mergeCell ref="C13:H16"/>
    <mergeCell ref="C17:H17"/>
    <mergeCell ref="C19:H19"/>
    <mergeCell ref="C22:H30"/>
  </mergeCells>
  <printOptions horizontalCentered="1"/>
  <pageMargins left="0.23622047244093999" right="0.31496062992126" top="0.39370078740157" bottom="0.78740157480314998" header="0.39370078740157" footer="0.55118110236219997"/>
  <pageSetup paperSize="9" scale="9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E17"/>
  <sheetViews>
    <sheetView showGridLines="0" tabSelected="1" zoomScaleNormal="100" workbookViewId="0">
      <pane xSplit="1" ySplit="2" topLeftCell="B3" activePane="bottomRight" state="frozen"/>
      <selection pane="topRight" activeCell="B1" sqref="B1"/>
      <selection pane="bottomLeft" activeCell="A3" sqref="A3"/>
      <selection pane="bottomRight" activeCell="B4" sqref="B4"/>
    </sheetView>
  </sheetViews>
  <sheetFormatPr baseColWidth="10" defaultColWidth="11.5546875" defaultRowHeight="15" x14ac:dyDescent="0.25"/>
  <cols>
    <col min="1" max="1" width="62.5546875" style="190" customWidth="1"/>
    <col min="2" max="2" width="45.109375" style="196" customWidth="1"/>
    <col min="3" max="3" width="3.33203125" style="188" customWidth="1"/>
    <col min="4" max="4" width="45.6640625" style="194" customWidth="1"/>
    <col min="5" max="5" width="9.88671875" style="188" customWidth="1"/>
    <col min="6" max="16384" width="11.5546875" style="190"/>
  </cols>
  <sheetData>
    <row r="1" spans="1:5" ht="15.6" x14ac:dyDescent="0.25">
      <c r="A1" s="186"/>
      <c r="B1" s="187"/>
      <c r="D1" s="189" t="s">
        <v>270</v>
      </c>
    </row>
    <row r="2" spans="1:5" ht="15.6" x14ac:dyDescent="0.25">
      <c r="A2" s="191" t="s">
        <v>32</v>
      </c>
      <c r="B2" s="192"/>
      <c r="C2" s="193"/>
      <c r="E2" s="193"/>
    </row>
    <row r="3" spans="1:5" ht="13.5" customHeight="1" x14ac:dyDescent="0.25">
      <c r="A3" s="195"/>
      <c r="C3" s="197"/>
      <c r="E3" s="197"/>
    </row>
    <row r="4" spans="1:5" ht="13.5" customHeight="1" x14ac:dyDescent="0.25">
      <c r="A4" s="198" t="s">
        <v>33</v>
      </c>
      <c r="B4" s="199">
        <v>2024</v>
      </c>
      <c r="C4" s="200"/>
      <c r="E4" s="200"/>
    </row>
    <row r="5" spans="1:5" ht="13.5" customHeight="1" x14ac:dyDescent="0.25">
      <c r="A5" s="198" t="s">
        <v>34</v>
      </c>
      <c r="B5" s="199" t="s">
        <v>268</v>
      </c>
      <c r="C5" s="201"/>
      <c r="E5" s="201"/>
    </row>
    <row r="6" spans="1:5" ht="13.5" customHeight="1" x14ac:dyDescent="0.25">
      <c r="A6" s="202" t="s">
        <v>35</v>
      </c>
      <c r="B6" s="203"/>
      <c r="C6" s="201"/>
      <c r="E6" s="201"/>
    </row>
    <row r="7" spans="1:5" ht="22.5" customHeight="1" x14ac:dyDescent="0.25">
      <c r="A7" s="202" t="s">
        <v>36</v>
      </c>
      <c r="B7" s="204"/>
    </row>
    <row r="8" spans="1:5" ht="60" customHeight="1" x14ac:dyDescent="0.25">
      <c r="A8" s="202" t="s">
        <v>37</v>
      </c>
      <c r="B8" s="205"/>
      <c r="C8" s="197"/>
      <c r="E8" s="197"/>
    </row>
    <row r="9" spans="1:5" ht="15.6" x14ac:dyDescent="0.25">
      <c r="A9" s="206" t="s">
        <v>38</v>
      </c>
      <c r="B9" s="205"/>
      <c r="C9" s="197"/>
      <c r="E9" s="197"/>
    </row>
    <row r="10" spans="1:5" ht="15.6" x14ac:dyDescent="0.25">
      <c r="A10" s="207" t="s">
        <v>39</v>
      </c>
      <c r="B10" s="205"/>
      <c r="C10" s="197"/>
      <c r="E10" s="197"/>
    </row>
    <row r="11" spans="1:5" ht="15.6" x14ac:dyDescent="0.25">
      <c r="A11" s="207" t="s">
        <v>40</v>
      </c>
      <c r="B11" s="208"/>
      <c r="C11" s="197"/>
      <c r="E11" s="197"/>
    </row>
    <row r="12" spans="1:5" ht="15.6" x14ac:dyDescent="0.25">
      <c r="A12" s="209" t="s">
        <v>41</v>
      </c>
      <c r="B12" s="205"/>
      <c r="C12" s="197"/>
      <c r="E12" s="197"/>
    </row>
    <row r="13" spans="1:5" ht="15.6" x14ac:dyDescent="0.25">
      <c r="A13" s="210" t="s">
        <v>42</v>
      </c>
      <c r="B13" s="211"/>
      <c r="C13" s="197"/>
      <c r="E13" s="197"/>
    </row>
    <row r="14" spans="1:5" ht="30" x14ac:dyDescent="0.25">
      <c r="A14" s="210" t="s">
        <v>43</v>
      </c>
      <c r="B14" s="205"/>
      <c r="D14" s="189" t="s">
        <v>271</v>
      </c>
    </row>
    <row r="15" spans="1:5" ht="45" x14ac:dyDescent="0.25">
      <c r="A15" s="210" t="str">
        <f>"Effectif total rémunéré en PP au 31/12/" &amp; SURVEY_YEAR</f>
        <v>Effectif total rémunéré en PP au 31/12/2024</v>
      </c>
      <c r="B15" s="212"/>
      <c r="C15" s="197"/>
      <c r="D15" s="189" t="s">
        <v>272</v>
      </c>
      <c r="E15" s="197"/>
    </row>
    <row r="16" spans="1:5" ht="45" x14ac:dyDescent="0.25">
      <c r="A16" s="210" t="str">
        <f>"Budget total HT de l’organisme en " &amp; SURVEY_YEAR &amp; " en milliers €"</f>
        <v>Budget total HT de l’organisme en 2024 en milliers €</v>
      </c>
      <c r="B16" s="212"/>
      <c r="C16" s="201"/>
      <c r="D16" s="189" t="s">
        <v>273</v>
      </c>
      <c r="E16" s="201"/>
    </row>
    <row r="17" spans="1:5" ht="150" customHeight="1" x14ac:dyDescent="0.25">
      <c r="A17" s="213" t="s">
        <v>44</v>
      </c>
      <c r="B17" s="205"/>
      <c r="C17" s="201"/>
      <c r="E17" s="201"/>
    </row>
  </sheetData>
  <sheetProtection formatCells="0" formatColumns="0" formatRows="0" insertColumns="0" insertRows="0" insertHyperlinks="0" deleteColumns="0" deleteRows="0" sort="0" autoFilter="0" pivotTables="0"/>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&amp;L&amp;A&amp;RR&amp;&amp;D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8" r:id="rId4" name="GenerateButton">
              <controlPr defaultSize="0" print="0" autoFill="0" autoPict="0" macro="[0]!GenerateTemplateButton">
                <anchor moveWithCells="1">
                  <from>
                    <xdr:col>0</xdr:col>
                    <xdr:colOff>3192780</xdr:colOff>
                    <xdr:row>3</xdr:row>
                    <xdr:rowOff>137160</xdr:rowOff>
                  </from>
                  <to>
                    <xdr:col>1</xdr:col>
                    <xdr:colOff>198120</xdr:colOff>
                    <xdr:row>5</xdr:row>
                    <xdr:rowOff>0</xdr:rowOff>
                  </to>
                </anchor>
              </controlPr>
            </control>
          </mc:Choice>
        </mc:AlternateContent>
        <mc:AlternateContent xmlns:mc="http://schemas.openxmlformats.org/markup-compatibility/2006">
          <mc:Choice Requires="x14">
            <control shapeId="47110" r:id="rId5" name="GenerateAllButton">
              <controlPr defaultSize="0" print="0" autoFill="0" autoPict="0" macro="[0]!GenerateAllTemplateButton">
                <anchor moveWithCells="1">
                  <from>
                    <xdr:col>0</xdr:col>
                    <xdr:colOff>3192780</xdr:colOff>
                    <xdr:row>6</xdr:row>
                    <xdr:rowOff>0</xdr:rowOff>
                  </from>
                  <to>
                    <xdr:col>1</xdr:col>
                    <xdr:colOff>198120</xdr:colOff>
                    <xdr:row>7</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26"/>
  <sheetViews>
    <sheetView showGridLines="0" zoomScale="85" zoomScaleNormal="85" workbookViewId="0">
      <selection activeCell="B22" sqref="B22"/>
    </sheetView>
  </sheetViews>
  <sheetFormatPr baseColWidth="10" defaultColWidth="11.44140625" defaultRowHeight="15" x14ac:dyDescent="0.25"/>
  <cols>
    <col min="1" max="1" width="31.44140625" style="177" customWidth="1"/>
    <col min="2" max="2" width="63.109375" style="177" customWidth="1"/>
    <col min="3" max="16384" width="11.44140625" style="177"/>
  </cols>
  <sheetData>
    <row r="1" spans="1:2" ht="33.6" customHeight="1" x14ac:dyDescent="0.25">
      <c r="A1" s="411" t="s">
        <v>269</v>
      </c>
      <c r="B1" s="411"/>
    </row>
    <row r="3" spans="1:2" ht="15.6" x14ac:dyDescent="0.25">
      <c r="A3" s="178" t="s">
        <v>20</v>
      </c>
      <c r="B3" s="179"/>
    </row>
    <row r="5" spans="1:2" ht="15.6" x14ac:dyDescent="0.3">
      <c r="A5" s="180" t="s">
        <v>21</v>
      </c>
    </row>
    <row r="6" spans="1:2" x14ac:dyDescent="0.25">
      <c r="A6" s="177" t="s">
        <v>22</v>
      </c>
    </row>
    <row r="7" spans="1:2" x14ac:dyDescent="0.25">
      <c r="A7" s="181" t="s">
        <v>23</v>
      </c>
      <c r="B7" s="182"/>
    </row>
    <row r="8" spans="1:2" x14ac:dyDescent="0.25">
      <c r="A8" s="181" t="s">
        <v>24</v>
      </c>
      <c r="B8" s="182"/>
    </row>
    <row r="9" spans="1:2" x14ac:dyDescent="0.25">
      <c r="A9" s="181" t="s">
        <v>25</v>
      </c>
      <c r="B9" s="183"/>
    </row>
    <row r="10" spans="1:2" x14ac:dyDescent="0.25">
      <c r="A10" s="181" t="s">
        <v>26</v>
      </c>
      <c r="B10" s="182"/>
    </row>
    <row r="11" spans="1:2" ht="15.6" x14ac:dyDescent="0.25">
      <c r="A11" s="184"/>
      <c r="B11" s="185"/>
    </row>
    <row r="12" spans="1:2" ht="15.6" x14ac:dyDescent="0.3">
      <c r="A12" s="180" t="s">
        <v>27</v>
      </c>
      <c r="B12" s="185"/>
    </row>
    <row r="13" spans="1:2" x14ac:dyDescent="0.25">
      <c r="A13" s="177" t="s">
        <v>28</v>
      </c>
      <c r="B13" s="185"/>
    </row>
    <row r="14" spans="1:2" x14ac:dyDescent="0.25">
      <c r="A14" s="181" t="s">
        <v>23</v>
      </c>
      <c r="B14" s="182"/>
    </row>
    <row r="15" spans="1:2" ht="30" x14ac:dyDescent="0.25">
      <c r="A15" s="181" t="s">
        <v>29</v>
      </c>
      <c r="B15" s="182"/>
    </row>
    <row r="16" spans="1:2" x14ac:dyDescent="0.25">
      <c r="A16" s="181" t="s">
        <v>24</v>
      </c>
      <c r="B16" s="182"/>
    </row>
    <row r="17" spans="1:2" x14ac:dyDescent="0.25">
      <c r="A17" s="181" t="s">
        <v>25</v>
      </c>
      <c r="B17" s="182"/>
    </row>
    <row r="18" spans="1:2" x14ac:dyDescent="0.25">
      <c r="A18" s="181" t="s">
        <v>26</v>
      </c>
      <c r="B18" s="182"/>
    </row>
    <row r="19" spans="1:2" ht="15.6" x14ac:dyDescent="0.25">
      <c r="A19" s="184"/>
      <c r="B19" s="185"/>
    </row>
    <row r="20" spans="1:2" ht="15.6" x14ac:dyDescent="0.3">
      <c r="A20" s="180" t="s">
        <v>30</v>
      </c>
      <c r="B20" s="185"/>
    </row>
    <row r="21" spans="1:2" x14ac:dyDescent="0.25">
      <c r="A21" s="177" t="s">
        <v>31</v>
      </c>
      <c r="B21" s="185"/>
    </row>
    <row r="22" spans="1:2" x14ac:dyDescent="0.25">
      <c r="A22" s="181" t="s">
        <v>23</v>
      </c>
      <c r="B22" s="182"/>
    </row>
    <row r="23" spans="1:2" ht="30" x14ac:dyDescent="0.25">
      <c r="A23" s="181" t="s">
        <v>29</v>
      </c>
      <c r="B23" s="182"/>
    </row>
    <row r="24" spans="1:2" x14ac:dyDescent="0.25">
      <c r="A24" s="181" t="s">
        <v>24</v>
      </c>
      <c r="B24" s="182"/>
    </row>
    <row r="25" spans="1:2" x14ac:dyDescent="0.25">
      <c r="A25" s="181" t="s">
        <v>25</v>
      </c>
      <c r="B25" s="182"/>
    </row>
    <row r="26" spans="1:2" x14ac:dyDescent="0.25">
      <c r="A26" s="181" t="s">
        <v>26</v>
      </c>
      <c r="B26" s="182"/>
    </row>
  </sheetData>
  <sheetProtection formatCells="0" formatColumns="0" formatRows="0" insertColumns="0" insertRows="0" insertHyperlinks="0" deleteColumns="0" deleteRows="0" sort="0" autoFilter="0" pivotTables="0"/>
  <mergeCells count="1">
    <mergeCell ref="A1:B1"/>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K62"/>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3" width="11.44140625" style="1" customWidth="1"/>
    <col min="4" max="4" width="16" style="1" customWidth="1"/>
    <col min="5" max="5" width="11.44140625" style="1" customWidth="1"/>
    <col min="6" max="6" width="14.109375" style="1" customWidth="1"/>
    <col min="7" max="7" width="5" style="1" customWidth="1"/>
    <col min="8" max="9" width="11.44140625" style="1" customWidth="1"/>
    <col min="10" max="10" width="3.88671875" style="2" customWidth="1"/>
    <col min="11" max="11" width="11.44140625" style="1" customWidth="1"/>
  </cols>
  <sheetData>
    <row r="2" spans="1:7" ht="34.5" customHeight="1" x14ac:dyDescent="0.3">
      <c r="A2" s="3" t="str">
        <f>"VOTRE ACTIVITÉ DE FINANCEUR DE R&amp;D EN "&amp;SURVEY_YEAR</f>
        <v>VOTRE ACTIVITÉ DE FINANCEUR DE R&amp;D EN 2024</v>
      </c>
    </row>
    <row r="3" spans="1:7" ht="34.5" customHeight="1" x14ac:dyDescent="0.3">
      <c r="A3" s="417" t="str">
        <f>"Montants reçus et reversés en " &amp; SURVEY_YEAR &amp; " par votre organisme dans le cadre de son activité de financeur de la R&amp;D"</f>
        <v>Montants reçus et reversés en 2024 par votre organisme dans le cadre de son activité de financeur de la R&amp;D</v>
      </c>
      <c r="B3" s="417"/>
      <c r="C3" s="417"/>
      <c r="D3" s="417"/>
      <c r="E3" s="417"/>
      <c r="F3" s="417"/>
      <c r="G3" s="417"/>
    </row>
    <row r="5" spans="1:7" ht="27" customHeight="1" x14ac:dyDescent="0.3">
      <c r="A5" s="418" t="s">
        <v>45</v>
      </c>
      <c r="B5" s="418"/>
      <c r="C5" s="418"/>
      <c r="D5" s="418"/>
      <c r="E5" s="418"/>
      <c r="F5" s="418"/>
      <c r="G5" s="418"/>
    </row>
    <row r="7" spans="1:7" ht="33" customHeight="1" x14ac:dyDescent="0.3">
      <c r="A7" s="419" t="s">
        <v>46</v>
      </c>
      <c r="B7" s="420"/>
      <c r="C7" s="421" t="s">
        <v>47</v>
      </c>
      <c r="D7" s="419"/>
      <c r="E7" s="422" t="s">
        <v>48</v>
      </c>
      <c r="F7" s="422"/>
      <c r="G7" s="423"/>
    </row>
    <row r="8" spans="1:7" ht="21" customHeight="1" x14ac:dyDescent="0.3">
      <c r="A8" s="412"/>
      <c r="B8" s="413"/>
      <c r="C8" s="414"/>
      <c r="D8" s="415"/>
      <c r="E8" s="414"/>
      <c r="F8" s="416"/>
      <c r="G8" s="416"/>
    </row>
    <row r="9" spans="1:7" ht="21" customHeight="1" x14ac:dyDescent="0.3">
      <c r="A9" s="416"/>
      <c r="B9" s="415"/>
      <c r="C9" s="414"/>
      <c r="D9" s="415"/>
      <c r="E9" s="414"/>
      <c r="F9" s="416"/>
      <c r="G9" s="416"/>
    </row>
    <row r="10" spans="1:7" ht="21" customHeight="1" x14ac:dyDescent="0.3">
      <c r="A10" s="416"/>
      <c r="B10" s="415"/>
      <c r="C10" s="414"/>
      <c r="D10" s="415"/>
      <c r="E10" s="414"/>
      <c r="F10" s="416"/>
      <c r="G10" s="416"/>
    </row>
    <row r="11" spans="1:7" ht="21" customHeight="1" x14ac:dyDescent="0.3">
      <c r="A11" s="416"/>
      <c r="B11" s="415"/>
      <c r="C11" s="414"/>
      <c r="D11" s="415"/>
      <c r="E11" s="414"/>
      <c r="F11" s="416"/>
      <c r="G11" s="416"/>
    </row>
    <row r="12" spans="1:7" ht="21" customHeight="1" x14ac:dyDescent="0.3">
      <c r="A12" s="416"/>
      <c r="B12" s="415"/>
      <c r="C12" s="414"/>
      <c r="D12" s="415"/>
      <c r="E12" s="414"/>
      <c r="F12" s="416"/>
      <c r="G12" s="416"/>
    </row>
    <row r="13" spans="1:7" ht="21" customHeight="1" x14ac:dyDescent="0.3">
      <c r="A13" s="427"/>
      <c r="B13" s="428"/>
      <c r="C13" s="414"/>
      <c r="D13" s="415"/>
      <c r="E13" s="414"/>
      <c r="F13" s="416"/>
      <c r="G13" s="416"/>
    </row>
    <row r="14" spans="1:7" ht="21" customHeight="1" x14ac:dyDescent="0.3">
      <c r="A14" s="6"/>
      <c r="B14" s="6"/>
      <c r="C14" s="424"/>
      <c r="D14" s="425"/>
      <c r="E14" s="424"/>
      <c r="F14" s="426"/>
      <c r="G14" s="426"/>
    </row>
    <row r="15" spans="1:7" ht="21" customHeight="1" x14ac:dyDescent="0.3">
      <c r="A15" s="6"/>
      <c r="B15" s="6"/>
      <c r="C15" s="424"/>
      <c r="D15" s="425"/>
      <c r="E15" s="424"/>
      <c r="F15" s="426"/>
      <c r="G15" s="426"/>
    </row>
    <row r="16" spans="1:7" ht="21" customHeight="1" x14ac:dyDescent="0.3">
      <c r="A16" s="6"/>
      <c r="B16" s="6"/>
      <c r="C16" s="7"/>
      <c r="D16" s="8"/>
      <c r="E16" s="7"/>
      <c r="F16" s="9"/>
      <c r="G16" s="9"/>
    </row>
    <row r="17" spans="1:7" ht="21" customHeight="1" x14ac:dyDescent="0.3">
      <c r="A17" s="6"/>
      <c r="B17" s="6"/>
      <c r="C17" s="7"/>
      <c r="D17" s="8"/>
      <c r="E17" s="7"/>
      <c r="F17" s="9"/>
      <c r="G17" s="9"/>
    </row>
    <row r="18" spans="1:7" ht="21" customHeight="1" x14ac:dyDescent="0.3">
      <c r="A18" s="6"/>
      <c r="B18" s="6"/>
      <c r="C18" s="7"/>
      <c r="D18" s="8"/>
      <c r="E18" s="7"/>
      <c r="F18" s="9"/>
      <c r="G18" s="9"/>
    </row>
    <row r="19" spans="1:7" ht="21" customHeight="1" x14ac:dyDescent="0.3">
      <c r="A19" s="6"/>
      <c r="B19" s="6"/>
      <c r="C19" s="7"/>
      <c r="D19" s="8"/>
      <c r="E19" s="7"/>
      <c r="F19" s="9"/>
      <c r="G19" s="9"/>
    </row>
    <row r="20" spans="1:7" ht="21" customHeight="1" x14ac:dyDescent="0.3">
      <c r="A20" s="6"/>
      <c r="B20" s="6"/>
      <c r="C20" s="7"/>
      <c r="D20" s="8"/>
      <c r="E20" s="7"/>
      <c r="F20" s="9"/>
      <c r="G20" s="9"/>
    </row>
    <row r="21" spans="1:7" ht="21" customHeight="1" x14ac:dyDescent="0.3">
      <c r="A21" s="6"/>
      <c r="B21" s="6"/>
      <c r="C21" s="424"/>
      <c r="D21" s="425"/>
      <c r="E21" s="424"/>
      <c r="F21" s="426"/>
      <c r="G21" s="426"/>
    </row>
    <row r="22" spans="1:7" ht="21" customHeight="1" x14ac:dyDescent="0.3">
      <c r="A22" s="6"/>
      <c r="B22" s="6"/>
      <c r="C22" s="424"/>
      <c r="D22" s="425"/>
      <c r="E22" s="424"/>
      <c r="F22" s="426"/>
      <c r="G22" s="426"/>
    </row>
    <row r="23" spans="1:7" ht="21" customHeight="1" x14ac:dyDescent="0.3">
      <c r="A23" s="6"/>
      <c r="B23" s="6"/>
      <c r="C23" s="424"/>
      <c r="D23" s="425"/>
      <c r="E23" s="424"/>
      <c r="F23" s="426"/>
      <c r="G23" s="426"/>
    </row>
    <row r="24" spans="1:7" ht="21" customHeight="1" x14ac:dyDescent="0.3">
      <c r="A24" s="6"/>
      <c r="B24" s="6"/>
      <c r="C24" s="424"/>
      <c r="D24" s="425"/>
      <c r="E24" s="424"/>
      <c r="F24" s="426"/>
      <c r="G24" s="426"/>
    </row>
    <row r="25" spans="1:7" ht="21" customHeight="1" x14ac:dyDescent="0.3">
      <c r="A25" s="6"/>
      <c r="B25" s="6"/>
      <c r="C25" s="424"/>
      <c r="D25" s="425"/>
      <c r="E25" s="424"/>
      <c r="F25" s="426"/>
      <c r="G25" s="426"/>
    </row>
    <row r="26" spans="1:7" ht="21" customHeight="1" x14ac:dyDescent="0.3">
      <c r="A26" s="434"/>
      <c r="B26" s="434"/>
      <c r="C26" s="424"/>
      <c r="D26" s="425"/>
      <c r="E26" s="424"/>
      <c r="F26" s="426"/>
      <c r="G26" s="426"/>
    </row>
    <row r="27" spans="1:7" ht="21" customHeight="1" x14ac:dyDescent="0.3">
      <c r="A27" s="429"/>
      <c r="B27" s="429"/>
      <c r="C27" s="430"/>
      <c r="D27" s="431"/>
      <c r="E27" s="430"/>
      <c r="F27" s="432"/>
      <c r="G27" s="432"/>
    </row>
    <row r="28" spans="1:7" x14ac:dyDescent="0.3">
      <c r="A28" s="10"/>
      <c r="B28" s="10"/>
      <c r="C28" s="10"/>
      <c r="D28" s="10"/>
      <c r="E28" s="10"/>
      <c r="F28" s="10"/>
    </row>
    <row r="29" spans="1:7" ht="15.75" customHeight="1" x14ac:dyDescent="0.3">
      <c r="A29" s="433" t="s">
        <v>49</v>
      </c>
      <c r="B29" s="433"/>
      <c r="C29" s="433"/>
      <c r="D29" s="433"/>
      <c r="E29" s="433"/>
      <c r="F29" s="433"/>
      <c r="G29" s="433"/>
    </row>
    <row r="60" ht="31.5" customHeight="1" x14ac:dyDescent="0.3"/>
    <row r="61" ht="31.5" customHeight="1" x14ac:dyDescent="0.3"/>
    <row r="62" ht="31.5" customHeight="1" x14ac:dyDescent="0.3"/>
  </sheetData>
  <sheetProtection formatCells="0" formatColumns="0" formatRows="0" insertColumns="0" insertRows="0" insertHyperlinks="0" deleteColumns="0" deleteRows="0" sort="0" autoFilter="0" pivotTables="0"/>
  <mergeCells count="44">
    <mergeCell ref="A27:B27"/>
    <mergeCell ref="C27:D27"/>
    <mergeCell ref="E27:G27"/>
    <mergeCell ref="A29:G29"/>
    <mergeCell ref="C24:D24"/>
    <mergeCell ref="E24:G24"/>
    <mergeCell ref="C25:D25"/>
    <mergeCell ref="E25:G25"/>
    <mergeCell ref="A26:B26"/>
    <mergeCell ref="C26:D26"/>
    <mergeCell ref="E26:G26"/>
    <mergeCell ref="C21:D21"/>
    <mergeCell ref="E21:G21"/>
    <mergeCell ref="C22:D22"/>
    <mergeCell ref="E22:G22"/>
    <mergeCell ref="C23:D23"/>
    <mergeCell ref="E23:G23"/>
    <mergeCell ref="C15:D15"/>
    <mergeCell ref="E15:G15"/>
    <mergeCell ref="A11:B11"/>
    <mergeCell ref="C11:D11"/>
    <mergeCell ref="E11:G11"/>
    <mergeCell ref="A12:B12"/>
    <mergeCell ref="C12:D12"/>
    <mergeCell ref="E12:G12"/>
    <mergeCell ref="A13:B13"/>
    <mergeCell ref="C13:D13"/>
    <mergeCell ref="E13:G13"/>
    <mergeCell ref="C14:D14"/>
    <mergeCell ref="E14:G14"/>
    <mergeCell ref="A9:B9"/>
    <mergeCell ref="C9:D9"/>
    <mergeCell ref="E9:G9"/>
    <mergeCell ref="A10:B10"/>
    <mergeCell ref="C10:D10"/>
    <mergeCell ref="E10:G10"/>
    <mergeCell ref="A8:B8"/>
    <mergeCell ref="C8:D8"/>
    <mergeCell ref="E8:G8"/>
    <mergeCell ref="A3:G3"/>
    <mergeCell ref="A5:G5"/>
    <mergeCell ref="A7:B7"/>
    <mergeCell ref="C7:D7"/>
    <mergeCell ref="E7:G7"/>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33"/>
  <sheetViews>
    <sheetView showGridLines="0" zoomScaleNormal="100" workbookViewId="0">
      <pane ySplit="1" topLeftCell="A2" activePane="bottomLeft" state="frozen"/>
      <selection pane="bottomLeft" activeCell="A8" sqref="A8:G8"/>
    </sheetView>
  </sheetViews>
  <sheetFormatPr baseColWidth="10" defaultColWidth="11.44140625" defaultRowHeight="15" x14ac:dyDescent="0.25"/>
  <cols>
    <col min="1" max="7" width="11.44140625" style="177"/>
    <col min="8" max="8" width="3.109375" style="219" customWidth="1"/>
    <col min="9" max="16384" width="11.44140625" style="177"/>
  </cols>
  <sheetData>
    <row r="1" spans="1:8" ht="15.6" x14ac:dyDescent="0.25">
      <c r="A1" s="217"/>
      <c r="B1" s="218"/>
    </row>
    <row r="2" spans="1:8" ht="18" thickBot="1" x14ac:dyDescent="0.35">
      <c r="A2" s="220" t="str">
        <f>"VOTRE ACTIVITÉ D'OPÉRATEUR DE R&amp;D EN "&amp;SURVEY_YEAR</f>
        <v>VOTRE ACTIVITÉ D'OPÉRATEUR DE R&amp;D EN 2024</v>
      </c>
      <c r="B2" s="221"/>
      <c r="C2" s="179"/>
      <c r="D2" s="179"/>
      <c r="E2" s="179"/>
      <c r="F2" s="179"/>
      <c r="G2" s="179"/>
      <c r="H2" s="222"/>
    </row>
    <row r="3" spans="1:8" ht="16.2" thickTop="1" x14ac:dyDescent="0.25">
      <c r="A3" s="223"/>
      <c r="B3" s="224"/>
      <c r="C3" s="224"/>
      <c r="D3" s="224"/>
      <c r="E3" s="224"/>
      <c r="F3" s="224"/>
      <c r="G3" s="224"/>
      <c r="H3" s="222"/>
    </row>
    <row r="4" spans="1:8" ht="66" customHeight="1" thickBot="1" x14ac:dyDescent="0.3">
      <c r="A4" s="437" t="s">
        <v>50</v>
      </c>
      <c r="B4" s="437"/>
      <c r="C4" s="437"/>
      <c r="D4" s="437"/>
      <c r="E4" s="437"/>
      <c r="F4" s="437"/>
      <c r="G4" s="437"/>
      <c r="H4" s="222"/>
    </row>
    <row r="5" spans="1:8" ht="70.5" customHeight="1" thickTop="1" x14ac:dyDescent="0.25">
      <c r="A5" s="439"/>
      <c r="B5" s="440"/>
      <c r="C5" s="440"/>
      <c r="D5" s="440"/>
      <c r="E5" s="440"/>
      <c r="F5" s="440"/>
      <c r="G5" s="441"/>
      <c r="H5" s="225"/>
    </row>
    <row r="6" spans="1:8" ht="15.6" x14ac:dyDescent="0.25">
      <c r="H6" s="227"/>
    </row>
    <row r="7" spans="1:8" ht="15.6" x14ac:dyDescent="0.25">
      <c r="A7" s="438" t="str">
        <f>"Commentaires sur l'année " &amp; SURVEY_YEAR</f>
        <v>Commentaires sur l'année 2024</v>
      </c>
      <c r="B7" s="438"/>
      <c r="C7" s="438"/>
      <c r="D7" s="438"/>
      <c r="E7" s="438"/>
      <c r="F7" s="438"/>
      <c r="G7" s="438"/>
      <c r="H7" s="225"/>
    </row>
    <row r="8" spans="1:8" ht="64.95" customHeight="1" thickBot="1" x14ac:dyDescent="0.3">
      <c r="A8" s="435" t="s">
        <v>51</v>
      </c>
      <c r="B8" s="435"/>
      <c r="C8" s="435"/>
      <c r="D8" s="435"/>
      <c r="E8" s="435"/>
      <c r="F8" s="435"/>
      <c r="G8" s="435"/>
      <c r="H8" s="225"/>
    </row>
    <row r="9" spans="1:8" ht="70.5" customHeight="1" thickTop="1" x14ac:dyDescent="0.25">
      <c r="A9" s="439"/>
      <c r="B9" s="440"/>
      <c r="C9" s="440"/>
      <c r="D9" s="440"/>
      <c r="E9" s="440"/>
      <c r="F9" s="440"/>
      <c r="G9" s="441"/>
      <c r="H9" s="225"/>
    </row>
    <row r="10" spans="1:8" ht="9" customHeight="1" x14ac:dyDescent="0.25">
      <c r="A10" s="228"/>
      <c r="B10" s="228"/>
      <c r="C10" s="228"/>
      <c r="D10" s="228"/>
      <c r="E10" s="228"/>
      <c r="F10" s="228"/>
      <c r="G10" s="228"/>
      <c r="H10" s="225"/>
    </row>
    <row r="11" spans="1:8" ht="36.75" customHeight="1" x14ac:dyDescent="0.25">
      <c r="A11" s="436" t="s">
        <v>52</v>
      </c>
      <c r="B11" s="436"/>
      <c r="C11" s="436"/>
      <c r="D11" s="436"/>
      <c r="E11" s="436"/>
      <c r="F11" s="436"/>
      <c r="G11" s="436"/>
      <c r="H11" s="225"/>
    </row>
    <row r="12" spans="1:8" x14ac:dyDescent="0.25">
      <c r="H12" s="225"/>
    </row>
    <row r="14" spans="1:8" x14ac:dyDescent="0.25">
      <c r="H14" s="225"/>
    </row>
    <row r="15" spans="1:8" x14ac:dyDescent="0.25">
      <c r="H15" s="225"/>
    </row>
    <row r="17" spans="8:8" x14ac:dyDescent="0.25">
      <c r="H17" s="222"/>
    </row>
    <row r="18" spans="8:8" x14ac:dyDescent="0.25">
      <c r="H18" s="225"/>
    </row>
    <row r="19" spans="8:8" ht="15.6" x14ac:dyDescent="0.25">
      <c r="H19" s="229"/>
    </row>
    <row r="20" spans="8:8" ht="15.6" x14ac:dyDescent="0.25">
      <c r="H20" s="226"/>
    </row>
    <row r="21" spans="8:8" ht="15.6" x14ac:dyDescent="0.25">
      <c r="H21" s="226"/>
    </row>
    <row r="22" spans="8:8" ht="15.6" x14ac:dyDescent="0.25">
      <c r="H22" s="226"/>
    </row>
    <row r="23" spans="8:8" ht="15.6" x14ac:dyDescent="0.25">
      <c r="H23" s="226"/>
    </row>
    <row r="25" spans="8:8" ht="15.6" x14ac:dyDescent="0.25">
      <c r="H25" s="227"/>
    </row>
    <row r="26" spans="8:8" x14ac:dyDescent="0.25">
      <c r="H26" s="225"/>
    </row>
    <row r="27" spans="8:8" x14ac:dyDescent="0.25">
      <c r="H27" s="225"/>
    </row>
    <row r="28" spans="8:8" x14ac:dyDescent="0.25">
      <c r="H28" s="225"/>
    </row>
    <row r="29" spans="8:8" x14ac:dyDescent="0.25">
      <c r="H29" s="225"/>
    </row>
    <row r="30" spans="8:8" x14ac:dyDescent="0.25">
      <c r="H30" s="225"/>
    </row>
    <row r="31" spans="8:8" ht="31.5" customHeight="1" x14ac:dyDescent="0.25">
      <c r="H31" s="225"/>
    </row>
    <row r="32" spans="8:8" ht="31.5" customHeight="1" x14ac:dyDescent="0.25"/>
    <row r="33" spans="8:8" ht="31.5" customHeight="1" x14ac:dyDescent="0.25">
      <c r="H33" s="230"/>
    </row>
  </sheetData>
  <sheetProtection formatCells="0" formatColumns="0" formatRows="0" insertColumns="0" insertRows="0" insertHyperlinks="0" deleteColumns="0" deleteRows="0" sort="0" autoFilter="0" pivotTables="0"/>
  <mergeCells count="6">
    <mergeCell ref="A8:G8"/>
    <mergeCell ref="A11:G11"/>
    <mergeCell ref="A4:G4"/>
    <mergeCell ref="A7:G7"/>
    <mergeCell ref="A9:G9"/>
    <mergeCell ref="A5:G5"/>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D19"/>
  <sheetViews>
    <sheetView showGridLines="0" zoomScale="75" zoomScaleNormal="75" workbookViewId="0">
      <pane ySplit="1" topLeftCell="A3" activePane="bottomLeft" state="frozen"/>
      <selection pane="bottomLeft" activeCell="C13" sqref="C13"/>
    </sheetView>
  </sheetViews>
  <sheetFormatPr baseColWidth="10" defaultColWidth="8.88671875" defaultRowHeight="15" x14ac:dyDescent="0.3"/>
  <cols>
    <col min="1" max="1" width="70.6640625" style="14" customWidth="1"/>
    <col min="2" max="3" width="22.6640625" style="14" customWidth="1"/>
    <col min="4" max="4" width="92" style="244" customWidth="1"/>
  </cols>
  <sheetData>
    <row r="1" spans="1:4" s="1" customFormat="1" ht="15.6" x14ac:dyDescent="0.25">
      <c r="A1" s="217"/>
      <c r="B1" s="218"/>
      <c r="C1" s="177"/>
      <c r="D1" s="214" t="s">
        <v>270</v>
      </c>
    </row>
    <row r="2" spans="1:4" ht="34.5" customHeight="1" x14ac:dyDescent="0.3">
      <c r="A2" s="447"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47"/>
      <c r="C2" s="447"/>
    </row>
    <row r="3" spans="1:4" ht="37.950000000000003" customHeight="1" x14ac:dyDescent="0.3">
      <c r="A3" s="442" t="s">
        <v>53</v>
      </c>
      <c r="B3" s="442"/>
      <c r="C3" s="442"/>
    </row>
    <row r="4" spans="1:4" ht="97.2" customHeight="1" x14ac:dyDescent="0.3">
      <c r="A4" s="443" t="s">
        <v>274</v>
      </c>
      <c r="B4" s="444"/>
      <c r="C4" s="445"/>
    </row>
    <row r="5" spans="1:4" ht="25.5" customHeight="1" x14ac:dyDescent="0.3">
      <c r="A5" s="215"/>
      <c r="B5" s="216"/>
      <c r="C5" s="216"/>
    </row>
    <row r="6" spans="1:4" ht="15.6" x14ac:dyDescent="0.3">
      <c r="A6" s="232" t="s">
        <v>54</v>
      </c>
      <c r="B6" s="233" t="s">
        <v>55</v>
      </c>
      <c r="C6" s="234"/>
    </row>
    <row r="7" spans="1:4" ht="49.95" customHeight="1" x14ac:dyDescent="0.3">
      <c r="A7" s="235" t="s">
        <v>56</v>
      </c>
      <c r="B7" s="236"/>
      <c r="C7" s="177"/>
      <c r="D7" s="245" t="s">
        <v>275</v>
      </c>
    </row>
    <row r="8" spans="1:4" ht="49.95" customHeight="1" x14ac:dyDescent="0.3">
      <c r="A8" s="235" t="s">
        <v>57</v>
      </c>
      <c r="B8" s="236"/>
      <c r="C8" s="177"/>
      <c r="D8" s="245" t="s">
        <v>276</v>
      </c>
    </row>
    <row r="9" spans="1:4" ht="15.6" x14ac:dyDescent="0.3">
      <c r="A9" s="232" t="s">
        <v>58</v>
      </c>
      <c r="B9" s="237"/>
      <c r="C9" s="177"/>
    </row>
    <row r="10" spans="1:4" ht="49.95" customHeight="1" x14ac:dyDescent="0.3">
      <c r="A10" s="235" t="s">
        <v>59</v>
      </c>
      <c r="B10" s="236"/>
      <c r="C10" s="177"/>
      <c r="D10" s="245" t="s">
        <v>277</v>
      </c>
    </row>
    <row r="11" spans="1:4" ht="49.95" customHeight="1" x14ac:dyDescent="0.3">
      <c r="A11" s="235" t="s">
        <v>60</v>
      </c>
      <c r="B11" s="236"/>
      <c r="C11" s="177"/>
      <c r="D11" s="245" t="s">
        <v>278</v>
      </c>
    </row>
    <row r="12" spans="1:4" ht="15.6" x14ac:dyDescent="0.3">
      <c r="A12" s="238"/>
      <c r="B12" s="239"/>
      <c r="C12" s="240" t="str">
        <f>"Estimation " &amp; SURVEY_YEAR+1</f>
        <v>Estimation 2025</v>
      </c>
    </row>
    <row r="13" spans="1:4" ht="39.75" customHeight="1" x14ac:dyDescent="0.3">
      <c r="A13" s="241" t="s">
        <v>61</v>
      </c>
      <c r="B13" s="242">
        <f>SUM(B7:B8,B10:B11)</f>
        <v>0</v>
      </c>
      <c r="C13" s="243"/>
    </row>
    <row r="14" spans="1:4" x14ac:dyDescent="0.3">
      <c r="A14" s="11"/>
      <c r="B14" s="11"/>
    </row>
    <row r="15" spans="1:4" ht="15.6" x14ac:dyDescent="0.3">
      <c r="A15" s="246" t="s">
        <v>279</v>
      </c>
      <c r="B15" s="247"/>
      <c r="C15" s="370" t="e">
        <f>(DI_TOTALE_PREV/DI_TOTALE-1)*100</f>
        <v>#DIV/0!</v>
      </c>
    </row>
    <row r="16" spans="1:4" ht="15.6" x14ac:dyDescent="0.3">
      <c r="A16" s="448" t="e">
        <f>IF(ABS(C15)&gt;20,"La DIRD estimée pour "&amp; SURVEY_YEAR + 1&amp; " varie de plus de 20% par rapport à la DIRD "&amp; SURVEY_YEAR,"Contrôles OK")</f>
        <v>#DIV/0!</v>
      </c>
      <c r="B16" s="448"/>
      <c r="C16" s="448"/>
    </row>
    <row r="19" spans="1:2" x14ac:dyDescent="0.3">
      <c r="A19" s="446"/>
      <c r="B19" s="446"/>
    </row>
  </sheetData>
  <sheetProtection formatCells="0" formatColumns="0" formatRows="0" insertColumns="0" insertRows="0" insertHyperlinks="0" deleteColumns="0" deleteRows="0" sort="0" autoFilter="0" pivotTables="0"/>
  <mergeCells count="5">
    <mergeCell ref="A3:C3"/>
    <mergeCell ref="A4:C4"/>
    <mergeCell ref="A19:B19"/>
    <mergeCell ref="A2:C2"/>
    <mergeCell ref="A16:C16"/>
  </mergeCells>
  <printOptions horizontalCentered="1"/>
  <pageMargins left="0.23622047244093999" right="0.59055118110236005" top="0.39370078740157" bottom="0.78740157480314998" header="0.39370078740157" footer="0.55118110236219997"/>
  <pageSetup paperSize="9" scale="97" orientation="portrait"/>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K40"/>
  <sheetViews>
    <sheetView showGridLines="0" zoomScale="85" zoomScaleNormal="85" workbookViewId="0">
      <pane xSplit="1" ySplit="6" topLeftCell="B22" activePane="bottomRight" state="frozen"/>
      <selection pane="topRight" activeCell="B1" sqref="B1"/>
      <selection pane="bottomLeft" activeCell="A7" sqref="A7"/>
      <selection pane="bottomRight" activeCell="L6" sqref="L6"/>
    </sheetView>
  </sheetViews>
  <sheetFormatPr baseColWidth="10" defaultColWidth="8.88671875" defaultRowHeight="14.4" x14ac:dyDescent="0.3"/>
  <cols>
    <col min="1" max="1" width="60.109375" style="14" customWidth="1"/>
    <col min="2" max="3" width="40.6640625" style="14" customWidth="1"/>
    <col min="4" max="9" width="3.88671875" style="14" customWidth="1"/>
    <col min="10" max="10" width="3.88671875" style="2" customWidth="1"/>
    <col min="11" max="11" width="11.44140625" style="14" customWidth="1"/>
  </cols>
  <sheetData>
    <row r="1" spans="1:11" s="1" customFormat="1" ht="13.2" x14ac:dyDescent="0.25">
      <c r="A1" s="12"/>
      <c r="B1" s="13"/>
      <c r="C1" s="14"/>
      <c r="D1" s="14"/>
      <c r="E1" s="14"/>
      <c r="F1" s="14"/>
      <c r="G1" s="14"/>
      <c r="H1" s="14"/>
      <c r="I1" s="14"/>
      <c r="J1" s="2"/>
    </row>
    <row r="2" spans="1:11" ht="43.95" customHeight="1" x14ac:dyDescent="0.3">
      <c r="A2" s="454" t="str">
        <f>"Répartition des dépenses intérieures de R&amp;D (intra-muros à votre structure) par région (y compris outre-mer) en " &amp; SURVEY_YEAR</f>
        <v>Répartition des dépenses intérieures de R&amp;D (intra-muros à votre structure) par région (y compris outre-mer) en 2024</v>
      </c>
      <c r="B2" s="454"/>
      <c r="C2" s="455"/>
      <c r="D2"/>
      <c r="E2"/>
      <c r="F2"/>
      <c r="G2"/>
      <c r="H2"/>
      <c r="I2"/>
      <c r="J2"/>
      <c r="K2"/>
    </row>
    <row r="3" spans="1:11" ht="30.6" customHeight="1" x14ac:dyDescent="0.3">
      <c r="A3" s="449" t="s">
        <v>53</v>
      </c>
      <c r="B3" s="449"/>
      <c r="C3" s="449"/>
      <c r="D3"/>
      <c r="E3"/>
      <c r="F3"/>
      <c r="G3"/>
      <c r="H3"/>
      <c r="I3"/>
      <c r="J3"/>
      <c r="K3"/>
    </row>
    <row r="4" spans="1:11" ht="15.6" x14ac:dyDescent="0.3">
      <c r="A4" s="248"/>
      <c r="B4" s="177"/>
      <c r="C4" s="177"/>
      <c r="D4"/>
      <c r="E4"/>
      <c r="F4"/>
      <c r="G4"/>
      <c r="H4"/>
      <c r="I4"/>
      <c r="J4"/>
      <c r="K4"/>
    </row>
    <row r="5" spans="1:11" ht="121.2" customHeight="1" x14ac:dyDescent="0.3">
      <c r="A5" s="450" t="s">
        <v>280</v>
      </c>
      <c r="B5" s="451"/>
      <c r="C5" s="452"/>
      <c r="D5"/>
      <c r="E5"/>
      <c r="F5"/>
      <c r="G5"/>
      <c r="H5"/>
      <c r="I5"/>
      <c r="J5"/>
      <c r="K5"/>
    </row>
    <row r="6" spans="1:11" ht="15.6" x14ac:dyDescent="0.3">
      <c r="A6" s="249"/>
      <c r="B6" s="233" t="s">
        <v>55</v>
      </c>
      <c r="C6" s="234" t="s">
        <v>63</v>
      </c>
      <c r="D6" s="16"/>
      <c r="E6" s="16"/>
      <c r="F6" s="16"/>
      <c r="G6" s="16"/>
      <c r="H6" s="16"/>
      <c r="I6" s="16"/>
    </row>
    <row r="7" spans="1:11" ht="14.85" customHeight="1" x14ac:dyDescent="0.3">
      <c r="A7" s="250" t="s">
        <v>64</v>
      </c>
      <c r="B7" s="251"/>
      <c r="C7" s="252">
        <f>IF(DI_TOT_REG&lt;&gt;0,DI_IdF/DI_TOT_REG,0)</f>
        <v>0</v>
      </c>
      <c r="D7" s="16"/>
      <c r="E7" s="16"/>
      <c r="F7" s="16"/>
      <c r="G7" s="16"/>
      <c r="H7" s="16"/>
      <c r="I7" s="16"/>
    </row>
    <row r="8" spans="1:11" ht="14.85" customHeight="1" x14ac:dyDescent="0.3">
      <c r="A8" s="250" t="s">
        <v>65</v>
      </c>
      <c r="B8" s="251"/>
      <c r="C8" s="252">
        <f>IF(DI_TOT_REG&lt;&gt;0,DI_CA/DI_TOT_REG,0)</f>
        <v>0</v>
      </c>
      <c r="D8" s="16"/>
      <c r="E8" s="16"/>
      <c r="F8" s="16"/>
      <c r="G8" s="16"/>
      <c r="H8" s="16"/>
      <c r="I8" s="16"/>
    </row>
    <row r="9" spans="1:11" ht="14.85" customHeight="1" x14ac:dyDescent="0.3">
      <c r="A9" s="250" t="s">
        <v>66</v>
      </c>
      <c r="B9" s="251"/>
      <c r="C9" s="252">
        <f>IF(DI_TOT_REG&lt;&gt;0,DI_Pic/DI_TOT_REG,0)</f>
        <v>0</v>
      </c>
      <c r="D9" s="16"/>
      <c r="E9" s="16"/>
      <c r="F9" s="16"/>
      <c r="G9" s="16"/>
      <c r="H9" s="16"/>
      <c r="I9" s="16"/>
    </row>
    <row r="10" spans="1:11" ht="14.85" customHeight="1" x14ac:dyDescent="0.3">
      <c r="A10" s="250" t="s">
        <v>67</v>
      </c>
      <c r="B10" s="251"/>
      <c r="C10" s="252">
        <f>IF(DI_TOT_REG&lt;&gt;0,DI_HN/DI_TOT_REG,0)</f>
        <v>0</v>
      </c>
      <c r="D10" s="16"/>
      <c r="E10" s="16"/>
      <c r="F10" s="16"/>
      <c r="G10" s="16"/>
      <c r="H10" s="16"/>
      <c r="I10" s="16"/>
    </row>
    <row r="11" spans="1:11" ht="14.85" customHeight="1" x14ac:dyDescent="0.3">
      <c r="A11" s="250" t="s">
        <v>68</v>
      </c>
      <c r="B11" s="251"/>
      <c r="C11" s="252">
        <f>IF(DI_TOT_REG&lt;&gt;0,DI_CVdL/DI_TOT_REG,0)</f>
        <v>0</v>
      </c>
      <c r="D11" s="16"/>
      <c r="E11" s="16"/>
      <c r="F11" s="16"/>
      <c r="G11" s="16"/>
      <c r="H11" s="16"/>
      <c r="I11" s="16"/>
    </row>
    <row r="12" spans="1:11" ht="14.85" customHeight="1" x14ac:dyDescent="0.3">
      <c r="A12" s="250" t="s">
        <v>69</v>
      </c>
      <c r="B12" s="251"/>
      <c r="C12" s="252">
        <f>IF(DI_TOT_REG&lt;&gt;0,DI_BN/DI_TOT_REG,0)</f>
        <v>0</v>
      </c>
      <c r="D12" s="16"/>
      <c r="E12" s="16"/>
      <c r="F12" s="16"/>
      <c r="G12" s="16"/>
      <c r="H12" s="16"/>
      <c r="I12" s="16"/>
    </row>
    <row r="13" spans="1:11" ht="14.85" customHeight="1" x14ac:dyDescent="0.3">
      <c r="A13" s="250" t="s">
        <v>70</v>
      </c>
      <c r="B13" s="251"/>
      <c r="C13" s="252">
        <f>IF(DI_TOT_REG&lt;&gt;0,DI_Bourg/DI_TOT_REG,0)</f>
        <v>0</v>
      </c>
      <c r="D13" s="16"/>
      <c r="E13" s="16"/>
      <c r="F13" s="16"/>
      <c r="G13" s="16"/>
      <c r="H13" s="16"/>
      <c r="I13" s="16"/>
    </row>
    <row r="14" spans="1:11" ht="14.85" customHeight="1" x14ac:dyDescent="0.3">
      <c r="A14" s="250" t="s">
        <v>71</v>
      </c>
      <c r="B14" s="251"/>
      <c r="C14" s="252">
        <f>IF(DI_TOT_REG&lt;&gt;0,DI_NPdC/DI_TOT_REG,0)</f>
        <v>0</v>
      </c>
      <c r="D14" s="16"/>
      <c r="E14" s="16"/>
      <c r="F14" s="16"/>
      <c r="G14" s="16"/>
      <c r="H14" s="16"/>
      <c r="I14" s="16"/>
    </row>
    <row r="15" spans="1:11" ht="14.85" customHeight="1" x14ac:dyDescent="0.3">
      <c r="A15" s="250" t="s">
        <v>72</v>
      </c>
      <c r="B15" s="251"/>
      <c r="C15" s="252">
        <f>IF(DI_TOT_REG&lt;&gt;0,DI_Lorr/DI_TOT_REG,0)</f>
        <v>0</v>
      </c>
      <c r="D15" s="16"/>
      <c r="E15" s="16"/>
      <c r="F15" s="16"/>
      <c r="G15" s="16"/>
      <c r="H15" s="16"/>
      <c r="I15" s="16"/>
    </row>
    <row r="16" spans="1:11" ht="14.85" customHeight="1" x14ac:dyDescent="0.3">
      <c r="A16" s="250" t="s">
        <v>73</v>
      </c>
      <c r="B16" s="251"/>
      <c r="C16" s="252">
        <f>IF(DI_TOT_REG&lt;&gt;0,DI_Als/DI_TOT_REG,0)</f>
        <v>0</v>
      </c>
      <c r="D16" s="16"/>
      <c r="E16" s="16"/>
      <c r="F16" s="16"/>
      <c r="G16" s="16"/>
      <c r="H16" s="16"/>
      <c r="I16" s="16"/>
    </row>
    <row r="17" spans="1:9" ht="14.85" customHeight="1" x14ac:dyDescent="0.3">
      <c r="A17" s="250" t="s">
        <v>74</v>
      </c>
      <c r="B17" s="251"/>
      <c r="C17" s="252">
        <f>IF(DI_TOT_REG&lt;&gt;0,DI_FC/DI_TOT_REG,0)</f>
        <v>0</v>
      </c>
      <c r="D17" s="16"/>
      <c r="E17" s="16"/>
      <c r="F17" s="16"/>
      <c r="G17" s="16"/>
      <c r="H17" s="16"/>
      <c r="I17" s="16"/>
    </row>
    <row r="18" spans="1:9" ht="14.85" customHeight="1" x14ac:dyDescent="0.3">
      <c r="A18" s="250" t="s">
        <v>75</v>
      </c>
      <c r="B18" s="251"/>
      <c r="C18" s="252">
        <f>IF(DI_TOT_REG&lt;&gt;0,DI_PdL/DI_TOT_REG,0)</f>
        <v>0</v>
      </c>
      <c r="D18" s="16"/>
      <c r="E18" s="16"/>
      <c r="F18" s="16"/>
      <c r="G18" s="16"/>
      <c r="H18" s="16"/>
      <c r="I18" s="16"/>
    </row>
    <row r="19" spans="1:9" ht="14.85" customHeight="1" x14ac:dyDescent="0.3">
      <c r="A19" s="250" t="s">
        <v>76</v>
      </c>
      <c r="B19" s="251"/>
      <c r="C19" s="252">
        <f>IF(DI_TOT_REG&lt;&gt;0,DI_Bret/DI_TOT_REG,0)</f>
        <v>0</v>
      </c>
      <c r="D19" s="16"/>
      <c r="E19" s="16"/>
      <c r="F19" s="16"/>
      <c r="G19" s="16"/>
      <c r="H19" s="16"/>
      <c r="I19" s="16"/>
    </row>
    <row r="20" spans="1:9" ht="14.85" customHeight="1" x14ac:dyDescent="0.3">
      <c r="A20" s="250" t="s">
        <v>77</v>
      </c>
      <c r="B20" s="251"/>
      <c r="C20" s="252">
        <f>IF(DI_TOT_REG&lt;&gt;0,DI_PC/DI_TOT_REG,0)</f>
        <v>0</v>
      </c>
      <c r="D20" s="16"/>
      <c r="E20" s="16"/>
      <c r="F20" s="16"/>
      <c r="G20" s="16"/>
      <c r="H20" s="16"/>
      <c r="I20" s="16"/>
    </row>
    <row r="21" spans="1:9" ht="14.85" customHeight="1" x14ac:dyDescent="0.3">
      <c r="A21" s="250" t="s">
        <v>78</v>
      </c>
      <c r="B21" s="251"/>
      <c r="C21" s="252">
        <f>IF(DI_TOT_REG&lt;&gt;0,DI_Aqu/DI_TOT_REG,0)</f>
        <v>0</v>
      </c>
      <c r="D21" s="16"/>
      <c r="E21" s="16"/>
      <c r="F21" s="16"/>
      <c r="G21" s="16"/>
      <c r="H21" s="16"/>
      <c r="I21" s="16"/>
    </row>
    <row r="22" spans="1:9" ht="14.85" customHeight="1" x14ac:dyDescent="0.3">
      <c r="A22" s="250" t="s">
        <v>79</v>
      </c>
      <c r="B22" s="251"/>
      <c r="C22" s="252">
        <f>IF(DI_TOT_REG&lt;&gt;0,DI_MP/DI_TOT_REG,0)</f>
        <v>0</v>
      </c>
      <c r="D22" s="16"/>
      <c r="E22" s="16"/>
      <c r="F22" s="16"/>
      <c r="G22" s="16"/>
      <c r="H22" s="16"/>
      <c r="I22" s="16"/>
    </row>
    <row r="23" spans="1:9" ht="14.85" customHeight="1" x14ac:dyDescent="0.3">
      <c r="A23" s="250" t="s">
        <v>80</v>
      </c>
      <c r="B23" s="251"/>
      <c r="C23" s="252">
        <f>IF(DI_TOT_REG&lt;&gt;0,DI_Lim/DI_TOT_REG,0)</f>
        <v>0</v>
      </c>
      <c r="D23" s="16"/>
      <c r="E23" s="16"/>
      <c r="F23" s="16"/>
      <c r="G23" s="16"/>
      <c r="H23" s="16"/>
      <c r="I23" s="16"/>
    </row>
    <row r="24" spans="1:9" ht="14.85" customHeight="1" x14ac:dyDescent="0.3">
      <c r="A24" s="250" t="s">
        <v>81</v>
      </c>
      <c r="B24" s="251"/>
      <c r="C24" s="252">
        <f>IF(DI_TOT_REG&lt;&gt;0,DI_RA/DI_TOT_REG,0)</f>
        <v>0</v>
      </c>
      <c r="D24" s="16"/>
      <c r="E24" s="16"/>
      <c r="F24" s="16"/>
      <c r="G24" s="16"/>
      <c r="H24" s="16"/>
      <c r="I24" s="16"/>
    </row>
    <row r="25" spans="1:9" ht="14.85" customHeight="1" x14ac:dyDescent="0.3">
      <c r="A25" s="250" t="s">
        <v>82</v>
      </c>
      <c r="B25" s="251"/>
      <c r="C25" s="252">
        <f>IF(DI_TOT_REG&lt;&gt;0,DI_Auv/DI_TOT_REG,0)</f>
        <v>0</v>
      </c>
      <c r="D25" s="16"/>
      <c r="E25" s="16"/>
      <c r="F25" s="16"/>
      <c r="G25" s="16"/>
      <c r="H25" s="16"/>
      <c r="I25" s="16"/>
    </row>
    <row r="26" spans="1:9" ht="14.85" customHeight="1" x14ac:dyDescent="0.3">
      <c r="A26" s="250" t="s">
        <v>83</v>
      </c>
      <c r="B26" s="251"/>
      <c r="C26" s="252">
        <f>IF(DI_TOT_REG&lt;&gt;0,DI_LR/DI_TOT_REG,0)</f>
        <v>0</v>
      </c>
      <c r="D26" s="16"/>
      <c r="E26" s="16"/>
      <c r="F26" s="16"/>
      <c r="G26" s="16"/>
      <c r="H26" s="16"/>
      <c r="I26" s="16"/>
    </row>
    <row r="27" spans="1:9" ht="14.85" customHeight="1" x14ac:dyDescent="0.3">
      <c r="A27" s="250" t="s">
        <v>84</v>
      </c>
      <c r="B27" s="251"/>
      <c r="C27" s="252">
        <f>IF(DI_TOT_REG&lt;&gt;0,DI_PACA/DI_TOT_REG,0)</f>
        <v>0</v>
      </c>
      <c r="D27" s="16"/>
      <c r="E27" s="16"/>
      <c r="F27" s="16"/>
      <c r="G27" s="16"/>
      <c r="H27" s="16"/>
      <c r="I27" s="16"/>
    </row>
    <row r="28" spans="1:9" ht="14.85" customHeight="1" x14ac:dyDescent="0.3">
      <c r="A28" s="250" t="s">
        <v>85</v>
      </c>
      <c r="B28" s="251"/>
      <c r="C28" s="252">
        <f>IF(DI_TOT_REG&lt;&gt;0,DI_Cors/DI_TOT_REG,0)</f>
        <v>0</v>
      </c>
      <c r="D28" s="16"/>
      <c r="E28" s="16"/>
      <c r="F28" s="16"/>
      <c r="G28" s="16"/>
      <c r="H28" s="16"/>
      <c r="I28" s="16"/>
    </row>
    <row r="29" spans="1:9" ht="14.85" customHeight="1" x14ac:dyDescent="0.3">
      <c r="A29" s="250" t="s">
        <v>86</v>
      </c>
      <c r="B29" s="251"/>
      <c r="C29" s="252">
        <f>IF(DI_TOT_REG&lt;&gt;0,DI_Guad/DI_TOT_REG,0)</f>
        <v>0</v>
      </c>
      <c r="D29" s="16"/>
      <c r="E29" s="16"/>
      <c r="F29" s="16"/>
      <c r="G29" s="16"/>
      <c r="H29" s="16"/>
      <c r="I29" s="16"/>
    </row>
    <row r="30" spans="1:9" ht="14.85" customHeight="1" x14ac:dyDescent="0.3">
      <c r="A30" s="250" t="s">
        <v>87</v>
      </c>
      <c r="B30" s="251"/>
      <c r="C30" s="252">
        <f>IF(DI_TOT_REG&lt;&gt;0,DI_Marti/DI_TOT_REG,0)</f>
        <v>0</v>
      </c>
      <c r="D30" s="16"/>
      <c r="E30" s="16"/>
      <c r="F30" s="16"/>
      <c r="G30" s="16"/>
      <c r="H30" s="16"/>
      <c r="I30" s="16"/>
    </row>
    <row r="31" spans="1:9" ht="14.85" customHeight="1" x14ac:dyDescent="0.3">
      <c r="A31" s="250" t="s">
        <v>88</v>
      </c>
      <c r="B31" s="251"/>
      <c r="C31" s="252">
        <f>IF(DI_TOT_REG&lt;&gt;0,DI_Guya/DI_TOT_REG,0)</f>
        <v>0</v>
      </c>
      <c r="D31" s="16"/>
      <c r="E31" s="16"/>
      <c r="F31" s="16"/>
      <c r="G31" s="16"/>
      <c r="H31" s="16"/>
      <c r="I31" s="16"/>
    </row>
    <row r="32" spans="1:9" ht="14.85" customHeight="1" x14ac:dyDescent="0.3">
      <c r="A32" s="250" t="s">
        <v>89</v>
      </c>
      <c r="B32" s="251"/>
      <c r="C32" s="252">
        <f>IF(DI_TOT_REG&lt;&gt;0,DI_LRe/DI_TOT_REG,0)</f>
        <v>0</v>
      </c>
      <c r="D32" s="16"/>
      <c r="E32" s="16"/>
      <c r="F32" s="16"/>
      <c r="G32" s="16"/>
      <c r="H32" s="16"/>
      <c r="I32" s="16"/>
    </row>
    <row r="33" spans="1:9" ht="14.85" customHeight="1" x14ac:dyDescent="0.3">
      <c r="A33" s="250" t="s">
        <v>90</v>
      </c>
      <c r="B33" s="251"/>
      <c r="C33" s="252">
        <f>IF(DI_TOT_REG&lt;&gt;0,DI_Mayo/DI_TOT_REG,0)</f>
        <v>0</v>
      </c>
      <c r="D33" s="16"/>
      <c r="E33" s="16"/>
      <c r="F33" s="16"/>
      <c r="G33" s="16"/>
      <c r="H33" s="16"/>
      <c r="I33" s="16"/>
    </row>
    <row r="34" spans="1:9" ht="14.25" customHeight="1" x14ac:dyDescent="0.3">
      <c r="A34" s="250" t="s">
        <v>91</v>
      </c>
      <c r="B34" s="251"/>
      <c r="C34" s="252">
        <f>IF(DI_TOT_REG&lt;&gt;0,DI_AOM/DI_TOT_REG,0)</f>
        <v>0</v>
      </c>
      <c r="D34" s="16"/>
      <c r="E34" s="16"/>
      <c r="F34" s="16"/>
      <c r="G34" s="16"/>
      <c r="H34" s="16"/>
      <c r="I34" s="16"/>
    </row>
    <row r="35" spans="1:9" ht="31.2" x14ac:dyDescent="0.3">
      <c r="A35" s="241" t="s">
        <v>61</v>
      </c>
      <c r="B35" s="253">
        <f>SUM(B7:B34)</f>
        <v>0</v>
      </c>
      <c r="C35" s="254">
        <f>SUM(C7:C34)</f>
        <v>0</v>
      </c>
      <c r="D35" s="1"/>
      <c r="E35" s="1"/>
      <c r="F35" s="1"/>
      <c r="G35" s="1"/>
      <c r="H35" s="1"/>
      <c r="I35" s="1"/>
    </row>
    <row r="36" spans="1:9" ht="20.25" customHeight="1" x14ac:dyDescent="0.3">
      <c r="A36" s="453" t="str">
        <f>IF(DI_TOT_REG&lt;&gt;B37,"La DIRD totale par région ne correspond pas à la DIRD totale indiquée au tableau DIRD/nature rappelée ci-dessous","Contrôles OK")</f>
        <v>Contrôles OK</v>
      </c>
      <c r="B36" s="453"/>
      <c r="C36" s="453"/>
      <c r="D36" s="16"/>
      <c r="E36" s="16"/>
      <c r="F36" s="16"/>
      <c r="G36" s="16"/>
      <c r="H36" s="16"/>
      <c r="I36" s="16"/>
    </row>
    <row r="37" spans="1:9" ht="31.2" x14ac:dyDescent="0.3">
      <c r="A37" s="255" t="s">
        <v>281</v>
      </c>
      <c r="B37" s="256">
        <f>DI_TOTALE</f>
        <v>0</v>
      </c>
      <c r="D37" s="16"/>
      <c r="E37" s="16"/>
      <c r="F37" s="16"/>
      <c r="G37" s="16"/>
      <c r="H37" s="16"/>
      <c r="I37" s="16"/>
    </row>
    <row r="38" spans="1:9" ht="12" customHeight="1" x14ac:dyDescent="0.3">
      <c r="D38" s="16"/>
      <c r="E38" s="16"/>
      <c r="F38" s="16"/>
      <c r="G38" s="16"/>
      <c r="H38" s="16"/>
      <c r="I38" s="16"/>
    </row>
    <row r="39" spans="1:9" ht="12" customHeight="1" x14ac:dyDescent="0.3"/>
    <row r="40" spans="1:9" ht="12" customHeight="1" x14ac:dyDescent="0.3"/>
  </sheetData>
  <sheetProtection formatCells="0" formatColumns="0" formatRows="0" insertColumns="0" insertRows="0" insertHyperlinks="0" deleteColumns="0" deleteRows="0" sort="0" autoFilter="0" pivotTables="0"/>
  <mergeCells count="4">
    <mergeCell ref="A3:C3"/>
    <mergeCell ref="A5:C5"/>
    <mergeCell ref="A36:C36"/>
    <mergeCell ref="A2:C2"/>
  </mergeCells>
  <printOptions horizontalCentered="1"/>
  <pageMargins left="0.23622047244093999" right="0.59055118110236005" top="0.39370078740157" bottom="0.78740157480314998" header="0.39370078740157" footer="0.55118110236219997"/>
  <pageSetup paperSize="9" scale="67" orientation="portrait" r:id="rId1"/>
  <headerFooter alignWithMargins="0">
    <oddFooter>&amp;L&amp;8&amp;A&amp;R&amp;8R&amp;&amp;D 2022</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C59E0643-A95A-4AE3-B4A8-6B5B1F63D1AC}">
            <xm:f>'C1-DIRD_Nature'!$B$13</xm:f>
            <x14:dxf>
              <font>
                <b/>
                <i val="0"/>
                <color rgb="FFFF0000"/>
              </font>
              <fill>
                <patternFill>
                  <bgColor rgb="FFFFFF00"/>
                </patternFill>
              </fill>
            </x14:dxf>
          </x14:cfRule>
          <xm:sqref>B35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E23"/>
  <sheetViews>
    <sheetView showGridLines="0" zoomScale="75" zoomScaleNormal="75" workbookViewId="0">
      <pane ySplit="1" topLeftCell="A2" activePane="bottomLeft" state="frozen"/>
      <selection pane="bottomLeft" activeCell="A5" sqref="A5"/>
    </sheetView>
  </sheetViews>
  <sheetFormatPr baseColWidth="10" defaultColWidth="11.44140625" defaultRowHeight="15" x14ac:dyDescent="0.25"/>
  <cols>
    <col min="1" max="1" width="56.33203125" style="177" customWidth="1"/>
    <col min="2" max="2" width="23.5546875" style="177" customWidth="1"/>
    <col min="3" max="3" width="3.33203125" style="219" customWidth="1"/>
    <col min="4" max="4" width="132.109375" style="244" customWidth="1"/>
    <col min="5" max="5" width="3.109375" style="219" customWidth="1"/>
    <col min="6" max="16384" width="11.44140625" style="177"/>
  </cols>
  <sheetData>
    <row r="1" spans="1:5" ht="15.6" x14ac:dyDescent="0.25">
      <c r="A1" s="217"/>
      <c r="B1" s="218"/>
      <c r="D1" s="231" t="s">
        <v>270</v>
      </c>
    </row>
    <row r="2" spans="1:5" ht="60" customHeight="1" x14ac:dyDescent="0.25">
      <c r="A2" s="456" t="str">
        <f>"Répartition en % des dépenses intérieures de R&amp;D (intra-muros à votre structure) par catégorie de recherche en " &amp; SURVEY_YEAR</f>
        <v>Répartition en % des dépenses intérieures de R&amp;D (intra-muros à votre structure) par catégorie de recherche en 2024</v>
      </c>
      <c r="B2" s="456"/>
      <c r="C2" s="222"/>
      <c r="E2" s="222"/>
    </row>
    <row r="3" spans="1:5" x14ac:dyDescent="0.25">
      <c r="C3" s="225"/>
      <c r="E3" s="225"/>
    </row>
    <row r="4" spans="1:5" ht="15.6" x14ac:dyDescent="0.25">
      <c r="A4" s="249"/>
      <c r="B4" s="233" t="s">
        <v>92</v>
      </c>
      <c r="C4" s="257"/>
      <c r="E4" s="257"/>
    </row>
    <row r="5" spans="1:5" ht="79.95" customHeight="1" x14ac:dyDescent="0.25">
      <c r="A5" s="250" t="s">
        <v>93</v>
      </c>
      <c r="B5" s="267"/>
      <c r="C5" s="226"/>
      <c r="D5" s="245" t="s">
        <v>282</v>
      </c>
      <c r="E5" s="226"/>
    </row>
    <row r="6" spans="1:5" ht="109.95" customHeight="1" x14ac:dyDescent="0.25">
      <c r="A6" s="250" t="s">
        <v>94</v>
      </c>
      <c r="B6" s="267"/>
      <c r="C6" s="226"/>
      <c r="D6" s="245" t="s">
        <v>283</v>
      </c>
      <c r="E6" s="226"/>
    </row>
    <row r="7" spans="1:5" ht="79.95" customHeight="1" x14ac:dyDescent="0.25">
      <c r="A7" s="250" t="s">
        <v>95</v>
      </c>
      <c r="B7" s="267"/>
      <c r="C7" s="226"/>
      <c r="D7" s="245" t="s">
        <v>284</v>
      </c>
      <c r="E7" s="226"/>
    </row>
    <row r="8" spans="1:5" ht="54.75" customHeight="1" x14ac:dyDescent="0.25">
      <c r="A8" s="255" t="s">
        <v>61</v>
      </c>
      <c r="B8" s="268">
        <f>SUM(B5:B7)</f>
        <v>0</v>
      </c>
      <c r="C8" s="226"/>
      <c r="E8" s="226"/>
    </row>
    <row r="9" spans="1:5" ht="20.25" customHeight="1" x14ac:dyDescent="0.25">
      <c r="A9" s="457" t="str">
        <f>IF(CAT_TOT&lt;&gt;100,"La répartition de la DIRD par catégorie de recherche est différente de 100","Contrôles OK")</f>
        <v>La répartition de la DIRD par catégorie de recherche est différente de 100</v>
      </c>
      <c r="B9" s="457"/>
    </row>
    <row r="14" spans="1:5" ht="17.25" customHeight="1" x14ac:dyDescent="0.3">
      <c r="A14" s="248"/>
      <c r="C14" s="225"/>
      <c r="E14" s="225"/>
    </row>
    <row r="15" spans="1:5" ht="17.25" customHeight="1" x14ac:dyDescent="0.25">
      <c r="C15" s="225"/>
      <c r="E15" s="225"/>
    </row>
    <row r="16" spans="1:5" x14ac:dyDescent="0.25">
      <c r="A16" s="258"/>
    </row>
    <row r="17" spans="1:1" x14ac:dyDescent="0.25">
      <c r="A17" s="258"/>
    </row>
    <row r="18" spans="1:1" x14ac:dyDescent="0.25">
      <c r="A18" s="258"/>
    </row>
    <row r="19" spans="1:1" x14ac:dyDescent="0.25">
      <c r="A19" s="258"/>
    </row>
    <row r="20" spans="1:1" x14ac:dyDescent="0.25">
      <c r="A20" s="258"/>
    </row>
    <row r="21" spans="1:1" x14ac:dyDescent="0.25">
      <c r="A21" s="258"/>
    </row>
    <row r="22" spans="1:1" x14ac:dyDescent="0.25">
      <c r="A22" s="258"/>
    </row>
    <row r="23" spans="1:1" x14ac:dyDescent="0.25">
      <c r="A23" s="258"/>
    </row>
  </sheetData>
  <sheetProtection formatCells="0" formatColumns="0" formatRows="0" insertColumns="0" insertRows="0" insertHyperlinks="0" deleteColumns="0" deleteRows="0" sort="0" autoFilter="0" pivotTables="0"/>
  <mergeCells count="2">
    <mergeCell ref="A2:B2"/>
    <mergeCell ref="A9:B9"/>
  </mergeCells>
  <conditionalFormatting sqref="B8">
    <cfRule type="cellIs" dxfId="33" priority="1" operator="notEqual">
      <formula>100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K93"/>
  <sheetViews>
    <sheetView showGridLines="0" zoomScale="70" zoomScaleNormal="70" workbookViewId="0">
      <pane ySplit="1" topLeftCell="A2" activePane="bottomLeft" state="frozen"/>
      <selection pane="bottomLeft" activeCell="P6" sqref="P6"/>
    </sheetView>
  </sheetViews>
  <sheetFormatPr baseColWidth="10" defaultColWidth="8.88671875" defaultRowHeight="14.4" x14ac:dyDescent="0.3"/>
  <cols>
    <col min="1" max="1" width="80.6640625" style="14" customWidth="1"/>
    <col min="2" max="2" width="34.6640625" style="14" customWidth="1"/>
    <col min="3" max="9" width="4.6640625" style="14" customWidth="1"/>
    <col min="10" max="10" width="4.6640625" style="2" customWidth="1"/>
    <col min="11" max="11" width="11.44140625" style="14" customWidth="1"/>
  </cols>
  <sheetData>
    <row r="1" spans="1:10" s="1" customFormat="1" ht="13.2" x14ac:dyDescent="0.25">
      <c r="A1" s="12"/>
      <c r="B1" s="13"/>
      <c r="C1" s="13"/>
      <c r="D1" s="13"/>
      <c r="E1" s="13"/>
      <c r="F1" s="13"/>
      <c r="G1" s="13"/>
      <c r="H1" s="13"/>
      <c r="I1" s="13"/>
      <c r="J1" s="2"/>
    </row>
    <row r="2" spans="1:10" ht="34.5" customHeight="1" x14ac:dyDescent="0.3">
      <c r="A2" s="458" t="str">
        <f>"Dépenses extérieures de R&amp;D exécutées en " &amp; SURVEY_YEAR &amp; " par le secteur militaire de l'État et des organismes publics"</f>
        <v>Dépenses extérieures de R&amp;D exécutées en 2024 par le secteur militaire de l'État et des organismes publics</v>
      </c>
      <c r="B2" s="458"/>
    </row>
    <row r="3" spans="1:10" ht="38.25" customHeight="1" x14ac:dyDescent="0.3">
      <c r="A3" s="459" t="s">
        <v>96</v>
      </c>
      <c r="B3" s="459"/>
    </row>
    <row r="5" spans="1:10" x14ac:dyDescent="0.3">
      <c r="A5" s="17" t="s">
        <v>97</v>
      </c>
      <c r="B5" s="18" t="s">
        <v>62</v>
      </c>
    </row>
    <row r="6" spans="1:10" ht="25.5" hidden="1" customHeight="1" x14ac:dyDescent="0.3">
      <c r="A6" s="27" t="s">
        <v>98</v>
      </c>
      <c r="B6" s="28"/>
    </row>
    <row r="7" spans="1:10" ht="25.5" hidden="1" customHeight="1" x14ac:dyDescent="0.3">
      <c r="A7" s="29" t="s">
        <v>99</v>
      </c>
      <c r="B7" s="30"/>
    </row>
    <row r="8" spans="1:10" hidden="1" x14ac:dyDescent="0.3">
      <c r="A8" s="31" t="s">
        <v>100</v>
      </c>
      <c r="B8" s="32"/>
    </row>
    <row r="9" spans="1:10" hidden="1" x14ac:dyDescent="0.3">
      <c r="A9" s="31" t="s">
        <v>101</v>
      </c>
      <c r="B9" s="32"/>
    </row>
    <row r="10" spans="1:10" hidden="1" x14ac:dyDescent="0.3">
      <c r="A10" s="31" t="s">
        <v>102</v>
      </c>
      <c r="B10" s="32"/>
    </row>
    <row r="11" spans="1:10" hidden="1" x14ac:dyDescent="0.3">
      <c r="A11" s="31" t="s">
        <v>103</v>
      </c>
      <c r="B11" s="32"/>
    </row>
    <row r="12" spans="1:10" hidden="1" x14ac:dyDescent="0.3">
      <c r="A12" s="31" t="s">
        <v>104</v>
      </c>
      <c r="B12" s="32"/>
    </row>
    <row r="13" spans="1:10" hidden="1" x14ac:dyDescent="0.3">
      <c r="A13" s="31" t="s">
        <v>105</v>
      </c>
      <c r="B13" s="32"/>
    </row>
    <row r="14" spans="1:10" hidden="1" x14ac:dyDescent="0.3">
      <c r="A14" s="31" t="s">
        <v>106</v>
      </c>
      <c r="B14" s="32"/>
    </row>
    <row r="15" spans="1:10" hidden="1" x14ac:dyDescent="0.3">
      <c r="A15" s="31" t="s">
        <v>107</v>
      </c>
      <c r="B15" s="32"/>
    </row>
    <row r="16" spans="1:10" hidden="1" x14ac:dyDescent="0.3">
      <c r="A16" s="31" t="s">
        <v>108</v>
      </c>
      <c r="B16" s="32"/>
    </row>
    <row r="17" spans="1:3" hidden="1" x14ac:dyDescent="0.3">
      <c r="A17" s="33" t="s">
        <v>109</v>
      </c>
      <c r="B17" s="34"/>
    </row>
    <row r="18" spans="1:3" ht="29.25" hidden="1" customHeight="1" x14ac:dyDescent="0.3">
      <c r="A18" s="35" t="s">
        <v>110</v>
      </c>
      <c r="B18" s="36"/>
    </row>
    <row r="19" spans="1:3" ht="25.5" hidden="1" customHeight="1" x14ac:dyDescent="0.3">
      <c r="A19" s="21" t="s">
        <v>111</v>
      </c>
      <c r="B19" s="37"/>
    </row>
    <row r="20" spans="1:3" ht="15.75" customHeight="1" x14ac:dyDescent="0.3">
      <c r="A20" s="26"/>
      <c r="B20" s="26"/>
      <c r="C20" s="26"/>
    </row>
    <row r="21" spans="1:3" ht="22.5" customHeight="1" x14ac:dyDescent="0.3">
      <c r="A21" s="26"/>
    </row>
    <row r="22" spans="1:3" x14ac:dyDescent="0.3">
      <c r="A22" s="26"/>
    </row>
    <row r="23" spans="1:3" x14ac:dyDescent="0.3">
      <c r="A23" s="26"/>
    </row>
    <row r="24" spans="1:3" ht="31.5" customHeight="1" x14ac:dyDescent="0.3">
      <c r="A24" s="26"/>
    </row>
    <row r="25" spans="1:3" ht="31.5" customHeight="1" x14ac:dyDescent="0.3">
      <c r="A25" s="26"/>
    </row>
    <row r="26" spans="1:3" ht="31.5" customHeight="1" x14ac:dyDescent="0.3">
      <c r="A26" s="26"/>
    </row>
    <row r="27" spans="1:3" x14ac:dyDescent="0.3">
      <c r="A27" s="26"/>
    </row>
    <row r="28" spans="1:3" x14ac:dyDescent="0.3">
      <c r="A28" s="26"/>
    </row>
    <row r="29" spans="1:3" x14ac:dyDescent="0.3">
      <c r="A29" s="26"/>
    </row>
    <row r="30" spans="1:3" x14ac:dyDescent="0.3">
      <c r="A30" s="26"/>
    </row>
    <row r="31" spans="1:3" x14ac:dyDescent="0.3">
      <c r="A31" s="26"/>
    </row>
    <row r="32" spans="1:3"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K93"/>
  <sheetViews>
    <sheetView showGridLines="0" zoomScale="75" zoomScaleNormal="75" workbookViewId="0">
      <pane ySplit="1" topLeftCell="A2" activePane="bottomLeft" state="frozen"/>
      <selection pane="bottomLeft" activeCell="D8" sqref="D8"/>
    </sheetView>
  </sheetViews>
  <sheetFormatPr baseColWidth="10" defaultColWidth="8.88671875" defaultRowHeight="14.4" x14ac:dyDescent="0.3"/>
  <cols>
    <col min="1" max="1" width="70.5546875" style="14" customWidth="1"/>
    <col min="2" max="2" width="25" style="14" customWidth="1"/>
    <col min="3" max="3" width="3.6640625" style="14" customWidth="1"/>
    <col min="4" max="4" width="127.5546875" style="14" customWidth="1"/>
    <col min="5" max="9" width="3.6640625" style="14" customWidth="1"/>
    <col min="10" max="10" width="3.88671875" style="2" customWidth="1"/>
    <col min="11" max="11" width="11.44140625" style="14" customWidth="1"/>
  </cols>
  <sheetData>
    <row r="1" spans="1:10" s="1" customFormat="1" ht="15" x14ac:dyDescent="0.25">
      <c r="A1" s="12"/>
      <c r="B1" s="13"/>
      <c r="C1" s="13"/>
      <c r="D1" s="231" t="s">
        <v>270</v>
      </c>
      <c r="E1" s="13"/>
      <c r="F1" s="13"/>
      <c r="G1" s="13"/>
      <c r="H1" s="13"/>
      <c r="I1" s="13"/>
      <c r="J1" s="2"/>
    </row>
    <row r="2" spans="1:10" ht="39.75" customHeight="1" x14ac:dyDescent="0.3">
      <c r="A2" s="460" t="str">
        <f>"Dépenses extérieures de R&amp;D exécutées en " &amp; SURVEY_YEAR &amp; " par le secteur civil de l'État et des organismes publics"</f>
        <v>Dépenses extérieures de R&amp;D exécutées en 2024 par le secteur civil de l'État et des organismes publics</v>
      </c>
      <c r="B2" s="460"/>
      <c r="D2" s="244"/>
    </row>
    <row r="3" spans="1:10" ht="156.9" customHeight="1" x14ac:dyDescent="0.3">
      <c r="A3" s="461" t="s">
        <v>96</v>
      </c>
      <c r="B3" s="461"/>
      <c r="C3" s="24"/>
      <c r="D3" s="259" t="s">
        <v>285</v>
      </c>
      <c r="E3" s="24"/>
      <c r="F3" s="24"/>
      <c r="G3" s="24"/>
      <c r="H3" s="24"/>
      <c r="I3" s="24"/>
    </row>
    <row r="4" spans="1:10" x14ac:dyDescent="0.3">
      <c r="C4" s="38"/>
      <c r="D4" s="38"/>
      <c r="E4" s="38"/>
      <c r="F4" s="38"/>
      <c r="G4" s="38"/>
      <c r="H4" s="38"/>
      <c r="I4" s="38"/>
    </row>
    <row r="5" spans="1:10" ht="15.6" x14ac:dyDescent="0.3">
      <c r="A5" s="260" t="s">
        <v>112</v>
      </c>
      <c r="B5" s="261" t="s">
        <v>62</v>
      </c>
    </row>
    <row r="6" spans="1:10" ht="15.6" x14ac:dyDescent="0.3">
      <c r="A6" s="262" t="s">
        <v>114</v>
      </c>
      <c r="B6" s="371"/>
      <c r="C6" s="39"/>
      <c r="D6" s="263" t="s">
        <v>286</v>
      </c>
      <c r="E6" s="39"/>
      <c r="F6" s="39"/>
      <c r="G6" s="39"/>
      <c r="H6" s="39"/>
      <c r="I6" s="39"/>
    </row>
    <row r="7" spans="1:10" ht="15.6" x14ac:dyDescent="0.3">
      <c r="A7" s="262" t="s">
        <v>115</v>
      </c>
      <c r="B7" s="371"/>
      <c r="C7" s="39"/>
      <c r="D7" s="263" t="s">
        <v>287</v>
      </c>
      <c r="E7" s="39"/>
      <c r="F7" s="39"/>
      <c r="G7" s="39"/>
      <c r="H7" s="39"/>
      <c r="I7" s="39"/>
    </row>
    <row r="8" spans="1:10" ht="15.6" x14ac:dyDescent="0.3">
      <c r="A8" s="262" t="s">
        <v>109</v>
      </c>
      <c r="B8" s="371"/>
      <c r="C8" s="38"/>
      <c r="D8" s="38"/>
      <c r="E8" s="38"/>
      <c r="F8" s="38"/>
      <c r="G8" s="38"/>
      <c r="H8" s="38"/>
      <c r="I8" s="38"/>
    </row>
    <row r="9" spans="1:10" ht="31.2" x14ac:dyDescent="0.3">
      <c r="A9" s="255" t="s">
        <v>116</v>
      </c>
      <c r="B9" s="372">
        <f>SUM(B6:B8)</f>
        <v>0</v>
      </c>
      <c r="C9" s="38"/>
      <c r="D9" s="38"/>
      <c r="E9" s="38"/>
      <c r="F9" s="38"/>
      <c r="G9" s="38"/>
      <c r="H9" s="38"/>
      <c r="I9" s="38"/>
    </row>
    <row r="10" spans="1:10" x14ac:dyDescent="0.3">
      <c r="A10" s="25"/>
      <c r="B10" s="25"/>
      <c r="C10" s="25"/>
      <c r="D10" s="25"/>
      <c r="E10" s="25"/>
      <c r="F10" s="25"/>
      <c r="G10" s="25"/>
      <c r="H10" s="25"/>
      <c r="I10" s="38"/>
    </row>
    <row r="11" spans="1:10" x14ac:dyDescent="0.3">
      <c r="C11" s="38"/>
      <c r="D11" s="38"/>
      <c r="E11" s="38"/>
      <c r="F11" s="38"/>
      <c r="G11" s="38"/>
      <c r="H11" s="38"/>
      <c r="I11" s="38"/>
    </row>
    <row r="12" spans="1:10" ht="40.5" hidden="1" customHeight="1" x14ac:dyDescent="0.3">
      <c r="A12" s="21" t="s">
        <v>117</v>
      </c>
      <c r="B12" s="37"/>
      <c r="C12" s="38"/>
      <c r="D12" s="38"/>
      <c r="E12" s="38"/>
      <c r="F12" s="38"/>
      <c r="G12" s="38"/>
      <c r="H12" s="38"/>
      <c r="I12" s="38"/>
    </row>
    <row r="13" spans="1:10" ht="17.25" customHeight="1" x14ac:dyDescent="0.3">
      <c r="A13" s="26"/>
      <c r="B13" s="26"/>
      <c r="C13" s="26"/>
      <c r="D13" s="26"/>
      <c r="E13" s="26"/>
      <c r="F13" s="26"/>
      <c r="G13" s="26"/>
      <c r="H13" s="26"/>
      <c r="I13" s="38"/>
    </row>
    <row r="14" spans="1:10" x14ac:dyDescent="0.3">
      <c r="A14" s="26"/>
      <c r="C14" s="38"/>
      <c r="D14" s="38"/>
      <c r="E14" s="38"/>
      <c r="F14" s="38"/>
      <c r="G14" s="38"/>
      <c r="H14" s="38"/>
      <c r="I14" s="38"/>
    </row>
    <row r="15" spans="1:10" x14ac:dyDescent="0.3">
      <c r="A15" s="26"/>
    </row>
    <row r="16" spans="1:10" x14ac:dyDescent="0.3">
      <c r="A16" s="26"/>
    </row>
    <row r="17" spans="1:1" x14ac:dyDescent="0.3">
      <c r="A17" s="26"/>
    </row>
    <row r="18" spans="1:1" x14ac:dyDescent="0.3">
      <c r="A18" s="26"/>
    </row>
    <row r="19" spans="1:1" x14ac:dyDescent="0.3">
      <c r="A19" s="26"/>
    </row>
    <row r="20" spans="1:1" x14ac:dyDescent="0.3">
      <c r="A20" s="26"/>
    </row>
    <row r="21" spans="1:1" x14ac:dyDescent="0.3">
      <c r="A21" s="26"/>
    </row>
    <row r="22" spans="1:1" x14ac:dyDescent="0.3">
      <c r="A22" s="26"/>
    </row>
    <row r="23" spans="1:1" ht="31.5" customHeight="1" x14ac:dyDescent="0.3">
      <c r="A23" s="26"/>
    </row>
    <row r="24" spans="1:1" ht="31.5" customHeight="1" x14ac:dyDescent="0.3">
      <c r="A24" s="26"/>
    </row>
    <row r="25" spans="1:1" ht="31.5" customHeight="1" x14ac:dyDescent="0.3">
      <c r="A25" s="26"/>
    </row>
    <row r="26" spans="1:1" x14ac:dyDescent="0.3">
      <c r="A26" s="26"/>
    </row>
    <row r="27" spans="1:1" x14ac:dyDescent="0.3">
      <c r="A27" s="26"/>
    </row>
    <row r="28" spans="1:1" x14ac:dyDescent="0.3">
      <c r="A28" s="26"/>
    </row>
    <row r="29" spans="1:1" x14ac:dyDescent="0.3">
      <c r="A29" s="26"/>
    </row>
    <row r="30" spans="1:1" x14ac:dyDescent="0.3">
      <c r="A30" s="26"/>
    </row>
    <row r="31" spans="1:1" x14ac:dyDescent="0.3">
      <c r="A31" s="26"/>
    </row>
    <row r="32" spans="1:1"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K93"/>
  <sheetViews>
    <sheetView showGridLines="0" zoomScale="75" zoomScaleNormal="75" workbookViewId="0">
      <pane ySplit="1" topLeftCell="A2" activePane="bottomLeft" state="frozen"/>
      <selection pane="bottomLeft" activeCell="B11" sqref="B11"/>
    </sheetView>
  </sheetViews>
  <sheetFormatPr baseColWidth="10" defaultColWidth="8.88671875" defaultRowHeight="14.4" x14ac:dyDescent="0.3"/>
  <cols>
    <col min="1" max="1" width="95.109375" style="14" customWidth="1"/>
    <col min="2" max="2" width="23.44140625" style="14" customWidth="1"/>
    <col min="3" max="3" width="2.5546875" style="14" customWidth="1"/>
    <col min="4" max="4" width="108.5546875" style="14" customWidth="1"/>
    <col min="5" max="9" width="11.44140625" style="14" customWidth="1"/>
    <col min="10" max="10" width="11.44140625" style="2" customWidth="1"/>
    <col min="11" max="11" width="11.44140625" style="14" customWidth="1"/>
  </cols>
  <sheetData>
    <row r="1" spans="1:10" s="1" customFormat="1" ht="15" x14ac:dyDescent="0.25">
      <c r="A1" s="12"/>
      <c r="B1" s="13"/>
      <c r="C1" s="14"/>
      <c r="D1" s="264" t="s">
        <v>270</v>
      </c>
      <c r="E1" s="14"/>
      <c r="F1" s="14"/>
      <c r="G1" s="14"/>
      <c r="H1" s="14"/>
      <c r="I1" s="14"/>
      <c r="J1" s="2"/>
    </row>
    <row r="2" spans="1:10" ht="36.75" customHeight="1" x14ac:dyDescent="0.3">
      <c r="A2" s="460" t="str">
        <f>"Dépenses extérieures de R&amp;D exécutées en " &amp; SURVEY_YEAR &amp; " par le secteur de l'Enseignement Supérieur et de Recherche (ESR)"</f>
        <v>Dépenses extérieures de R&amp;D exécutées en 2024 par le secteur de l'Enseignement Supérieur et de Recherche (ESR)</v>
      </c>
      <c r="B2" s="460"/>
      <c r="D2" s="244"/>
    </row>
    <row r="3" spans="1:10" ht="183" customHeight="1" x14ac:dyDescent="0.3">
      <c r="A3" s="461" t="s">
        <v>96</v>
      </c>
      <c r="B3" s="461"/>
      <c r="C3" s="41"/>
      <c r="D3" s="273" t="s">
        <v>285</v>
      </c>
      <c r="E3" s="24"/>
      <c r="F3" s="24"/>
      <c r="G3" s="24"/>
      <c r="H3" s="24"/>
      <c r="I3" s="24"/>
    </row>
    <row r="4" spans="1:10" ht="15.6" x14ac:dyDescent="0.3">
      <c r="A4" s="177"/>
      <c r="B4" s="177"/>
    </row>
    <row r="5" spans="1:10" ht="15.6" x14ac:dyDescent="0.3">
      <c r="A5" s="177"/>
      <c r="B5" s="177"/>
    </row>
    <row r="6" spans="1:10" ht="15.6" x14ac:dyDescent="0.3">
      <c r="A6" s="269" t="s">
        <v>118</v>
      </c>
      <c r="B6" s="270" t="s">
        <v>62</v>
      </c>
    </row>
    <row r="7" spans="1:10" ht="18.75" customHeight="1" x14ac:dyDescent="0.3">
      <c r="A7" s="271" t="s">
        <v>119</v>
      </c>
      <c r="B7" s="376"/>
    </row>
    <row r="8" spans="1:10" ht="31.2" x14ac:dyDescent="0.3">
      <c r="A8" s="269" t="s">
        <v>120</v>
      </c>
      <c r="B8" s="270" t="s">
        <v>62</v>
      </c>
      <c r="D8" s="276" t="s">
        <v>288</v>
      </c>
    </row>
    <row r="9" spans="1:10" ht="15" x14ac:dyDescent="0.3">
      <c r="A9" s="262" t="s">
        <v>122</v>
      </c>
      <c r="B9" s="376"/>
      <c r="D9" s="277" t="s">
        <v>289</v>
      </c>
    </row>
    <row r="10" spans="1:10" ht="15.6" x14ac:dyDescent="0.3">
      <c r="A10" s="262" t="s">
        <v>123</v>
      </c>
      <c r="B10" s="371"/>
      <c r="D10" s="277" t="s">
        <v>290</v>
      </c>
    </row>
    <row r="11" spans="1:10" ht="46.8" x14ac:dyDescent="0.3">
      <c r="A11" s="255" t="s">
        <v>124</v>
      </c>
      <c r="B11" s="274">
        <f>SUM(B9:B10)</f>
        <v>0</v>
      </c>
      <c r="D11" s="277" t="s">
        <v>291</v>
      </c>
    </row>
    <row r="12" spans="1:10" ht="15" x14ac:dyDescent="0.3">
      <c r="A12" s="26"/>
      <c r="D12" s="277" t="s">
        <v>292</v>
      </c>
    </row>
    <row r="13" spans="1:10" ht="57" customHeight="1" x14ac:dyDescent="0.3">
      <c r="A13" s="255" t="s">
        <v>126</v>
      </c>
      <c r="B13" s="275">
        <f>DE_ES_NV+DE_ESC_TOTAL</f>
        <v>0</v>
      </c>
      <c r="D13" s="277" t="s">
        <v>293</v>
      </c>
    </row>
    <row r="14" spans="1:10" ht="15" x14ac:dyDescent="0.3">
      <c r="A14" s="26"/>
      <c r="B14" s="26"/>
      <c r="D14" s="277" t="s">
        <v>294</v>
      </c>
    </row>
    <row r="15" spans="1:10" ht="15" x14ac:dyDescent="0.3">
      <c r="A15" s="26"/>
      <c r="D15" s="277" t="s">
        <v>295</v>
      </c>
    </row>
    <row r="16" spans="1:10" ht="15" x14ac:dyDescent="0.3">
      <c r="A16" s="26"/>
      <c r="D16" s="277" t="s">
        <v>296</v>
      </c>
    </row>
    <row r="17" spans="1:4" ht="15" x14ac:dyDescent="0.3">
      <c r="A17" s="26"/>
      <c r="D17" s="277" t="s">
        <v>297</v>
      </c>
    </row>
    <row r="18" spans="1:4" ht="15" x14ac:dyDescent="0.3">
      <c r="A18" s="26"/>
      <c r="D18" s="277" t="s">
        <v>298</v>
      </c>
    </row>
    <row r="19" spans="1:4" ht="15" x14ac:dyDescent="0.3">
      <c r="A19" s="26"/>
      <c r="D19" s="277" t="s">
        <v>299</v>
      </c>
    </row>
    <row r="20" spans="1:4" ht="15" x14ac:dyDescent="0.3">
      <c r="A20" s="26"/>
      <c r="D20" s="277" t="s">
        <v>300</v>
      </c>
    </row>
    <row r="21" spans="1:4" ht="15" x14ac:dyDescent="0.3">
      <c r="A21" s="26"/>
      <c r="D21" s="277" t="s">
        <v>301</v>
      </c>
    </row>
    <row r="22" spans="1:4" ht="15" x14ac:dyDescent="0.3">
      <c r="A22" s="26"/>
      <c r="D22" s="277" t="s">
        <v>302</v>
      </c>
    </row>
    <row r="23" spans="1:4" ht="15" x14ac:dyDescent="0.3">
      <c r="A23" s="26"/>
      <c r="D23" s="277" t="s">
        <v>303</v>
      </c>
    </row>
    <row r="24" spans="1:4" ht="15" x14ac:dyDescent="0.3">
      <c r="A24" s="26"/>
      <c r="D24" s="277" t="s">
        <v>304</v>
      </c>
    </row>
    <row r="25" spans="1:4" ht="15" x14ac:dyDescent="0.3">
      <c r="A25" s="26"/>
      <c r="D25" s="277" t="s">
        <v>305</v>
      </c>
    </row>
    <row r="26" spans="1:4" ht="15" x14ac:dyDescent="0.3">
      <c r="A26" s="26"/>
      <c r="D26" s="277" t="s">
        <v>306</v>
      </c>
    </row>
    <row r="27" spans="1:4" ht="15" x14ac:dyDescent="0.3">
      <c r="A27" s="26"/>
      <c r="D27" s="277" t="s">
        <v>307</v>
      </c>
    </row>
    <row r="28" spans="1:4" ht="15" x14ac:dyDescent="0.3">
      <c r="A28" s="26"/>
      <c r="D28" s="278" t="s">
        <v>308</v>
      </c>
    </row>
    <row r="29" spans="1:4" ht="15" x14ac:dyDescent="0.3">
      <c r="A29" s="26"/>
      <c r="D29" s="277" t="s">
        <v>309</v>
      </c>
    </row>
    <row r="30" spans="1:4" ht="15" x14ac:dyDescent="0.3">
      <c r="A30" s="26"/>
      <c r="D30" s="277" t="s">
        <v>310</v>
      </c>
    </row>
    <row r="31" spans="1:4" ht="15" x14ac:dyDescent="0.3">
      <c r="A31" s="26"/>
      <c r="D31" s="277" t="s">
        <v>311</v>
      </c>
    </row>
    <row r="32" spans="1:4" ht="15" x14ac:dyDescent="0.3">
      <c r="A32" s="26"/>
      <c r="D32" s="277" t="s">
        <v>312</v>
      </c>
    </row>
    <row r="33" spans="1:10" ht="15" x14ac:dyDescent="0.3">
      <c r="A33" s="26"/>
      <c r="D33" s="277" t="s">
        <v>313</v>
      </c>
    </row>
    <row r="34" spans="1:10" ht="15" x14ac:dyDescent="0.3">
      <c r="A34" s="26"/>
      <c r="D34" s="277" t="s">
        <v>314</v>
      </c>
    </row>
    <row r="35" spans="1:10" ht="15" x14ac:dyDescent="0.3">
      <c r="A35" s="26"/>
      <c r="D35" s="277" t="s">
        <v>315</v>
      </c>
    </row>
    <row r="36" spans="1:10" ht="15" x14ac:dyDescent="0.3">
      <c r="A36" s="26"/>
      <c r="D36" s="277" t="s">
        <v>316</v>
      </c>
    </row>
    <row r="37" spans="1:10" ht="15" x14ac:dyDescent="0.3">
      <c r="A37" s="26"/>
      <c r="D37" s="277" t="s">
        <v>317</v>
      </c>
    </row>
    <row r="38" spans="1:10" ht="15" x14ac:dyDescent="0.3">
      <c r="A38" s="26"/>
      <c r="D38" s="277" t="s">
        <v>318</v>
      </c>
    </row>
    <row r="39" spans="1:10" ht="15" x14ac:dyDescent="0.3">
      <c r="A39" s="26"/>
      <c r="D39" s="277" t="s">
        <v>319</v>
      </c>
    </row>
    <row r="40" spans="1:10" ht="15" x14ac:dyDescent="0.3">
      <c r="A40" s="26"/>
      <c r="D40" s="277" t="s">
        <v>320</v>
      </c>
    </row>
    <row r="41" spans="1:10" ht="15" x14ac:dyDescent="0.3">
      <c r="A41" s="26"/>
      <c r="D41" s="277" t="s">
        <v>321</v>
      </c>
    </row>
    <row r="42" spans="1:10" ht="15" x14ac:dyDescent="0.3">
      <c r="A42" s="26"/>
      <c r="D42" s="277" t="s">
        <v>322</v>
      </c>
    </row>
    <row r="43" spans="1:10" ht="15" x14ac:dyDescent="0.3">
      <c r="A43" s="26"/>
      <c r="D43" s="277" t="s">
        <v>323</v>
      </c>
    </row>
    <row r="44" spans="1:10" ht="15" x14ac:dyDescent="0.3">
      <c r="A44" s="26"/>
      <c r="D44" s="277" t="s">
        <v>324</v>
      </c>
    </row>
    <row r="45" spans="1:10" ht="15" x14ac:dyDescent="0.3">
      <c r="A45" s="26"/>
      <c r="D45" s="277" t="s">
        <v>325</v>
      </c>
    </row>
    <row r="46" spans="1:10" ht="15" x14ac:dyDescent="0.3">
      <c r="A46" s="26"/>
      <c r="D46" s="277" t="s">
        <v>326</v>
      </c>
    </row>
    <row r="47" spans="1:10" ht="31.5" customHeight="1" x14ac:dyDescent="0.3">
      <c r="A47" s="26"/>
      <c r="D47" s="277" t="s">
        <v>327</v>
      </c>
    </row>
    <row r="48" spans="1:10" ht="18.75" customHeight="1" x14ac:dyDescent="0.3">
      <c r="A48" s="26"/>
      <c r="C48" s="26"/>
      <c r="D48" s="277" t="s">
        <v>328</v>
      </c>
      <c r="E48" s="26"/>
      <c r="F48" s="26"/>
      <c r="G48" s="26"/>
      <c r="H48" s="26"/>
      <c r="I48" s="26"/>
      <c r="J48" s="26"/>
    </row>
    <row r="49" spans="1:4" ht="15" x14ac:dyDescent="0.3">
      <c r="A49" s="26"/>
      <c r="D49" s="264" t="s">
        <v>329</v>
      </c>
    </row>
    <row r="50" spans="1:4" ht="15" x14ac:dyDescent="0.3">
      <c r="A50" s="26"/>
      <c r="D50" s="264" t="s">
        <v>330</v>
      </c>
    </row>
    <row r="51" spans="1:4" ht="15" x14ac:dyDescent="0.3">
      <c r="A51" s="26"/>
      <c r="D51" s="264" t="s">
        <v>331</v>
      </c>
    </row>
    <row r="52" spans="1:4" ht="15" x14ac:dyDescent="0.3">
      <c r="A52" s="26"/>
      <c r="D52" s="264" t="s">
        <v>332</v>
      </c>
    </row>
    <row r="53" spans="1:4" ht="15" x14ac:dyDescent="0.3">
      <c r="A53" s="26"/>
      <c r="D53" s="264" t="s">
        <v>333</v>
      </c>
    </row>
    <row r="54" spans="1:4" ht="15" x14ac:dyDescent="0.3">
      <c r="A54" s="26"/>
      <c r="D54" s="264" t="s">
        <v>334</v>
      </c>
    </row>
    <row r="55" spans="1:4" ht="15" x14ac:dyDescent="0.3">
      <c r="A55" s="26"/>
      <c r="D55" s="264" t="s">
        <v>335</v>
      </c>
    </row>
    <row r="56" spans="1:4" ht="15" x14ac:dyDescent="0.3">
      <c r="A56" s="26"/>
      <c r="D56" s="264" t="s">
        <v>336</v>
      </c>
    </row>
    <row r="57" spans="1:4" ht="15" x14ac:dyDescent="0.3">
      <c r="A57" s="26"/>
      <c r="D57" s="264" t="s">
        <v>337</v>
      </c>
    </row>
    <row r="58" spans="1:4" ht="15" x14ac:dyDescent="0.3">
      <c r="A58" s="26"/>
      <c r="D58" s="264" t="s">
        <v>338</v>
      </c>
    </row>
    <row r="59" spans="1:4" ht="15" x14ac:dyDescent="0.3">
      <c r="A59" s="26"/>
      <c r="D59" s="264" t="s">
        <v>339</v>
      </c>
    </row>
    <row r="60" spans="1:4" ht="15" x14ac:dyDescent="0.3">
      <c r="A60" s="26"/>
      <c r="D60" s="264" t="s">
        <v>340</v>
      </c>
    </row>
    <row r="61" spans="1:4" ht="15" x14ac:dyDescent="0.3">
      <c r="A61" s="26"/>
      <c r="D61" s="264" t="s">
        <v>341</v>
      </c>
    </row>
    <row r="62" spans="1:4" ht="15" x14ac:dyDescent="0.3">
      <c r="A62" s="26"/>
      <c r="D62" s="264" t="s">
        <v>342</v>
      </c>
    </row>
    <row r="63" spans="1:4" ht="15" x14ac:dyDescent="0.3">
      <c r="A63" s="26"/>
      <c r="D63" s="264" t="s">
        <v>343</v>
      </c>
    </row>
    <row r="64" spans="1:4" ht="15" x14ac:dyDescent="0.3">
      <c r="A64" s="26"/>
      <c r="D64" s="264" t="s">
        <v>344</v>
      </c>
    </row>
    <row r="65" spans="1:4" ht="15" x14ac:dyDescent="0.3">
      <c r="A65" s="26"/>
      <c r="D65" s="264" t="s">
        <v>345</v>
      </c>
    </row>
    <row r="66" spans="1:4" ht="15" x14ac:dyDescent="0.3">
      <c r="A66" s="26"/>
      <c r="D66" s="264" t="s">
        <v>346</v>
      </c>
    </row>
    <row r="67" spans="1:4" ht="15" x14ac:dyDescent="0.3">
      <c r="A67" s="26"/>
      <c r="D67" s="264" t="s">
        <v>347</v>
      </c>
    </row>
    <row r="68" spans="1:4" ht="15" x14ac:dyDescent="0.3">
      <c r="A68" s="26"/>
      <c r="D68" s="264" t="s">
        <v>348</v>
      </c>
    </row>
    <row r="69" spans="1:4" ht="15" x14ac:dyDescent="0.3">
      <c r="A69" s="26"/>
      <c r="D69" s="264" t="s">
        <v>349</v>
      </c>
    </row>
    <row r="70" spans="1:4" ht="15" x14ac:dyDescent="0.3">
      <c r="A70" s="26"/>
      <c r="D70" s="264" t="s">
        <v>350</v>
      </c>
    </row>
    <row r="71" spans="1:4" ht="15" x14ac:dyDescent="0.3">
      <c r="A71" s="26"/>
      <c r="D71" s="264" t="s">
        <v>351</v>
      </c>
    </row>
    <row r="72" spans="1:4" ht="30" x14ac:dyDescent="0.3">
      <c r="A72" s="26"/>
      <c r="D72" s="264" t="s">
        <v>352</v>
      </c>
    </row>
    <row r="73" spans="1:4" ht="15" x14ac:dyDescent="0.3">
      <c r="A73" s="26"/>
      <c r="D73" s="264" t="s">
        <v>353</v>
      </c>
    </row>
    <row r="74" spans="1:4" ht="30" x14ac:dyDescent="0.3">
      <c r="A74" s="26"/>
      <c r="D74" s="264" t="s">
        <v>354</v>
      </c>
    </row>
    <row r="75" spans="1:4" ht="15" x14ac:dyDescent="0.3">
      <c r="A75" s="26"/>
      <c r="D75" s="264" t="s">
        <v>355</v>
      </c>
    </row>
    <row r="76" spans="1:4" ht="15" x14ac:dyDescent="0.3">
      <c r="A76" s="26"/>
      <c r="D76" s="264" t="s">
        <v>356</v>
      </c>
    </row>
    <row r="77" spans="1:4" ht="15" x14ac:dyDescent="0.3">
      <c r="A77" s="26"/>
      <c r="D77" s="264" t="s">
        <v>357</v>
      </c>
    </row>
    <row r="78" spans="1:4" ht="15" x14ac:dyDescent="0.3">
      <c r="A78" s="26"/>
      <c r="D78" s="264" t="s">
        <v>358</v>
      </c>
    </row>
    <row r="79" spans="1:4" ht="15" x14ac:dyDescent="0.3">
      <c r="A79" s="26"/>
      <c r="D79" s="264" t="s">
        <v>359</v>
      </c>
    </row>
    <row r="80" spans="1:4" ht="15" x14ac:dyDescent="0.3">
      <c r="A80" s="26"/>
      <c r="D80" s="264" t="s">
        <v>360</v>
      </c>
    </row>
    <row r="81" spans="1:4" ht="30" x14ac:dyDescent="0.3">
      <c r="A81" s="26"/>
      <c r="D81" s="264" t="s">
        <v>361</v>
      </c>
    </row>
    <row r="82" spans="1:4" ht="15" x14ac:dyDescent="0.3">
      <c r="A82" s="26"/>
      <c r="D82" s="264" t="s">
        <v>362</v>
      </c>
    </row>
    <row r="83" spans="1:4" ht="15" x14ac:dyDescent="0.3">
      <c r="A83" s="26"/>
      <c r="D83" s="264" t="s">
        <v>363</v>
      </c>
    </row>
    <row r="84" spans="1:4" ht="15" x14ac:dyDescent="0.3">
      <c r="A84" s="26"/>
      <c r="D84" s="264" t="s">
        <v>364</v>
      </c>
    </row>
    <row r="85" spans="1:4" ht="15" x14ac:dyDescent="0.3">
      <c r="A85" s="26"/>
      <c r="D85" s="264" t="s">
        <v>365</v>
      </c>
    </row>
    <row r="86" spans="1:4" ht="15" x14ac:dyDescent="0.3">
      <c r="A86" s="26"/>
      <c r="D86" s="264" t="s">
        <v>366</v>
      </c>
    </row>
    <row r="87" spans="1:4" ht="30" x14ac:dyDescent="0.3">
      <c r="A87" s="26"/>
      <c r="D87" s="264" t="s">
        <v>367</v>
      </c>
    </row>
    <row r="88" spans="1:4" ht="15" x14ac:dyDescent="0.3">
      <c r="A88" s="26"/>
      <c r="D88" s="264" t="s">
        <v>368</v>
      </c>
    </row>
    <row r="89" spans="1:4" ht="15" x14ac:dyDescent="0.3">
      <c r="A89" s="26"/>
      <c r="D89" s="264" t="s">
        <v>369</v>
      </c>
    </row>
    <row r="90" spans="1:4" ht="15" x14ac:dyDescent="0.3">
      <c r="A90" s="26"/>
      <c r="D90" s="264" t="s">
        <v>370</v>
      </c>
    </row>
    <row r="91" spans="1:4" ht="30" x14ac:dyDescent="0.3">
      <c r="A91" s="26"/>
      <c r="D91" s="264" t="s">
        <v>371</v>
      </c>
    </row>
    <row r="92" spans="1:4" ht="15" x14ac:dyDescent="0.3">
      <c r="A92" s="26"/>
      <c r="D92" s="264" t="s">
        <v>372</v>
      </c>
    </row>
    <row r="93" spans="1:4" ht="15" x14ac:dyDescent="0.3">
      <c r="D93" s="264" t="s">
        <v>373</v>
      </c>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63"/>
  <sheetViews>
    <sheetView showGridLines="0" zoomScale="80" zoomScaleNormal="80" workbookViewId="0">
      <pane ySplit="1" topLeftCell="A2" activePane="bottomLeft" state="frozen"/>
      <selection pane="bottomLeft" activeCell="B6" sqref="B6"/>
    </sheetView>
  </sheetViews>
  <sheetFormatPr baseColWidth="10" defaultColWidth="8.88671875" defaultRowHeight="14.4" x14ac:dyDescent="0.3"/>
  <cols>
    <col min="1" max="1" width="56.6640625" style="14" customWidth="1"/>
    <col min="2" max="2" width="20.6640625" style="14" bestFit="1" customWidth="1"/>
    <col min="3" max="3" width="2.5546875" style="14" customWidth="1"/>
    <col min="4" max="4" width="93.5546875" style="14" customWidth="1"/>
    <col min="5" max="9" width="2.5546875" style="14" customWidth="1"/>
    <col min="10" max="10" width="3.88671875" style="2" customWidth="1"/>
    <col min="11" max="11" width="11.44140625" style="14" customWidth="1"/>
  </cols>
  <sheetData>
    <row r="1" spans="1:10" s="1" customFormat="1" ht="15" x14ac:dyDescent="0.25">
      <c r="A1" s="12"/>
      <c r="B1" s="13"/>
      <c r="C1" s="14"/>
      <c r="D1" s="264" t="s">
        <v>270</v>
      </c>
      <c r="E1" s="14"/>
      <c r="F1" s="14"/>
      <c r="G1" s="14"/>
      <c r="H1" s="14"/>
      <c r="I1" s="14"/>
      <c r="J1" s="2"/>
    </row>
    <row r="2" spans="1:10" ht="38.25" customHeight="1" x14ac:dyDescent="0.3">
      <c r="A2" s="460" t="str">
        <f>"Dépenses extérieures de R&amp;D exécutées en " &amp; SURVEY_YEAR &amp; " par les Associations, les Fondations et les GIP"</f>
        <v>Dépenses extérieures de R&amp;D exécutées en 2024 par les Associations, les Fondations et les GIP</v>
      </c>
      <c r="B2" s="460"/>
      <c r="D2" s="280" t="s">
        <v>374</v>
      </c>
    </row>
    <row r="3" spans="1:10" ht="196.5" customHeight="1" x14ac:dyDescent="0.3">
      <c r="A3" s="442" t="s">
        <v>96</v>
      </c>
      <c r="B3" s="442"/>
      <c r="C3" s="41"/>
      <c r="D3" s="281" t="s">
        <v>285</v>
      </c>
      <c r="E3" s="24"/>
      <c r="F3" s="24"/>
      <c r="G3" s="24"/>
      <c r="H3" s="24"/>
      <c r="I3" s="24"/>
    </row>
    <row r="4" spans="1:10" ht="15.6" x14ac:dyDescent="0.3">
      <c r="A4" s="258"/>
      <c r="B4" s="177"/>
      <c r="D4" s="244"/>
    </row>
    <row r="5" spans="1:10" ht="31.2" x14ac:dyDescent="0.3">
      <c r="A5" s="269" t="s">
        <v>127</v>
      </c>
      <c r="B5" s="279" t="s">
        <v>62</v>
      </c>
      <c r="D5" s="244"/>
    </row>
    <row r="6" spans="1:10" ht="15.6" x14ac:dyDescent="0.3">
      <c r="A6" s="262" t="s">
        <v>128</v>
      </c>
      <c r="B6" s="371"/>
      <c r="D6" s="244"/>
    </row>
    <row r="7" spans="1:10" ht="47.25" customHeight="1" x14ac:dyDescent="0.3">
      <c r="A7" s="255" t="s">
        <v>129</v>
      </c>
      <c r="B7" s="274">
        <f>DE_I_NV</f>
        <v>0</v>
      </c>
    </row>
    <row r="8" spans="1:10" ht="105" x14ac:dyDescent="0.3">
      <c r="A8" s="26"/>
      <c r="B8" s="26"/>
      <c r="C8" s="26"/>
      <c r="D8" s="280" t="s">
        <v>375</v>
      </c>
    </row>
    <row r="9" spans="1:10" ht="15" x14ac:dyDescent="0.3">
      <c r="A9" s="26"/>
      <c r="B9" s="26"/>
      <c r="C9" s="26"/>
      <c r="D9" s="244"/>
    </row>
    <row r="10" spans="1:10" x14ac:dyDescent="0.3">
      <c r="A10" s="26"/>
      <c r="B10" s="26"/>
      <c r="C10" s="26"/>
    </row>
    <row r="11" spans="1:10" x14ac:dyDescent="0.3">
      <c r="A11" s="26"/>
      <c r="B11" s="26"/>
      <c r="C11" s="26"/>
      <c r="D11" s="26"/>
    </row>
    <row r="12" spans="1:10" x14ac:dyDescent="0.3">
      <c r="A12" s="26"/>
      <c r="B12" s="26"/>
      <c r="C12" s="26"/>
      <c r="D12" s="26"/>
    </row>
    <row r="13" spans="1:10" x14ac:dyDescent="0.3">
      <c r="A13" s="26"/>
    </row>
    <row r="14" spans="1:10" x14ac:dyDescent="0.3">
      <c r="A14" s="26"/>
    </row>
    <row r="15" spans="1:10" x14ac:dyDescent="0.3">
      <c r="A15" s="26"/>
    </row>
    <row r="16" spans="1:10" x14ac:dyDescent="0.3">
      <c r="A16" s="26"/>
    </row>
    <row r="17" spans="1:1" x14ac:dyDescent="0.3">
      <c r="A17" s="26"/>
    </row>
    <row r="18" spans="1:1" x14ac:dyDescent="0.3">
      <c r="A18" s="26"/>
    </row>
    <row r="19" spans="1:1" x14ac:dyDescent="0.3">
      <c r="A19" s="26"/>
    </row>
    <row r="20" spans="1:1" ht="31.5" customHeight="1" x14ac:dyDescent="0.3">
      <c r="A20" s="26"/>
    </row>
    <row r="21" spans="1:1" ht="31.5" customHeight="1" x14ac:dyDescent="0.3">
      <c r="A21" s="26"/>
    </row>
    <row r="22" spans="1:1" ht="31.5" customHeight="1" x14ac:dyDescent="0.3">
      <c r="A22" s="26"/>
    </row>
    <row r="23" spans="1:1" x14ac:dyDescent="0.3">
      <c r="A23" s="26"/>
    </row>
    <row r="24" spans="1:1" x14ac:dyDescent="0.3">
      <c r="A24" s="26"/>
    </row>
    <row r="25" spans="1:1" x14ac:dyDescent="0.3">
      <c r="A25" s="26"/>
    </row>
    <row r="26" spans="1:1" x14ac:dyDescent="0.3">
      <c r="A26" s="26"/>
    </row>
    <row r="27" spans="1:1" x14ac:dyDescent="0.3">
      <c r="A27" s="26"/>
    </row>
    <row r="28" spans="1:1" x14ac:dyDescent="0.3">
      <c r="A28" s="26"/>
    </row>
    <row r="29" spans="1:1" x14ac:dyDescent="0.3">
      <c r="A29" s="26"/>
    </row>
    <row r="30" spans="1:1" x14ac:dyDescent="0.3">
      <c r="A30" s="26"/>
    </row>
    <row r="31" spans="1:1" x14ac:dyDescent="0.3">
      <c r="A31" s="26"/>
    </row>
    <row r="32" spans="1:1"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4" orientation="portrait"/>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K81"/>
  <sheetViews>
    <sheetView showGridLines="0" zoomScale="75" zoomScaleNormal="75" workbookViewId="0">
      <pane ySplit="1" topLeftCell="A2" activePane="bottomLeft" state="frozen"/>
      <selection pane="bottomLeft" activeCell="C10" sqref="C10"/>
    </sheetView>
  </sheetViews>
  <sheetFormatPr baseColWidth="10" defaultColWidth="8.88671875" defaultRowHeight="14.4" x14ac:dyDescent="0.3"/>
  <cols>
    <col min="1" max="1" width="8.109375" style="14" customWidth="1"/>
    <col min="2" max="2" width="51" style="14" customWidth="1"/>
    <col min="3" max="3" width="27.33203125" style="14" customWidth="1"/>
    <col min="4" max="4" width="23.6640625" style="14" customWidth="1"/>
    <col min="5" max="9" width="3.6640625" style="14" customWidth="1"/>
    <col min="10" max="10" width="3.88671875" style="2" customWidth="1"/>
    <col min="11" max="11" width="11.44140625" style="14" customWidth="1"/>
  </cols>
  <sheetData>
    <row r="1" spans="1:11" s="1" customFormat="1" ht="13.2" x14ac:dyDescent="0.25">
      <c r="A1" s="12"/>
      <c r="B1" s="13"/>
      <c r="C1" s="14"/>
      <c r="D1" s="14"/>
      <c r="E1" s="14"/>
      <c r="F1" s="14"/>
      <c r="G1" s="14"/>
      <c r="H1" s="14"/>
      <c r="I1" s="14"/>
      <c r="J1" s="2"/>
    </row>
    <row r="2" spans="1:11" ht="28.5" customHeight="1" x14ac:dyDescent="0.3">
      <c r="A2" s="447" t="str">
        <f>"Dépenses extérieures de R&amp;D exécutées en " &amp; SURVEY_YEAR &amp; " par les Entreprises"</f>
        <v>Dépenses extérieures de R&amp;D exécutées en 2024 par les Entreprises</v>
      </c>
      <c r="B2" s="447"/>
      <c r="C2" s="447"/>
      <c r="D2" s="447"/>
    </row>
    <row r="3" spans="1:11" ht="50.25" customHeight="1" x14ac:dyDescent="0.3">
      <c r="A3" s="462" t="s">
        <v>96</v>
      </c>
      <c r="B3" s="462"/>
      <c r="C3" s="462"/>
      <c r="D3" s="462"/>
      <c r="E3" s="24"/>
      <c r="F3" s="24"/>
      <c r="G3" s="24"/>
      <c r="H3" s="24"/>
      <c r="I3" s="24"/>
    </row>
    <row r="4" spans="1:11" ht="30" customHeight="1" x14ac:dyDescent="0.3">
      <c r="A4" s="411" t="s">
        <v>376</v>
      </c>
      <c r="B4" s="411"/>
      <c r="C4" s="411"/>
      <c r="D4" s="411"/>
    </row>
    <row r="5" spans="1:11" ht="30" customHeight="1" x14ac:dyDescent="0.3">
      <c r="A5" s="283"/>
      <c r="B5" s="283"/>
      <c r="C5" s="283"/>
      <c r="D5" s="283"/>
      <c r="E5" s="120"/>
      <c r="F5" s="120"/>
      <c r="G5" s="120"/>
      <c r="H5" s="120"/>
      <c r="I5" s="120"/>
      <c r="K5" s="120"/>
    </row>
    <row r="6" spans="1:11" ht="225.75" customHeight="1" x14ac:dyDescent="0.3">
      <c r="A6" s="465" t="s">
        <v>377</v>
      </c>
      <c r="B6" s="465"/>
      <c r="C6" s="465"/>
      <c r="D6" s="465"/>
      <c r="E6" s="120"/>
      <c r="F6" s="120"/>
      <c r="G6" s="120"/>
      <c r="H6" s="120"/>
      <c r="I6" s="120"/>
      <c r="K6" s="120"/>
    </row>
    <row r="7" spans="1:11" ht="30" customHeight="1" x14ac:dyDescent="0.3">
      <c r="A7" s="283"/>
      <c r="B7" s="283"/>
      <c r="C7" s="283"/>
      <c r="D7" s="283"/>
      <c r="E7" s="120"/>
      <c r="F7" s="120"/>
      <c r="G7" s="120"/>
      <c r="H7" s="120"/>
      <c r="I7" s="120"/>
      <c r="K7" s="120"/>
    </row>
    <row r="8" spans="1:11" ht="15" customHeight="1" x14ac:dyDescent="0.3">
      <c r="A8" s="462" t="s">
        <v>130</v>
      </c>
      <c r="B8" s="462"/>
      <c r="C8" s="462"/>
      <c r="D8" s="462"/>
      <c r="E8" s="24"/>
      <c r="F8" s="24"/>
      <c r="G8" s="24"/>
      <c r="H8" s="24"/>
      <c r="I8" s="24"/>
    </row>
    <row r="9" spans="1:11" ht="15" customHeight="1" x14ac:dyDescent="0.3">
      <c r="A9" s="246"/>
      <c r="B9" s="284" t="s">
        <v>131</v>
      </c>
      <c r="C9" s="284" t="s">
        <v>132</v>
      </c>
      <c r="D9" s="386"/>
      <c r="F9" s="266"/>
      <c r="G9" s="266"/>
      <c r="H9" s="266"/>
      <c r="I9" s="266"/>
      <c r="K9" s="120"/>
    </row>
    <row r="10" spans="1:11" ht="15.6" x14ac:dyDescent="0.3">
      <c r="A10" s="285">
        <v>31</v>
      </c>
      <c r="B10" s="286" t="s">
        <v>378</v>
      </c>
      <c r="C10" s="371"/>
      <c r="D10" s="385"/>
      <c r="E10" s="46"/>
      <c r="F10" s="46"/>
      <c r="G10" s="46"/>
      <c r="H10" s="46"/>
      <c r="I10" s="46"/>
    </row>
    <row r="11" spans="1:11" ht="33" customHeight="1" x14ac:dyDescent="0.3">
      <c r="A11" s="463" t="s">
        <v>133</v>
      </c>
      <c r="B11" s="464"/>
      <c r="C11" s="287">
        <f>DE_ENTRA_VAL</f>
        <v>0</v>
      </c>
      <c r="E11" s="47"/>
      <c r="F11" s="47"/>
      <c r="G11" s="47"/>
      <c r="H11" s="47"/>
      <c r="I11" s="47"/>
    </row>
    <row r="12" spans="1:11" x14ac:dyDescent="0.3">
      <c r="B12" s="26"/>
      <c r="C12" s="26"/>
      <c r="E12" s="38"/>
      <c r="F12" s="38"/>
      <c r="G12" s="38"/>
      <c r="H12" s="38"/>
      <c r="I12" s="38"/>
    </row>
    <row r="13" spans="1:11" x14ac:dyDescent="0.3">
      <c r="A13" s="42"/>
      <c r="B13" s="26"/>
    </row>
    <row r="14" spans="1:11" x14ac:dyDescent="0.3">
      <c r="B14" s="26"/>
    </row>
    <row r="15" spans="1:11" x14ac:dyDescent="0.3">
      <c r="B15" s="26"/>
    </row>
    <row r="16" spans="1:11" x14ac:dyDescent="0.3">
      <c r="B16" s="26"/>
    </row>
    <row r="17" spans="2:2" x14ac:dyDescent="0.3">
      <c r="B17" s="26"/>
    </row>
    <row r="18" spans="2:2" x14ac:dyDescent="0.3">
      <c r="B18" s="26"/>
    </row>
    <row r="19" spans="2:2" x14ac:dyDescent="0.3">
      <c r="B19" s="26"/>
    </row>
    <row r="20" spans="2:2" x14ac:dyDescent="0.3">
      <c r="B20" s="26"/>
    </row>
    <row r="21" spans="2:2" x14ac:dyDescent="0.3">
      <c r="B21" s="26"/>
    </row>
    <row r="22" spans="2:2" x14ac:dyDescent="0.3">
      <c r="B22" s="26"/>
    </row>
    <row r="23" spans="2:2" x14ac:dyDescent="0.3">
      <c r="B23" s="26"/>
    </row>
    <row r="24" spans="2:2" x14ac:dyDescent="0.3">
      <c r="B24" s="26"/>
    </row>
    <row r="25" spans="2:2" ht="31.5" customHeight="1" x14ac:dyDescent="0.3">
      <c r="B25" s="26"/>
    </row>
    <row r="26" spans="2:2" ht="31.5" customHeight="1" x14ac:dyDescent="0.3">
      <c r="B26" s="26"/>
    </row>
    <row r="27" spans="2:2" ht="31.5" customHeight="1" x14ac:dyDescent="0.3">
      <c r="B27" s="26"/>
    </row>
    <row r="28" spans="2:2" x14ac:dyDescent="0.3">
      <c r="B28" s="26"/>
    </row>
    <row r="29" spans="2:2" x14ac:dyDescent="0.3">
      <c r="B29" s="26"/>
    </row>
    <row r="30" spans="2:2" x14ac:dyDescent="0.3">
      <c r="B30" s="26"/>
    </row>
    <row r="31" spans="2:2" x14ac:dyDescent="0.3">
      <c r="B31" s="26"/>
    </row>
    <row r="32" spans="2:2" x14ac:dyDescent="0.3">
      <c r="B32" s="26"/>
    </row>
    <row r="33" spans="2:2" x14ac:dyDescent="0.3">
      <c r="B33" s="26"/>
    </row>
    <row r="34" spans="2:2" x14ac:dyDescent="0.3">
      <c r="B34" s="26"/>
    </row>
    <row r="35" spans="2:2" x14ac:dyDescent="0.3">
      <c r="B35" s="26"/>
    </row>
    <row r="36" spans="2:2" x14ac:dyDescent="0.3">
      <c r="B36" s="26"/>
    </row>
    <row r="37" spans="2:2" x14ac:dyDescent="0.3">
      <c r="B37" s="26"/>
    </row>
    <row r="38" spans="2:2" x14ac:dyDescent="0.3">
      <c r="B38" s="26"/>
    </row>
    <row r="39" spans="2:2" x14ac:dyDescent="0.3">
      <c r="B39" s="26"/>
    </row>
    <row r="40" spans="2:2" x14ac:dyDescent="0.3">
      <c r="B40" s="26"/>
    </row>
    <row r="41" spans="2:2" x14ac:dyDescent="0.3">
      <c r="B41" s="26"/>
    </row>
    <row r="42" spans="2:2" x14ac:dyDescent="0.3">
      <c r="B42" s="26"/>
    </row>
    <row r="43" spans="2:2" x14ac:dyDescent="0.3">
      <c r="B43" s="26"/>
    </row>
    <row r="44" spans="2:2" x14ac:dyDescent="0.3">
      <c r="B44" s="26"/>
    </row>
    <row r="45" spans="2:2" x14ac:dyDescent="0.3">
      <c r="B45" s="26"/>
    </row>
    <row r="46" spans="2:2" x14ac:dyDescent="0.3">
      <c r="B46" s="26"/>
    </row>
    <row r="47" spans="2:2" x14ac:dyDescent="0.3">
      <c r="B47" s="26"/>
    </row>
    <row r="48" spans="2:2" x14ac:dyDescent="0.3">
      <c r="B48" s="26"/>
    </row>
    <row r="49" spans="2:2" x14ac:dyDescent="0.3">
      <c r="B49" s="26"/>
    </row>
    <row r="50" spans="2:2" x14ac:dyDescent="0.3">
      <c r="B50" s="26"/>
    </row>
    <row r="51" spans="2:2" x14ac:dyDescent="0.3">
      <c r="B51" s="26"/>
    </row>
    <row r="52" spans="2:2" x14ac:dyDescent="0.3">
      <c r="B52" s="26"/>
    </row>
    <row r="53" spans="2:2" x14ac:dyDescent="0.3">
      <c r="B53" s="26"/>
    </row>
    <row r="54" spans="2:2" x14ac:dyDescent="0.3">
      <c r="B54" s="26"/>
    </row>
    <row r="55" spans="2:2" x14ac:dyDescent="0.3">
      <c r="B55" s="26"/>
    </row>
    <row r="56" spans="2:2" x14ac:dyDescent="0.3">
      <c r="B56" s="26"/>
    </row>
    <row r="57" spans="2:2" x14ac:dyDescent="0.3">
      <c r="B57" s="26"/>
    </row>
    <row r="58" spans="2:2" x14ac:dyDescent="0.3">
      <c r="B58" s="26"/>
    </row>
    <row r="59" spans="2:2" x14ac:dyDescent="0.3">
      <c r="B59" s="26"/>
    </row>
    <row r="60" spans="2:2" x14ac:dyDescent="0.3">
      <c r="B60" s="26"/>
    </row>
    <row r="61" spans="2:2" x14ac:dyDescent="0.3">
      <c r="B61" s="26"/>
    </row>
    <row r="62" spans="2:2" x14ac:dyDescent="0.3">
      <c r="B62" s="26"/>
    </row>
    <row r="63" spans="2:2" x14ac:dyDescent="0.3">
      <c r="B63" s="26"/>
    </row>
    <row r="64" spans="2:2" x14ac:dyDescent="0.3">
      <c r="B64" s="26"/>
    </row>
    <row r="65" spans="2:2" x14ac:dyDescent="0.3">
      <c r="B65" s="26"/>
    </row>
    <row r="66" spans="2:2" x14ac:dyDescent="0.3">
      <c r="B66" s="26"/>
    </row>
    <row r="67" spans="2:2" x14ac:dyDescent="0.3">
      <c r="B67" s="26"/>
    </row>
    <row r="68" spans="2:2" x14ac:dyDescent="0.3">
      <c r="B68" s="26"/>
    </row>
    <row r="69" spans="2:2" x14ac:dyDescent="0.3">
      <c r="B69" s="26"/>
    </row>
    <row r="70" spans="2:2" x14ac:dyDescent="0.3">
      <c r="B70" s="26"/>
    </row>
    <row r="71" spans="2:2" x14ac:dyDescent="0.3">
      <c r="B71" s="26"/>
    </row>
    <row r="72" spans="2:2" x14ac:dyDescent="0.3">
      <c r="B72" s="26"/>
    </row>
    <row r="73" spans="2:2" x14ac:dyDescent="0.3">
      <c r="B73" s="26"/>
    </row>
    <row r="74" spans="2:2" x14ac:dyDescent="0.3">
      <c r="B74" s="26"/>
    </row>
    <row r="75" spans="2:2" x14ac:dyDescent="0.3">
      <c r="B75" s="26"/>
    </row>
    <row r="76" spans="2:2" x14ac:dyDescent="0.3">
      <c r="B76" s="26"/>
    </row>
    <row r="77" spans="2:2" x14ac:dyDescent="0.3">
      <c r="B77" s="26"/>
    </row>
    <row r="78" spans="2:2" x14ac:dyDescent="0.3">
      <c r="B78" s="26"/>
    </row>
    <row r="79" spans="2:2" x14ac:dyDescent="0.3">
      <c r="B79" s="26"/>
    </row>
    <row r="80" spans="2:2" x14ac:dyDescent="0.3">
      <c r="B80" s="26"/>
    </row>
    <row r="81" spans="2:2" x14ac:dyDescent="0.3">
      <c r="B81" s="26"/>
    </row>
  </sheetData>
  <sheetProtection formatCells="0" formatColumns="0" formatRows="0" insertColumns="0" insertRows="0" insertHyperlinks="0" deleteColumns="0" deleteRows="0" sort="0" autoFilter="0" pivotTables="0"/>
  <mergeCells count="6">
    <mergeCell ref="A2:D2"/>
    <mergeCell ref="A3:D3"/>
    <mergeCell ref="A4:D4"/>
    <mergeCell ref="A8:D8"/>
    <mergeCell ref="A11:B11"/>
    <mergeCell ref="A6:D6"/>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K99"/>
  <sheetViews>
    <sheetView showGridLines="0" zoomScale="85" zoomScaleNormal="85" workbookViewId="0">
      <pane xSplit="1" ySplit="5" topLeftCell="B6" activePane="bottomRight" state="frozen"/>
      <selection pane="topRight" activeCell="B1" sqref="B1"/>
      <selection pane="bottomLeft" activeCell="A6" sqref="A6"/>
      <selection pane="bottomRight" activeCell="B17" sqref="B17"/>
    </sheetView>
  </sheetViews>
  <sheetFormatPr baseColWidth="10" defaultColWidth="8.88671875" defaultRowHeight="14.4" x14ac:dyDescent="0.3"/>
  <cols>
    <col min="1" max="1" width="79.5546875" style="14" customWidth="1"/>
    <col min="2" max="2" width="23.6640625" style="14" customWidth="1"/>
    <col min="3" max="9" width="4.88671875" style="14" customWidth="1"/>
    <col min="10" max="10" width="3.88671875" style="2" customWidth="1"/>
    <col min="11" max="11" width="11.44140625" style="14" customWidth="1"/>
  </cols>
  <sheetData>
    <row r="1" spans="1:11" s="1" customFormat="1" ht="13.2" x14ac:dyDescent="0.25">
      <c r="A1" s="12"/>
      <c r="B1" s="13"/>
      <c r="C1" s="14"/>
      <c r="D1" s="14"/>
      <c r="E1" s="14"/>
      <c r="F1" s="14"/>
      <c r="G1" s="14"/>
      <c r="H1" s="14"/>
      <c r="I1" s="14"/>
      <c r="J1" s="2"/>
    </row>
    <row r="2" spans="1:11" ht="34.35" customHeight="1" x14ac:dyDescent="0.3">
      <c r="A2" s="468" t="str">
        <f>"Dépenses extérieures de R&amp;D exécutées en " &amp; SURVEY_YEAR &amp; " par les organisations internationales et l'Étranger"</f>
        <v>Dépenses extérieures de R&amp;D exécutées en 2024 par les organisations internationales et l'Étranger</v>
      </c>
      <c r="B2" s="468"/>
      <c r="C2" s="120"/>
      <c r="D2" s="120"/>
    </row>
    <row r="3" spans="1:11" ht="49.95" customHeight="1" x14ac:dyDescent="0.3">
      <c r="A3" s="442" t="s">
        <v>96</v>
      </c>
      <c r="B3" s="442"/>
      <c r="C3" s="288"/>
      <c r="D3" s="282"/>
      <c r="E3" s="24"/>
      <c r="F3" s="24"/>
      <c r="G3" s="24"/>
      <c r="H3" s="24"/>
      <c r="I3" s="24"/>
    </row>
    <row r="4" spans="1:11" ht="15.6" x14ac:dyDescent="0.3">
      <c r="A4" s="265"/>
      <c r="B4" s="265"/>
      <c r="C4" s="288"/>
      <c r="D4" s="282"/>
      <c r="E4" s="266"/>
      <c r="F4" s="266"/>
      <c r="G4" s="266"/>
      <c r="H4" s="266"/>
      <c r="I4" s="266"/>
      <c r="K4" s="120"/>
    </row>
    <row r="5" spans="1:11" ht="91.35" customHeight="1" x14ac:dyDescent="0.3">
      <c r="A5" s="466" t="s">
        <v>379</v>
      </c>
      <c r="B5" s="467"/>
      <c r="C5" s="288"/>
      <c r="D5" s="282"/>
      <c r="E5" s="266"/>
      <c r="F5" s="266"/>
      <c r="G5" s="266"/>
      <c r="H5" s="266"/>
      <c r="I5" s="266"/>
      <c r="K5" s="120"/>
    </row>
    <row r="7" spans="1:11" ht="31.2" x14ac:dyDescent="0.3">
      <c r="A7" s="269" t="s">
        <v>134</v>
      </c>
      <c r="B7" s="378" t="s">
        <v>62</v>
      </c>
    </row>
    <row r="8" spans="1:11" ht="15.6" x14ac:dyDescent="0.3">
      <c r="A8" s="262" t="s">
        <v>136</v>
      </c>
      <c r="B8" s="371"/>
    </row>
    <row r="9" spans="1:11" ht="15.6" x14ac:dyDescent="0.3">
      <c r="A9" s="255" t="s">
        <v>137</v>
      </c>
      <c r="B9" s="377">
        <f>DE_OI_NV</f>
        <v>0</v>
      </c>
    </row>
    <row r="10" spans="1:11" x14ac:dyDescent="0.3">
      <c r="A10" s="26"/>
      <c r="B10" s="117"/>
      <c r="C10" s="26"/>
      <c r="E10" s="26"/>
      <c r="F10" s="26"/>
    </row>
    <row r="11" spans="1:11" ht="31.2" x14ac:dyDescent="0.3">
      <c r="A11" s="269" t="s">
        <v>138</v>
      </c>
      <c r="B11" s="378" t="s">
        <v>62</v>
      </c>
    </row>
    <row r="12" spans="1:11" ht="15.6" x14ac:dyDescent="0.3">
      <c r="A12" s="262" t="s">
        <v>139</v>
      </c>
      <c r="B12" s="371"/>
    </row>
    <row r="13" spans="1:11" ht="31.2" x14ac:dyDescent="0.3">
      <c r="A13" s="255" t="s">
        <v>140</v>
      </c>
      <c r="B13" s="377">
        <f>DE_ESE_NV</f>
        <v>0</v>
      </c>
    </row>
    <row r="14" spans="1:11" x14ac:dyDescent="0.3">
      <c r="B14" s="117"/>
      <c r="J14" s="14"/>
    </row>
    <row r="15" spans="1:11" x14ac:dyDescent="0.3">
      <c r="A15" s="120"/>
      <c r="B15" s="117"/>
      <c r="C15" s="48"/>
      <c r="D15" s="48"/>
      <c r="E15" s="48"/>
      <c r="F15" s="48"/>
      <c r="G15" s="48"/>
      <c r="H15" s="48"/>
      <c r="I15" s="48"/>
    </row>
    <row r="16" spans="1:11" ht="15.6" x14ac:dyDescent="0.3">
      <c r="A16" s="269" t="s">
        <v>141</v>
      </c>
      <c r="B16" s="378" t="s">
        <v>62</v>
      </c>
    </row>
    <row r="17" spans="1:6" ht="15.6" x14ac:dyDescent="0.3">
      <c r="A17" s="262" t="s">
        <v>142</v>
      </c>
      <c r="B17" s="371"/>
    </row>
    <row r="18" spans="1:6" ht="31.2" x14ac:dyDescent="0.3">
      <c r="A18" s="255" t="s">
        <v>143</v>
      </c>
      <c r="B18" s="377">
        <f>DE_EE_NV</f>
        <v>0</v>
      </c>
    </row>
    <row r="19" spans="1:6" x14ac:dyDescent="0.3">
      <c r="A19" s="49"/>
      <c r="B19" s="379"/>
    </row>
    <row r="20" spans="1:6" x14ac:dyDescent="0.3">
      <c r="A20" s="26"/>
      <c r="B20" s="117"/>
    </row>
    <row r="21" spans="1:6" ht="31.2" x14ac:dyDescent="0.3">
      <c r="A21" s="289" t="s">
        <v>144</v>
      </c>
      <c r="B21" s="377">
        <f>DE_OI_TOTAL+DE_ESE_TOTAL+DE_EE_TOTAL</f>
        <v>0</v>
      </c>
    </row>
    <row r="22" spans="1:6" x14ac:dyDescent="0.3">
      <c r="A22" s="26"/>
      <c r="B22" s="26"/>
      <c r="C22" s="26"/>
      <c r="D22" s="26"/>
      <c r="E22" s="26"/>
      <c r="F22" s="26"/>
    </row>
    <row r="23" spans="1:6" x14ac:dyDescent="0.3">
      <c r="A23" s="26"/>
    </row>
    <row r="25" spans="1:6" x14ac:dyDescent="0.3">
      <c r="A25" s="50"/>
      <c r="B25" s="50"/>
      <c r="C25" s="50"/>
    </row>
    <row r="26" spans="1:6" x14ac:dyDescent="0.3">
      <c r="A26" s="26"/>
    </row>
    <row r="27" spans="1:6" x14ac:dyDescent="0.3">
      <c r="A27" s="26"/>
    </row>
    <row r="28" spans="1:6" x14ac:dyDescent="0.3">
      <c r="A28" s="26"/>
    </row>
    <row r="29" spans="1:6" x14ac:dyDescent="0.3">
      <c r="A29" s="26"/>
    </row>
    <row r="30" spans="1:6" x14ac:dyDescent="0.3">
      <c r="A30" s="26"/>
    </row>
    <row r="31" spans="1:6" x14ac:dyDescent="0.3">
      <c r="A31" s="26"/>
    </row>
    <row r="32" spans="1:6"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row r="83" spans="1:1" x14ac:dyDescent="0.3">
      <c r="A83" s="26"/>
    </row>
    <row r="84" spans="1:1" x14ac:dyDescent="0.3">
      <c r="A84" s="26"/>
    </row>
    <row r="85" spans="1:1" x14ac:dyDescent="0.3">
      <c r="A85" s="26"/>
    </row>
    <row r="86" spans="1:1" x14ac:dyDescent="0.3">
      <c r="A86" s="26"/>
    </row>
    <row r="87" spans="1:1" x14ac:dyDescent="0.3">
      <c r="A87" s="26"/>
    </row>
    <row r="88" spans="1:1" x14ac:dyDescent="0.3">
      <c r="A88" s="26"/>
    </row>
    <row r="89" spans="1:1" x14ac:dyDescent="0.3">
      <c r="A89" s="26"/>
    </row>
    <row r="90" spans="1:1" x14ac:dyDescent="0.3">
      <c r="A90" s="26"/>
    </row>
    <row r="91" spans="1:1" x14ac:dyDescent="0.3">
      <c r="A91" s="26"/>
    </row>
    <row r="92" spans="1:1" x14ac:dyDescent="0.3">
      <c r="A92" s="26"/>
    </row>
    <row r="93" spans="1:1" x14ac:dyDescent="0.3">
      <c r="A93" s="26"/>
    </row>
    <row r="94" spans="1:1" x14ac:dyDescent="0.3">
      <c r="A94" s="26"/>
    </row>
    <row r="95" spans="1:1" x14ac:dyDescent="0.3">
      <c r="A95" s="26"/>
    </row>
    <row r="96" spans="1:1" x14ac:dyDescent="0.3">
      <c r="A96" s="26"/>
    </row>
    <row r="97" spans="1:1" x14ac:dyDescent="0.3">
      <c r="A97" s="26"/>
    </row>
    <row r="98" spans="1:1" x14ac:dyDescent="0.3">
      <c r="A98" s="26"/>
    </row>
    <row r="99" spans="1:1" x14ac:dyDescent="0.3">
      <c r="A99" s="26"/>
    </row>
  </sheetData>
  <sheetProtection formatCells="0" formatColumns="0" formatRows="0" insertColumns="0" insertRows="0" insertHyperlinks="0" deleteColumns="0" deleteRows="0" sort="0" autoFilter="0" pivotTables="0"/>
  <mergeCells count="3">
    <mergeCell ref="A3:B3"/>
    <mergeCell ref="A5:B5"/>
    <mergeCell ref="A2:B2"/>
  </mergeCells>
  <printOptions horizontalCentered="1"/>
  <pageMargins left="0.23622047244093999" right="0.59055118110236005" top="0.39370078740157" bottom="0.78740157480314998" header="0.39370078740157" footer="0.55118110236219997"/>
  <pageSetup paperSize="9" scale="32" orientation="portrait"/>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K82"/>
  <sheetViews>
    <sheetView showGridLines="0" zoomScaleNormal="100" workbookViewId="0">
      <pane ySplit="1" topLeftCell="A2" activePane="bottomLeft" state="frozen"/>
      <selection pane="bottomLeft" activeCell="B18" sqref="B18"/>
    </sheetView>
  </sheetViews>
  <sheetFormatPr baseColWidth="10" defaultColWidth="8.88671875" defaultRowHeight="14.4" x14ac:dyDescent="0.3"/>
  <cols>
    <col min="1" max="1" width="98.88671875" style="14" bestFit="1" customWidth="1"/>
    <col min="2" max="2" width="18.6640625" style="14" customWidth="1"/>
    <col min="3" max="9" width="4.88671875" style="14" customWidth="1"/>
    <col min="10" max="10" width="3.88671875" style="2" customWidth="1"/>
    <col min="11" max="11" width="11.44140625" style="14" customWidth="1"/>
  </cols>
  <sheetData>
    <row r="1" spans="1:11" s="1" customFormat="1" ht="13.2" x14ac:dyDescent="0.25">
      <c r="A1" s="12"/>
      <c r="B1" s="13"/>
      <c r="C1" s="14"/>
      <c r="D1" s="14"/>
      <c r="E1" s="14"/>
      <c r="F1" s="14"/>
      <c r="G1" s="14"/>
      <c r="H1" s="14"/>
      <c r="I1" s="14"/>
      <c r="J1" s="2"/>
    </row>
    <row r="2" spans="1:11" ht="19.5" customHeight="1" x14ac:dyDescent="0.3">
      <c r="A2" s="454" t="str">
        <f>"Total des dépenses extérieures de R&amp;D en " &amp; SURVEY_YEAR &amp; " estimées en " &amp; SURVEY_YEAR+1</f>
        <v>Total des dépenses extérieures de R&amp;D en 2024 estimées en 2025</v>
      </c>
      <c r="B2" s="454"/>
      <c r="C2" s="120"/>
      <c r="D2" s="120"/>
    </row>
    <row r="3" spans="1:11" ht="53.25" customHeight="1" x14ac:dyDescent="0.3">
      <c r="A3" s="449" t="s">
        <v>96</v>
      </c>
      <c r="B3" s="449"/>
    </row>
    <row r="4" spans="1:11" ht="15.6" x14ac:dyDescent="0.3">
      <c r="A4" s="297"/>
      <c r="B4" s="297"/>
      <c r="C4" s="120"/>
      <c r="D4" s="120"/>
      <c r="E4" s="120"/>
      <c r="F4" s="120"/>
      <c r="G4" s="120"/>
      <c r="H4" s="120"/>
      <c r="I4" s="120"/>
      <c r="K4" s="120"/>
    </row>
    <row r="5" spans="1:11" ht="15.6" x14ac:dyDescent="0.3">
      <c r="A5" s="260" t="s">
        <v>418</v>
      </c>
      <c r="B5" s="270" t="s">
        <v>62</v>
      </c>
    </row>
    <row r="6" spans="1:11" ht="15.6" x14ac:dyDescent="0.3">
      <c r="A6" s="289" t="str">
        <f>"Total des dépenses extérieures de R&amp;D en " &amp; SURVEY_YEAR</f>
        <v>Total des dépenses extérieures de R&amp;D en 2024</v>
      </c>
      <c r="B6" s="317">
        <f>SUM(B7:B11)</f>
        <v>0</v>
      </c>
    </row>
    <row r="7" spans="1:11" ht="30.6" x14ac:dyDescent="0.3">
      <c r="A7" s="318" t="s">
        <v>117</v>
      </c>
      <c r="B7" s="253">
        <f>DE_C_TOTAL</f>
        <v>0</v>
      </c>
    </row>
    <row r="8" spans="1:11" ht="30.6" x14ac:dyDescent="0.3">
      <c r="A8" s="318" t="s">
        <v>126</v>
      </c>
      <c r="B8" s="253">
        <f>DE_ES_TOTAL</f>
        <v>0</v>
      </c>
      <c r="C8" s="120"/>
      <c r="D8" s="120"/>
      <c r="E8" s="120"/>
      <c r="F8" s="120"/>
      <c r="G8" s="120"/>
      <c r="H8" s="120"/>
      <c r="I8" s="120"/>
      <c r="K8" s="120"/>
    </row>
    <row r="9" spans="1:11" ht="15.6" x14ac:dyDescent="0.3">
      <c r="A9" s="318" t="s">
        <v>129</v>
      </c>
      <c r="B9" s="253">
        <f>DE_I_TOTAL</f>
        <v>0</v>
      </c>
      <c r="C9" s="120"/>
      <c r="D9" s="120"/>
      <c r="E9" s="120"/>
      <c r="F9" s="120"/>
      <c r="G9" s="120"/>
      <c r="H9" s="120"/>
      <c r="I9" s="120"/>
      <c r="K9" s="120"/>
    </row>
    <row r="10" spans="1:11" ht="15.6" x14ac:dyDescent="0.3">
      <c r="A10" s="318" t="s">
        <v>133</v>
      </c>
      <c r="B10" s="253">
        <f>DE_ENTR_TOTAL</f>
        <v>0</v>
      </c>
      <c r="C10" s="120"/>
      <c r="D10" s="120"/>
      <c r="E10" s="120"/>
      <c r="F10" s="120"/>
      <c r="G10" s="120"/>
      <c r="H10" s="120"/>
      <c r="I10" s="120"/>
      <c r="K10" s="120"/>
    </row>
    <row r="11" spans="1:11" ht="30.6" x14ac:dyDescent="0.3">
      <c r="A11" s="318" t="s">
        <v>144</v>
      </c>
      <c r="B11" s="253">
        <f>DE_ETR_TOTAL</f>
        <v>0</v>
      </c>
      <c r="C11" s="120"/>
      <c r="D11" s="120"/>
      <c r="E11" s="120"/>
      <c r="F11" s="120"/>
      <c r="G11" s="120"/>
      <c r="H11" s="120"/>
      <c r="I11" s="120"/>
      <c r="K11" s="120"/>
    </row>
    <row r="12" spans="1:11" x14ac:dyDescent="0.3">
      <c r="A12" s="26"/>
      <c r="B12" s="120"/>
      <c r="C12" s="120"/>
      <c r="D12" s="120"/>
      <c r="E12" s="120"/>
      <c r="F12" s="120"/>
      <c r="G12" s="120"/>
      <c r="H12" s="120"/>
      <c r="I12" s="120"/>
      <c r="K12" s="120"/>
    </row>
    <row r="13" spans="1:11" x14ac:dyDescent="0.3">
      <c r="A13" s="26"/>
      <c r="B13" s="120"/>
      <c r="C13" s="120"/>
      <c r="D13" s="120"/>
      <c r="E13" s="120"/>
      <c r="F13" s="120"/>
      <c r="G13" s="120"/>
      <c r="H13" s="120"/>
      <c r="I13" s="120"/>
      <c r="K13" s="120"/>
    </row>
    <row r="14" spans="1:11" ht="17.399999999999999" x14ac:dyDescent="0.3">
      <c r="A14" s="319" t="str">
        <f>"Veuillez saisir l'estimation pour "&amp;SURVEY_YEAR+1</f>
        <v>Veuillez saisir l'estimation pour 2025</v>
      </c>
      <c r="B14" s="180" t="s">
        <v>62</v>
      </c>
    </row>
    <row r="15" spans="1:11" ht="15.6" x14ac:dyDescent="0.3">
      <c r="A15" s="320" t="str">
        <f>"Total des dépenses extérieures de R&amp;D estimées en " &amp; SURVEY_YEAR+1</f>
        <v>Total des dépenses extérieures de R&amp;D estimées en 2025</v>
      </c>
      <c r="B15" s="321"/>
      <c r="C15" s="24"/>
      <c r="D15" s="24"/>
      <c r="E15" s="24"/>
      <c r="F15" s="24"/>
      <c r="G15" s="24"/>
      <c r="H15" s="24"/>
      <c r="I15" s="24"/>
    </row>
    <row r="16" spans="1:11" x14ac:dyDescent="0.3">
      <c r="A16" s="26"/>
    </row>
    <row r="17" spans="1:2" ht="15.6" x14ac:dyDescent="0.3">
      <c r="A17" s="322" t="str">
        <f>"Evolution "&amp; SURVEY_YEAR + 1&amp;"/"&amp; SURVEY_YEAR</f>
        <v>Evolution 2025/2024</v>
      </c>
      <c r="B17" s="236">
        <f>IF(DE_TOTALE&lt;&gt;0,(DE_TOTALE_PREV/DE_TOTALE-1)*100,0)</f>
        <v>0</v>
      </c>
    </row>
    <row r="18" spans="1:2" ht="15.6" x14ac:dyDescent="0.3">
      <c r="A18" s="323" t="str">
        <f>IF(ABS(B17)&gt;20,"La DERD estimée pour "&amp; SURVEY_YEAR + 1&amp; " varie de plus de 20% par rapport à la DERD "&amp; SURVEY_YEAR,"Contrôles OK")</f>
        <v>Contrôles OK</v>
      </c>
    </row>
    <row r="19" spans="1:2" x14ac:dyDescent="0.3">
      <c r="A19" s="26"/>
    </row>
    <row r="20" spans="1:2" ht="31.5" customHeight="1" x14ac:dyDescent="0.3">
      <c r="A20" s="26"/>
    </row>
    <row r="21" spans="1:2" ht="31.5" customHeight="1" x14ac:dyDescent="0.3">
      <c r="A21" s="26"/>
    </row>
    <row r="22" spans="1:2" ht="31.5" customHeight="1" x14ac:dyDescent="0.3">
      <c r="A22" s="26"/>
    </row>
    <row r="23" spans="1:2" x14ac:dyDescent="0.3">
      <c r="A23" s="26"/>
    </row>
    <row r="24" spans="1:2" x14ac:dyDescent="0.3">
      <c r="A24" s="26"/>
    </row>
    <row r="25" spans="1:2" x14ac:dyDescent="0.3">
      <c r="A25" s="26"/>
    </row>
    <row r="26" spans="1:2" x14ac:dyDescent="0.3">
      <c r="A26" s="26"/>
    </row>
    <row r="27" spans="1:2" x14ac:dyDescent="0.3">
      <c r="A27" s="26"/>
    </row>
    <row r="28" spans="1:2" x14ac:dyDescent="0.3">
      <c r="A28" s="26"/>
    </row>
    <row r="29" spans="1:2" x14ac:dyDescent="0.3">
      <c r="A29" s="26"/>
    </row>
    <row r="30" spans="1:2" x14ac:dyDescent="0.3">
      <c r="A30" s="26"/>
    </row>
    <row r="31" spans="1:2" x14ac:dyDescent="0.3">
      <c r="A31" s="26"/>
    </row>
    <row r="32" spans="1:2"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row r="82" spans="1:1" x14ac:dyDescent="0.3">
      <c r="A82" s="26"/>
    </row>
  </sheetData>
  <sheetProtection formatCells="0" formatColumns="0" formatRows="0" insertColumns="0" insertRows="0" insertHyperlinks="0" deleteColumns="0" deleteRows="0" sort="0" autoFilter="0" pivotTables="0"/>
  <mergeCells count="2">
    <mergeCell ref="A3:B3"/>
    <mergeCell ref="A2:B2"/>
  </mergeCells>
  <conditionalFormatting sqref="B17">
    <cfRule type="cellIs" dxfId="32"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K24"/>
  <sheetViews>
    <sheetView showGridLines="0" zoomScaleNormal="100" workbookViewId="0">
      <pane ySplit="1" topLeftCell="A2" activePane="bottomLeft" state="frozen"/>
      <selection pane="bottomLeft" activeCell="D9" sqref="D9"/>
    </sheetView>
  </sheetViews>
  <sheetFormatPr baseColWidth="10" defaultColWidth="8.88671875" defaultRowHeight="14.4" x14ac:dyDescent="0.3"/>
  <cols>
    <col min="1" max="1" width="59.5546875" style="14" customWidth="1"/>
    <col min="2" max="2" width="24.33203125" style="14" customWidth="1"/>
    <col min="3" max="4" width="25.33203125" style="14" customWidth="1"/>
    <col min="5" max="9" width="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23" customFormat="1" ht="16.5" customHeight="1" x14ac:dyDescent="0.2">
      <c r="A2" s="474" t="str">
        <f>"Synthèse des DÉPENSES consacrées à la R&amp;D en "&amp; SURVEY_YEAR &amp; " estimation en "&amp;SURVEY_YEAR+1</f>
        <v>Synthèse des DÉPENSES consacrées à la R&amp;D en 2024 estimation en 2025</v>
      </c>
      <c r="B2" s="474"/>
      <c r="C2" s="474"/>
      <c r="D2" s="474"/>
      <c r="J2" s="2"/>
    </row>
    <row r="3" spans="1:10" s="23" customFormat="1" ht="30" customHeight="1" x14ac:dyDescent="0.3">
      <c r="A3" s="469" t="s">
        <v>145</v>
      </c>
      <c r="B3" s="469"/>
      <c r="C3" s="469"/>
      <c r="J3" s="2"/>
    </row>
    <row r="4" spans="1:10" s="23" customFormat="1" ht="19.5" customHeight="1" x14ac:dyDescent="0.2">
      <c r="A4" s="307"/>
      <c r="B4" s="470" t="s">
        <v>62</v>
      </c>
      <c r="C4" s="470"/>
      <c r="J4" s="2"/>
    </row>
    <row r="5" spans="1:10" s="23" customFormat="1" ht="24" customHeight="1" x14ac:dyDescent="0.2">
      <c r="A5" s="308"/>
      <c r="B5" s="309" t="str">
        <f>"en " &amp; SURVEY_YEAR</f>
        <v>en 2024</v>
      </c>
      <c r="C5" s="310" t="str">
        <f>"Estimation " &amp; SURVEY_YEAR+1</f>
        <v>Estimation 2025</v>
      </c>
      <c r="D5" s="309" t="str">
        <f>"Evolution "&amp;SURVEY_YEAR+1&amp;"/"&amp;SURVEY_YEAR</f>
        <v>Evolution 2025/2024</v>
      </c>
      <c r="J5" s="2"/>
    </row>
    <row r="6" spans="1:10" s="23" customFormat="1" ht="22.5" customHeight="1" x14ac:dyDescent="0.2">
      <c r="A6" s="311" t="s">
        <v>415</v>
      </c>
      <c r="B6" s="313">
        <f>DI_TOTALE</f>
        <v>0</v>
      </c>
      <c r="C6" s="313">
        <f>DI_TOTALE_PREV</f>
        <v>0</v>
      </c>
      <c r="D6" s="295">
        <f>IF(DI_TOTALE&lt;&gt;0,(DI_TOTALE_PREV/DI_TOTALE-1)*100,0)</f>
        <v>0</v>
      </c>
      <c r="J6" s="2"/>
    </row>
    <row r="7" spans="1:10" s="23" customFormat="1" ht="22.5" customHeight="1" x14ac:dyDescent="0.2">
      <c r="A7" s="311" t="s">
        <v>416</v>
      </c>
      <c r="B7" s="313">
        <f>DE_TOTALE</f>
        <v>0</v>
      </c>
      <c r="C7" s="313">
        <f>DE_TOTALE_PREV</f>
        <v>0</v>
      </c>
      <c r="D7" s="295">
        <f>IF(DE_TOTALE&lt;&gt;0,(DE_TOTALE_PREV/DE_TOTALE-1)*100,0)</f>
        <v>0</v>
      </c>
      <c r="J7" s="2"/>
    </row>
    <row r="8" spans="1:10" s="23" customFormat="1" ht="22.5" customHeight="1" x14ac:dyDescent="0.2">
      <c r="A8" s="312" t="s">
        <v>417</v>
      </c>
      <c r="B8" s="314">
        <f>D_SYNTHESE_DI_TOTALE+D_SYNTHESE_DE_TOTALE</f>
        <v>0</v>
      </c>
      <c r="C8" s="314">
        <f>D_SYNTHESE_DI_TOTALE_PREV+D_SYNTHESE_DE_TOTALE_PREV</f>
        <v>0</v>
      </c>
      <c r="D8" s="295">
        <f>IF(DEP_TOTALE&lt;&gt;0,(DEP_TOTALE_PREV/DEP_TOTALE-1)*100,0)</f>
        <v>0</v>
      </c>
      <c r="J8" s="2"/>
    </row>
    <row r="9" spans="1:10" s="23" customFormat="1" ht="13.8" x14ac:dyDescent="0.2">
      <c r="A9" s="51"/>
      <c r="B9" s="51"/>
      <c r="C9" s="51"/>
      <c r="D9" s="51"/>
      <c r="J9" s="2"/>
    </row>
    <row r="10" spans="1:10" s="23" customFormat="1" ht="15.6" x14ac:dyDescent="0.2">
      <c r="A10" s="315" t="str">
        <f>IF(ABS(D8)&gt;20,"Les dépenses de R&amp;D estimées pour "&amp; SURVEY_YEAR + 1&amp; " varient de plus de 20% par rapport aux dépenses de R&amp;D "&amp; SURVEY_YEAR,"Contrôles OK")</f>
        <v>Contrôles OK</v>
      </c>
      <c r="B10" s="316"/>
      <c r="C10" s="316"/>
      <c r="D10" s="316"/>
      <c r="J10" s="2"/>
    </row>
    <row r="11" spans="1:10" s="23" customFormat="1" ht="15.6" x14ac:dyDescent="0.2">
      <c r="A11" s="471" t="str">
        <f>IF(OR(ISBLANK(D_SYNTHESE_DI_TOTALE),D_SYNTHESE_DI_TOTALE=0),"Aucune dépense interne de R&amp;D n'a été renseignée","Contrôles OK")</f>
        <v>Aucune dépense interne de R&amp;D n'a été renseignée</v>
      </c>
      <c r="B11" s="472"/>
      <c r="C11" s="472"/>
      <c r="D11" s="473"/>
      <c r="J11" s="2"/>
    </row>
    <row r="12" spans="1:10" s="23" customFormat="1" ht="13.8" x14ac:dyDescent="0.2">
      <c r="A12" s="51"/>
      <c r="B12" s="51"/>
      <c r="C12" s="51"/>
      <c r="D12" s="51"/>
      <c r="J12" s="2"/>
    </row>
    <row r="13" spans="1:10" s="23" customFormat="1" ht="38.4" customHeight="1" x14ac:dyDescent="0.2">
      <c r="A13" s="475" t="s">
        <v>146</v>
      </c>
      <c r="B13" s="475"/>
      <c r="C13" s="475"/>
      <c r="D13" s="475"/>
      <c r="J13" s="2"/>
    </row>
    <row r="14" spans="1:10" s="23" customFormat="1" ht="13.8" x14ac:dyDescent="0.2">
      <c r="A14" s="52"/>
      <c r="B14" s="52"/>
      <c r="C14" s="52"/>
      <c r="J14" s="2"/>
    </row>
    <row r="24" ht="31.5" customHeight="1" x14ac:dyDescent="0.3"/>
  </sheetData>
  <sheetProtection formatCells="0" formatColumns="0" formatRows="0" insertColumns="0" insertRows="0" insertHyperlinks="0" deleteColumns="0" deleteRows="0" sort="0" autoFilter="0" pivotTables="0"/>
  <mergeCells count="5">
    <mergeCell ref="A3:C3"/>
    <mergeCell ref="B4:C4"/>
    <mergeCell ref="A11:D11"/>
    <mergeCell ref="A2:D2"/>
    <mergeCell ref="A13:D13"/>
  </mergeCells>
  <conditionalFormatting sqref="D6">
    <cfRule type="cellIs" dxfId="31" priority="4" operator="notBetween">
      <formula>-20</formula>
      <formula>20</formula>
    </cfRule>
  </conditionalFormatting>
  <conditionalFormatting sqref="D7">
    <cfRule type="cellIs" dxfId="30" priority="3" operator="notBetween">
      <formula>-20</formula>
      <formula>20</formula>
    </cfRule>
  </conditionalFormatting>
  <conditionalFormatting sqref="D8">
    <cfRule type="cellIs" dxfId="29" priority="2" operator="notBetween">
      <formula>-20</formula>
      <formula>20</formula>
    </cfRule>
  </conditionalFormatting>
  <conditionalFormatting sqref="B6">
    <cfRule type="cellIs" dxfId="28" priority="1" operator="equal">
      <formula>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K18"/>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1" width="59.5546875" style="14" customWidth="1"/>
    <col min="2" max="2" width="24.33203125" style="14" customWidth="1"/>
    <col min="3" max="3" width="38.5546875" style="14" customWidth="1"/>
    <col min="4" max="9" width="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23" customFormat="1" ht="16.5" customHeight="1" x14ac:dyDescent="0.2">
      <c r="A2" s="476" t="str">
        <f>" Ressources utilisées pour les dépenses de R&amp;D  en " &amp; SURVEY_YEAR &amp; " et estimations " &amp; SURVEY_YEAR+1 &amp; " : Dotations budgétaires"</f>
        <v xml:space="preserve"> Ressources utilisées pour les dépenses de R&amp;D  en 2024 et estimations 2025 : Dotations budgétaires</v>
      </c>
      <c r="B2" s="476"/>
      <c r="C2" s="476"/>
      <c r="J2" s="2"/>
    </row>
    <row r="3" spans="1:10" s="55" customFormat="1" ht="32.25" customHeight="1" x14ac:dyDescent="0.25">
      <c r="A3" s="53" t="s">
        <v>148</v>
      </c>
      <c r="B3" s="54"/>
      <c r="C3" s="54"/>
      <c r="J3" s="2"/>
    </row>
    <row r="4" spans="1:10" x14ac:dyDescent="0.3">
      <c r="B4" s="19">
        <f>SURVEY_YEAR</f>
        <v>2024</v>
      </c>
      <c r="C4" s="20" t="str">
        <f>"Estimation " &amp; SURVEY_YEAR+1</f>
        <v>Estimation 2025</v>
      </c>
    </row>
    <row r="5" spans="1:10" x14ac:dyDescent="0.3">
      <c r="B5" s="477" t="s">
        <v>62</v>
      </c>
      <c r="C5" s="477"/>
    </row>
    <row r="6" spans="1:10" ht="47.25" hidden="1" customHeight="1" x14ac:dyDescent="0.3">
      <c r="A6" s="27" t="s">
        <v>149</v>
      </c>
      <c r="B6" s="56"/>
      <c r="C6" s="57"/>
    </row>
    <row r="7" spans="1:10" ht="25.5" hidden="1" customHeight="1" x14ac:dyDescent="0.3">
      <c r="A7" s="59" t="s">
        <v>150</v>
      </c>
      <c r="B7" s="60"/>
      <c r="C7" s="61"/>
    </row>
    <row r="8" spans="1:10" ht="25.5" hidden="1" customHeight="1" x14ac:dyDescent="0.3">
      <c r="A8" s="62" t="s">
        <v>151</v>
      </c>
      <c r="B8" s="63"/>
      <c r="C8" s="64"/>
    </row>
    <row r="9" spans="1:10" hidden="1" x14ac:dyDescent="0.3">
      <c r="A9" s="65" t="s">
        <v>152</v>
      </c>
      <c r="B9" s="66"/>
      <c r="C9" s="67"/>
    </row>
    <row r="10" spans="1:10" ht="33" customHeight="1" x14ac:dyDescent="0.3">
      <c r="B10" s="58"/>
    </row>
    <row r="16" spans="1:10" ht="31.5" customHeight="1" x14ac:dyDescent="0.3"/>
    <row r="17" ht="31.5" customHeight="1" x14ac:dyDescent="0.3"/>
    <row r="18" ht="31.5" customHeight="1" x14ac:dyDescent="0.3"/>
  </sheetData>
  <sheetProtection formatCells="0" formatColumns="0" formatRows="0" insertColumns="0" insertRows="0" insertHyperlinks="0" deleteColumns="0" deleteRows="0" sort="0" autoFilter="0" pivotTables="0"/>
  <mergeCells count="2">
    <mergeCell ref="A2:C2"/>
    <mergeCell ref="B5:C5"/>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K25"/>
  <sheetViews>
    <sheetView showGridLines="0" zoomScaleNormal="100" workbookViewId="0">
      <pane ySplit="1" topLeftCell="A2" activePane="bottomLeft" state="frozen"/>
      <selection pane="bottomLeft" activeCell="C13" sqref="C13"/>
    </sheetView>
  </sheetViews>
  <sheetFormatPr baseColWidth="10" defaultColWidth="8.88671875" defaultRowHeight="14.4" x14ac:dyDescent="0.3"/>
  <cols>
    <col min="1" max="1" width="59.5546875" style="14" customWidth="1"/>
    <col min="2" max="2" width="24.33203125" style="14" customWidth="1"/>
    <col min="3" max="3" width="25.33203125" style="14" customWidth="1"/>
    <col min="4" max="9" width="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23" customFormat="1" ht="28.2" customHeight="1" x14ac:dyDescent="0.2">
      <c r="A2" s="460" t="str">
        <f>"Ressources propres utilisées pour la R&amp;D en " &amp; SURVEY_YEAR &amp; " et estimation " &amp; SURVEY_YEAR+1</f>
        <v>Ressources propres utilisées pour la R&amp;D en 2024 et estimation 2025</v>
      </c>
      <c r="B2" s="460"/>
      <c r="C2" s="460"/>
      <c r="J2" s="2"/>
    </row>
    <row r="3" spans="1:10" ht="96.6" customHeight="1" x14ac:dyDescent="0.3">
      <c r="A3" s="450" t="s">
        <v>380</v>
      </c>
      <c r="B3" s="451"/>
      <c r="C3" s="452"/>
    </row>
    <row r="4" spans="1:10" ht="15.6" x14ac:dyDescent="0.3">
      <c r="A4" s="177"/>
      <c r="B4" s="234">
        <f>SURVEY_YEAR</f>
        <v>2024</v>
      </c>
      <c r="C4" s="290">
        <f>SURVEY_YEAR+1</f>
        <v>2025</v>
      </c>
    </row>
    <row r="5" spans="1:10" ht="15.6" x14ac:dyDescent="0.3">
      <c r="A5" s="177"/>
      <c r="B5" s="234" t="s">
        <v>62</v>
      </c>
      <c r="C5" s="180"/>
    </row>
    <row r="6" spans="1:10" ht="45" x14ac:dyDescent="0.3">
      <c r="A6" s="262" t="s">
        <v>153</v>
      </c>
      <c r="B6" s="373"/>
      <c r="C6" s="1"/>
    </row>
    <row r="7" spans="1:10" ht="15" x14ac:dyDescent="0.3">
      <c r="A7" s="262" t="s">
        <v>154</v>
      </c>
      <c r="B7" s="373"/>
      <c r="C7" s="1"/>
    </row>
    <row r="8" spans="1:10" s="23" customFormat="1" ht="15" x14ac:dyDescent="0.25">
      <c r="A8" s="262" t="s">
        <v>155</v>
      </c>
      <c r="B8" s="373"/>
      <c r="C8" s="1"/>
      <c r="J8" s="2"/>
    </row>
    <row r="9" spans="1:10" s="23" customFormat="1" ht="15" x14ac:dyDescent="0.25">
      <c r="A9" s="262" t="s">
        <v>156</v>
      </c>
      <c r="B9" s="373"/>
      <c r="C9" s="69"/>
      <c r="J9" s="2"/>
    </row>
    <row r="10" spans="1:10" s="23" customFormat="1" ht="75" x14ac:dyDescent="0.25">
      <c r="A10" s="262" t="s">
        <v>157</v>
      </c>
      <c r="B10" s="373"/>
      <c r="C10" s="69"/>
      <c r="J10" s="2"/>
    </row>
    <row r="11" spans="1:10" s="23" customFormat="1" ht="15.6" x14ac:dyDescent="0.3">
      <c r="A11" s="262" t="s">
        <v>158</v>
      </c>
      <c r="B11" s="373"/>
      <c r="C11" s="291" t="s">
        <v>62</v>
      </c>
      <c r="D11" s="70"/>
      <c r="E11" s="70"/>
      <c r="F11" s="70"/>
      <c r="G11" s="70"/>
      <c r="H11" s="70"/>
      <c r="I11" s="70"/>
      <c r="J11" s="2"/>
    </row>
    <row r="12" spans="1:10" ht="15.6" x14ac:dyDescent="0.3">
      <c r="A12" s="292" t="s">
        <v>159</v>
      </c>
      <c r="B12" s="293">
        <f>SUM(B6:B11)</f>
        <v>0</v>
      </c>
      <c r="C12" s="294"/>
    </row>
    <row r="13" spans="1:10" ht="15.6" x14ac:dyDescent="0.3">
      <c r="A13" s="177" t="str">
        <f>"Evolution "&amp;SURVEY_YEAR+1&amp;"/"&amp;SURVEY_YEAR</f>
        <v>Evolution 2025/2024</v>
      </c>
      <c r="C13" s="380">
        <f>IF(RESS_PROPRES_TOTAL&lt;&gt;0,(RESS_PROPRES_PREV/RESS_PROPRES_TOTAL-1)*100,0)</f>
        <v>0</v>
      </c>
    </row>
    <row r="14" spans="1:10" x14ac:dyDescent="0.3">
      <c r="B14" s="70"/>
      <c r="C14" s="70"/>
    </row>
    <row r="15" spans="1:10" ht="15.6" x14ac:dyDescent="0.3">
      <c r="A15" s="478" t="str">
        <f>IF(ABS(C13)&gt;20,"Les ressources propres estimées pour "&amp; SURVEY_YEAR + 1&amp; " varient de plus de 20% par rapport aux ressources propres "&amp; SURVEY_YEAR,"Contrôles OK")</f>
        <v>Contrôles OK</v>
      </c>
      <c r="B15" s="478"/>
      <c r="C15" s="478"/>
    </row>
    <row r="16" spans="1:10" x14ac:dyDescent="0.3">
      <c r="B16" s="70"/>
      <c r="C16" s="70"/>
    </row>
    <row r="17" spans="2:3" x14ac:dyDescent="0.3">
      <c r="B17" s="70"/>
      <c r="C17" s="70"/>
    </row>
    <row r="18" spans="2:3" x14ac:dyDescent="0.3">
      <c r="B18" s="70"/>
      <c r="C18" s="70"/>
    </row>
    <row r="19" spans="2:3" x14ac:dyDescent="0.3">
      <c r="B19" s="70"/>
      <c r="C19" s="70"/>
    </row>
    <row r="20" spans="2:3" x14ac:dyDescent="0.3">
      <c r="B20" s="70"/>
      <c r="C20" s="70"/>
    </row>
    <row r="21" spans="2:3" x14ac:dyDescent="0.3">
      <c r="B21" s="70"/>
      <c r="C21" s="70"/>
    </row>
    <row r="22" spans="2:3" x14ac:dyDescent="0.3">
      <c r="B22" s="70"/>
      <c r="C22" s="70"/>
    </row>
    <row r="23" spans="2:3" x14ac:dyDescent="0.3">
      <c r="B23" s="70"/>
      <c r="C23" s="70"/>
    </row>
    <row r="24" spans="2:3" x14ac:dyDescent="0.3">
      <c r="B24" s="70"/>
      <c r="C24" s="70"/>
    </row>
    <row r="25" spans="2:3" x14ac:dyDescent="0.3">
      <c r="B25" s="70"/>
      <c r="C25" s="70"/>
    </row>
  </sheetData>
  <sheetProtection formatCells="0" formatColumns="0" formatRows="0" insertColumns="0" insertRows="0" insertHyperlinks="0" deleteColumns="0" deleteRows="0" sort="0" autoFilter="0" pivotTables="0"/>
  <mergeCells count="3">
    <mergeCell ref="A2:C2"/>
    <mergeCell ref="A3:C3"/>
    <mergeCell ref="A15:C15"/>
  </mergeCells>
  <conditionalFormatting sqref="C12">
    <cfRule type="cellIs" dxfId="27" priority="2" stopIfTrue="1" operator="equal">
      <formula>TRUE</formula>
    </cfRule>
    <cfRule type="cellIs" dxfId="26" priority="3" stopIfTrue="1" operator="equal">
      <formula>FALSE</formula>
    </cfRule>
  </conditionalFormatting>
  <conditionalFormatting sqref="C13">
    <cfRule type="cellIs" dxfId="25"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K53"/>
  <sheetViews>
    <sheetView showGridLines="0" zoomScale="70" zoomScaleNormal="70" workbookViewId="0">
      <pane ySplit="1" topLeftCell="A2" activePane="bottomLeft" state="frozen"/>
      <selection pane="bottomLeft" activeCell="P6" sqref="P6"/>
    </sheetView>
  </sheetViews>
  <sheetFormatPr baseColWidth="10" defaultColWidth="8.88671875" defaultRowHeight="14.4" x14ac:dyDescent="0.3"/>
  <cols>
    <col min="1" max="1" width="72.6640625" style="14" customWidth="1"/>
    <col min="2" max="2" width="26.33203125" style="14" customWidth="1"/>
    <col min="3" max="9" width="3.554687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23" customFormat="1" ht="33" customHeight="1" x14ac:dyDescent="0.2">
      <c r="A2" s="476" t="str">
        <f>" Ressources externes utilisées en " &amp; SURVEY_YEAR &amp; ", en provenance du secteur militaire de l'État et des organismes publics"</f>
        <v xml:space="preserve"> Ressources externes utilisées en 2024, en provenance du secteur militaire de l'État et des organismes publics</v>
      </c>
      <c r="B2" s="476"/>
      <c r="C2" s="476"/>
      <c r="J2" s="2"/>
    </row>
    <row r="3" spans="1:10" s="45" customFormat="1" ht="30.75" customHeight="1" x14ac:dyDescent="0.3">
      <c r="A3" s="18" t="s">
        <v>160</v>
      </c>
      <c r="B3" s="25"/>
      <c r="J3" s="2"/>
    </row>
    <row r="4" spans="1:10" ht="18" customHeight="1" x14ac:dyDescent="0.3">
      <c r="A4" s="18"/>
    </row>
    <row r="5" spans="1:10" x14ac:dyDescent="0.3">
      <c r="A5" s="17" t="s">
        <v>97</v>
      </c>
      <c r="B5" s="44" t="s">
        <v>62</v>
      </c>
    </row>
    <row r="6" spans="1:10" ht="17.25" hidden="1" customHeight="1" x14ac:dyDescent="0.3">
      <c r="A6" s="27" t="s">
        <v>161</v>
      </c>
      <c r="B6" s="28"/>
    </row>
    <row r="7" spans="1:10" ht="17.25" hidden="1" customHeight="1" x14ac:dyDescent="0.3">
      <c r="A7" s="29" t="s">
        <v>162</v>
      </c>
      <c r="B7" s="30"/>
    </row>
    <row r="8" spans="1:10" ht="17.25" hidden="1" customHeight="1" x14ac:dyDescent="0.3">
      <c r="A8" s="31" t="s">
        <v>163</v>
      </c>
      <c r="B8" s="32"/>
    </row>
    <row r="9" spans="1:10" ht="17.25" hidden="1" customHeight="1" x14ac:dyDescent="0.3">
      <c r="A9" s="31" t="s">
        <v>164</v>
      </c>
      <c r="B9" s="32"/>
    </row>
    <row r="10" spans="1:10" ht="17.25" hidden="1" customHeight="1" x14ac:dyDescent="0.3">
      <c r="A10" s="31" t="s">
        <v>165</v>
      </c>
      <c r="B10" s="32"/>
    </row>
    <row r="11" spans="1:10" ht="17.25" hidden="1" customHeight="1" x14ac:dyDescent="0.3">
      <c r="A11" s="31" t="s">
        <v>166</v>
      </c>
      <c r="B11" s="32"/>
    </row>
    <row r="12" spans="1:10" ht="17.25" hidden="1" customHeight="1" x14ac:dyDescent="0.3">
      <c r="A12" s="31" t="s">
        <v>167</v>
      </c>
      <c r="B12" s="32"/>
    </row>
    <row r="13" spans="1:10" ht="17.25" hidden="1" customHeight="1" x14ac:dyDescent="0.3">
      <c r="A13" s="31" t="s">
        <v>168</v>
      </c>
      <c r="B13" s="32"/>
    </row>
    <row r="14" spans="1:10" ht="17.25" hidden="1" customHeight="1" x14ac:dyDescent="0.3">
      <c r="A14" s="31" t="s">
        <v>169</v>
      </c>
      <c r="B14" s="32"/>
    </row>
    <row r="15" spans="1:10" ht="17.25" hidden="1" customHeight="1" x14ac:dyDescent="0.3">
      <c r="A15" s="31" t="s">
        <v>170</v>
      </c>
      <c r="B15" s="32"/>
    </row>
    <row r="16" spans="1:10" ht="17.25" hidden="1" customHeight="1" x14ac:dyDescent="0.3">
      <c r="A16" s="31" t="s">
        <v>108</v>
      </c>
      <c r="B16" s="32"/>
    </row>
    <row r="17" spans="1:2" ht="17.25" hidden="1" customHeight="1" x14ac:dyDescent="0.3">
      <c r="A17" s="31" t="s">
        <v>109</v>
      </c>
      <c r="B17" s="71"/>
    </row>
    <row r="18" spans="1:2" ht="17.25" hidden="1" customHeight="1" x14ac:dyDescent="0.3">
      <c r="A18" s="33" t="s">
        <v>135</v>
      </c>
      <c r="B18" s="36"/>
    </row>
    <row r="19" spans="1:2" ht="25.5" hidden="1" customHeight="1" x14ac:dyDescent="0.3">
      <c r="A19" s="21" t="s">
        <v>171</v>
      </c>
      <c r="B19" s="40"/>
    </row>
    <row r="50" ht="15.75" customHeight="1" x14ac:dyDescent="0.3"/>
    <row r="51" ht="15.75" customHeight="1" x14ac:dyDescent="0.3"/>
    <row r="52" ht="15.75" customHeight="1" x14ac:dyDescent="0.3"/>
    <row r="53" ht="15.75" customHeight="1" x14ac:dyDescent="0.3"/>
  </sheetData>
  <sheetProtection formatCells="0" formatColumns="0" formatRows="0" insertColumns="0" insertRows="0" insertHyperlinks="0" deleteColumns="0" deleteRows="0" sort="0" autoFilter="0" pivotTables="0"/>
  <mergeCells count="1">
    <mergeCell ref="A2:C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K24"/>
  <sheetViews>
    <sheetView showGridLines="0" zoomScale="80" zoomScaleNormal="80" workbookViewId="0">
      <pane ySplit="1" topLeftCell="A2" activePane="bottomLeft" state="frozen"/>
      <selection pane="bottomLeft" activeCell="P21" sqref="P21"/>
    </sheetView>
  </sheetViews>
  <sheetFormatPr baseColWidth="10" defaultColWidth="8.88671875" defaultRowHeight="14.4" x14ac:dyDescent="0.3"/>
  <cols>
    <col min="1" max="1" width="77.109375" style="14" customWidth="1"/>
    <col min="2" max="2" width="26" style="14" customWidth="1"/>
    <col min="3" max="6" width="3.33203125" style="14" customWidth="1"/>
    <col min="7" max="7" width="15.5546875" style="14" customWidth="1"/>
    <col min="8" max="9" width="3.3320312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23" customFormat="1" ht="27.6" customHeight="1" x14ac:dyDescent="0.2">
      <c r="A2" s="480" t="str">
        <f>" Ressources externes utilisées en " &amp; SURVEY_YEAR &amp; ", en provenance de l'Administration"</f>
        <v xml:space="preserve"> Ressources externes utilisées en 2024, en provenance de l'Administration</v>
      </c>
      <c r="B2" s="480"/>
      <c r="J2" s="2"/>
    </row>
    <row r="3" spans="1:10" ht="159.6" customHeight="1" x14ac:dyDescent="0.3">
      <c r="A3" s="479" t="s">
        <v>381</v>
      </c>
      <c r="B3" s="479"/>
    </row>
    <row r="4" spans="1:10" x14ac:dyDescent="0.3">
      <c r="A4" s="22"/>
    </row>
    <row r="5" spans="1:10" ht="15.6" x14ac:dyDescent="0.3">
      <c r="A5" s="296" t="s">
        <v>172</v>
      </c>
      <c r="B5" s="279" t="s">
        <v>62</v>
      </c>
    </row>
    <row r="6" spans="1:10" ht="15.6" x14ac:dyDescent="0.3">
      <c r="A6" s="335" t="s">
        <v>173</v>
      </c>
      <c r="B6" s="336"/>
    </row>
    <row r="7" spans="1:10" ht="15.6" x14ac:dyDescent="0.3">
      <c r="A7" s="335" t="s">
        <v>174</v>
      </c>
      <c r="B7" s="336"/>
    </row>
    <row r="8" spans="1:10" ht="15.6" x14ac:dyDescent="0.3">
      <c r="A8" s="305" t="s">
        <v>383</v>
      </c>
      <c r="B8" s="374"/>
    </row>
    <row r="9" spans="1:10" ht="46.8" x14ac:dyDescent="0.3">
      <c r="A9" s="301" t="s">
        <v>175</v>
      </c>
      <c r="B9" s="337">
        <f>SUM(B6:B8)</f>
        <v>0</v>
      </c>
    </row>
    <row r="11" spans="1:10" ht="15.6" x14ac:dyDescent="0.3">
      <c r="A11" s="296" t="s">
        <v>176</v>
      </c>
      <c r="B11" s="279" t="s">
        <v>62</v>
      </c>
    </row>
    <row r="12" spans="1:10" ht="15.6" x14ac:dyDescent="0.3">
      <c r="A12" s="305" t="s">
        <v>177</v>
      </c>
      <c r="B12" s="336"/>
    </row>
    <row r="13" spans="1:10" ht="15.6" x14ac:dyDescent="0.3">
      <c r="A13" s="305" t="s">
        <v>178</v>
      </c>
      <c r="B13" s="374"/>
    </row>
    <row r="14" spans="1:10" ht="46.8" x14ac:dyDescent="0.3">
      <c r="A14" s="301" t="s">
        <v>179</v>
      </c>
      <c r="B14" s="337">
        <f>SUM(B12:B13)</f>
        <v>0</v>
      </c>
    </row>
    <row r="15" spans="1:10" ht="15.75" customHeight="1" x14ac:dyDescent="0.3">
      <c r="A15" s="73"/>
    </row>
    <row r="16" spans="1:10" s="1" customFormat="1" ht="13.2" hidden="1" x14ac:dyDescent="0.25">
      <c r="A16" s="72" t="s">
        <v>180</v>
      </c>
      <c r="B16" s="44" t="s">
        <v>62</v>
      </c>
      <c r="G16" s="14"/>
      <c r="J16" s="2"/>
    </row>
    <row r="17" spans="1:10" s="1" customFormat="1" ht="13.2" hidden="1" x14ac:dyDescent="0.25">
      <c r="A17" s="43" t="s">
        <v>181</v>
      </c>
      <c r="B17" s="74"/>
      <c r="G17" s="14"/>
      <c r="J17" s="2"/>
    </row>
    <row r="18" spans="1:10" s="1" customFormat="1" ht="13.2" hidden="1" x14ac:dyDescent="0.25">
      <c r="A18" s="31" t="s">
        <v>182</v>
      </c>
      <c r="B18" s="68"/>
      <c r="G18" s="14"/>
      <c r="J18" s="2"/>
    </row>
    <row r="19" spans="1:10" s="1" customFormat="1" ht="13.2" hidden="1" x14ac:dyDescent="0.25">
      <c r="A19" s="31" t="s">
        <v>183</v>
      </c>
      <c r="B19" s="68"/>
      <c r="G19" s="14"/>
      <c r="J19" s="2"/>
    </row>
    <row r="20" spans="1:10" s="1" customFormat="1" ht="38.25" hidden="1" customHeight="1" x14ac:dyDescent="0.25">
      <c r="A20" s="75" t="s">
        <v>184</v>
      </c>
      <c r="B20" s="37"/>
      <c r="G20" s="14"/>
      <c r="J20" s="2"/>
    </row>
    <row r="21" spans="1:10" s="1" customFormat="1" ht="13.2" x14ac:dyDescent="0.25">
      <c r="A21" s="14"/>
      <c r="B21" s="14"/>
      <c r="C21" s="14"/>
      <c r="D21" s="14"/>
      <c r="E21" s="14"/>
      <c r="F21" s="14"/>
      <c r="J21" s="2"/>
    </row>
    <row r="22" spans="1:10" s="1" customFormat="1" ht="13.2" x14ac:dyDescent="0.25">
      <c r="A22" s="14"/>
      <c r="B22" s="14"/>
      <c r="C22" s="14"/>
      <c r="D22" s="14"/>
      <c r="E22" s="14"/>
      <c r="F22" s="14"/>
      <c r="J22" s="2"/>
    </row>
    <row r="23" spans="1:10" s="1" customFormat="1" ht="13.2" x14ac:dyDescent="0.25">
      <c r="A23" s="25"/>
      <c r="J23" s="2"/>
    </row>
    <row r="24" spans="1:10" s="1" customFormat="1" ht="13.2" x14ac:dyDescent="0.25">
      <c r="A24" s="25"/>
      <c r="B24" s="76"/>
      <c r="J24" s="2"/>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J35"/>
  <sheetViews>
    <sheetView showGridLines="0" zoomScale="80" zoomScaleNormal="80" workbookViewId="0">
      <pane ySplit="1" topLeftCell="A2" activePane="bottomLeft" state="frozen"/>
      <selection pane="bottomLeft" activeCell="A21" sqref="A21"/>
    </sheetView>
  </sheetViews>
  <sheetFormatPr baseColWidth="10" defaultColWidth="8.88671875" defaultRowHeight="14.4" x14ac:dyDescent="0.3"/>
  <cols>
    <col min="1" max="1" width="82.109375" style="14" customWidth="1"/>
    <col min="2" max="2" width="26" style="14" customWidth="1"/>
    <col min="3" max="3" width="3.33203125" style="14" customWidth="1"/>
    <col min="4" max="4" width="104.6640625" style="14" customWidth="1"/>
    <col min="5" max="8" width="3.33203125" style="14" customWidth="1"/>
    <col min="9" max="9" width="3.88671875" style="2" customWidth="1"/>
    <col min="10" max="10" width="11.44140625" style="14" customWidth="1"/>
  </cols>
  <sheetData>
    <row r="1" spans="1:9" s="1" customFormat="1" ht="15" x14ac:dyDescent="0.25">
      <c r="A1" s="12"/>
      <c r="B1" s="13"/>
      <c r="C1" s="14"/>
      <c r="D1" s="299" t="s">
        <v>270</v>
      </c>
      <c r="E1" s="14"/>
      <c r="F1" s="14"/>
      <c r="G1" s="14"/>
      <c r="H1" s="14"/>
      <c r="I1" s="2"/>
    </row>
    <row r="2" spans="1:9" s="23" customFormat="1" ht="39" customHeight="1" x14ac:dyDescent="0.2">
      <c r="A2" s="483" t="str">
        <f>" Ressources externes utilisées en " &amp; SURVEY_YEAR &amp; ", en provenance des Organismes publics et des organismes financeurs"</f>
        <v xml:space="preserve"> Ressources externes utilisées en 2024, en provenance des Organismes publics et des organismes financeurs</v>
      </c>
      <c r="B2" s="483"/>
      <c r="I2" s="2"/>
    </row>
    <row r="3" spans="1:9" ht="169.5" customHeight="1" x14ac:dyDescent="0.3">
      <c r="A3" s="482" t="s">
        <v>412</v>
      </c>
      <c r="B3" s="482"/>
    </row>
    <row r="4" spans="1:9" ht="83.25" customHeight="1" x14ac:dyDescent="0.3">
      <c r="A4" s="481" t="s">
        <v>185</v>
      </c>
      <c r="B4" s="481"/>
    </row>
    <row r="5" spans="1:9" x14ac:dyDescent="0.3">
      <c r="A5" s="11"/>
    </row>
    <row r="6" spans="1:9" ht="15.6" x14ac:dyDescent="0.3">
      <c r="A6" s="300" t="s">
        <v>186</v>
      </c>
      <c r="B6" s="279" t="s">
        <v>62</v>
      </c>
    </row>
    <row r="7" spans="1:9" ht="15" x14ac:dyDescent="0.3">
      <c r="A7" s="262" t="s">
        <v>113</v>
      </c>
      <c r="B7" s="376"/>
      <c r="D7" s="280" t="s">
        <v>387</v>
      </c>
    </row>
    <row r="8" spans="1:9" ht="15" x14ac:dyDescent="0.3">
      <c r="A8" s="262" t="s">
        <v>114</v>
      </c>
      <c r="B8" s="376"/>
      <c r="D8" s="280" t="s">
        <v>286</v>
      </c>
    </row>
    <row r="9" spans="1:9" ht="15" x14ac:dyDescent="0.3">
      <c r="A9" s="262" t="s">
        <v>115</v>
      </c>
      <c r="B9" s="376"/>
      <c r="D9" s="280" t="s">
        <v>287</v>
      </c>
    </row>
    <row r="10" spans="1:9" ht="15.6" x14ac:dyDescent="0.3">
      <c r="A10" s="262" t="s">
        <v>410</v>
      </c>
      <c r="B10" s="376"/>
      <c r="D10" s="298" t="s">
        <v>411</v>
      </c>
    </row>
    <row r="11" spans="1:9" ht="46.8" x14ac:dyDescent="0.3">
      <c r="A11" s="301" t="s">
        <v>187</v>
      </c>
      <c r="B11" s="381">
        <f>SUM(B7:B10)</f>
        <v>0</v>
      </c>
      <c r="D11" s="280" t="s">
        <v>384</v>
      </c>
    </row>
    <row r="12" spans="1:9" ht="15" x14ac:dyDescent="0.3">
      <c r="D12" s="280" t="s">
        <v>385</v>
      </c>
    </row>
    <row r="13" spans="1:9" s="1" customFormat="1" ht="15.6" x14ac:dyDescent="0.3">
      <c r="A13" s="300" t="s">
        <v>188</v>
      </c>
      <c r="B13" s="279" t="s">
        <v>62</v>
      </c>
      <c r="D13" s="280" t="s">
        <v>386</v>
      </c>
      <c r="I13" s="2"/>
    </row>
    <row r="14" spans="1:9" s="1" customFormat="1" ht="15" x14ac:dyDescent="0.25">
      <c r="A14" s="303" t="s">
        <v>189</v>
      </c>
      <c r="B14" s="376"/>
      <c r="D14" s="280" t="s">
        <v>388</v>
      </c>
      <c r="I14" s="2"/>
    </row>
    <row r="15" spans="1:9" s="1" customFormat="1" ht="15" x14ac:dyDescent="0.25">
      <c r="A15" s="303" t="s">
        <v>190</v>
      </c>
      <c r="B15" s="376"/>
      <c r="D15" s="280" t="s">
        <v>389</v>
      </c>
      <c r="I15" s="2"/>
    </row>
    <row r="16" spans="1:9" s="1" customFormat="1" ht="15" x14ac:dyDescent="0.25">
      <c r="A16" s="303" t="s">
        <v>191</v>
      </c>
      <c r="B16" s="376"/>
      <c r="D16" s="280" t="s">
        <v>390</v>
      </c>
      <c r="I16" s="2"/>
    </row>
    <row r="17" spans="1:9" s="1" customFormat="1" ht="15" x14ac:dyDescent="0.25">
      <c r="A17" s="303" t="s">
        <v>109</v>
      </c>
      <c r="B17" s="376"/>
      <c r="D17" s="280" t="s">
        <v>391</v>
      </c>
      <c r="F17" s="14"/>
      <c r="I17" s="2"/>
    </row>
    <row r="18" spans="1:9" s="1" customFormat="1" ht="46.8" x14ac:dyDescent="0.25">
      <c r="A18" s="301" t="s">
        <v>192</v>
      </c>
      <c r="B18" s="381">
        <f>SUM(B14:B17)</f>
        <v>0</v>
      </c>
      <c r="D18" s="280" t="s">
        <v>392</v>
      </c>
      <c r="F18" s="14"/>
      <c r="I18" s="2"/>
    </row>
    <row r="19" spans="1:9" s="1" customFormat="1" ht="15" x14ac:dyDescent="0.25">
      <c r="A19" s="14"/>
      <c r="B19" s="50"/>
      <c r="D19" s="280" t="s">
        <v>393</v>
      </c>
      <c r="I19" s="2"/>
    </row>
    <row r="20" spans="1:9" s="1" customFormat="1" ht="15" x14ac:dyDescent="0.25">
      <c r="A20" s="14"/>
      <c r="B20" s="14"/>
      <c r="D20" s="280" t="s">
        <v>394</v>
      </c>
      <c r="I20" s="2"/>
    </row>
    <row r="21" spans="1:9" s="1" customFormat="1" ht="15.6" x14ac:dyDescent="0.3">
      <c r="A21" s="288"/>
      <c r="B21" s="291" t="s">
        <v>62</v>
      </c>
      <c r="D21" s="280" t="s">
        <v>395</v>
      </c>
      <c r="I21" s="2"/>
    </row>
    <row r="22" spans="1:9" s="1" customFormat="1" ht="31.2" x14ac:dyDescent="0.25">
      <c r="A22" s="301" t="s">
        <v>421</v>
      </c>
      <c r="B22" s="381">
        <f>RESS_Min_TOTAL+RESS_CT_TOTAL+RESS_C_TOTAL+RESS_F_TOTAL</f>
        <v>0</v>
      </c>
      <c r="D22" s="280" t="s">
        <v>396</v>
      </c>
      <c r="F22" s="14"/>
      <c r="I22" s="2"/>
    </row>
    <row r="23" spans="1:9" s="1" customFormat="1" ht="15" x14ac:dyDescent="0.25">
      <c r="A23" s="25"/>
      <c r="D23" s="280" t="s">
        <v>397</v>
      </c>
      <c r="I23" s="2"/>
    </row>
    <row r="24" spans="1:9" s="1" customFormat="1" ht="15" x14ac:dyDescent="0.25">
      <c r="A24" s="25"/>
      <c r="B24" s="76"/>
      <c r="D24" s="280" t="s">
        <v>398</v>
      </c>
      <c r="I24" s="2"/>
    </row>
    <row r="25" spans="1:9" ht="15" x14ac:dyDescent="0.3">
      <c r="D25" s="280" t="s">
        <v>399</v>
      </c>
    </row>
    <row r="26" spans="1:9" ht="15" x14ac:dyDescent="0.3">
      <c r="D26" s="280" t="s">
        <v>400</v>
      </c>
    </row>
    <row r="27" spans="1:9" ht="15" x14ac:dyDescent="0.3">
      <c r="D27" s="280" t="s">
        <v>401</v>
      </c>
    </row>
    <row r="28" spans="1:9" ht="15" x14ac:dyDescent="0.3">
      <c r="D28" s="280" t="s">
        <v>402</v>
      </c>
    </row>
    <row r="29" spans="1:9" ht="15" x14ac:dyDescent="0.3">
      <c r="D29" s="280" t="s">
        <v>403</v>
      </c>
    </row>
    <row r="30" spans="1:9" ht="15" x14ac:dyDescent="0.3">
      <c r="D30" s="280" t="s">
        <v>404</v>
      </c>
    </row>
    <row r="31" spans="1:9" ht="15" x14ac:dyDescent="0.3">
      <c r="D31" s="280" t="s">
        <v>405</v>
      </c>
    </row>
    <row r="32" spans="1:9" ht="15" x14ac:dyDescent="0.3">
      <c r="D32" s="280" t="s">
        <v>406</v>
      </c>
    </row>
    <row r="33" spans="4:4" ht="15" x14ac:dyDescent="0.3">
      <c r="D33" s="280" t="s">
        <v>407</v>
      </c>
    </row>
    <row r="34" spans="4:4" ht="15" x14ac:dyDescent="0.3">
      <c r="D34" s="280" t="s">
        <v>408</v>
      </c>
    </row>
    <row r="35" spans="4:4" ht="15" x14ac:dyDescent="0.3">
      <c r="D35" s="280" t="s">
        <v>409</v>
      </c>
    </row>
  </sheetData>
  <sheetProtection formatCells="0" formatColumns="0" formatRows="0" insertColumns="0" insertRows="0" insertHyperlinks="0" deleteColumns="0" deleteRows="0" sort="0" autoFilter="0" pivotTables="0"/>
  <mergeCells count="3">
    <mergeCell ref="A4:B4"/>
    <mergeCell ref="A3:B3"/>
    <mergeCell ref="A2:B2"/>
  </mergeCells>
  <printOptions horizontalCentered="1"/>
  <pageMargins left="0.23622047244093999" right="0.59055118110236005" top="0.39370078740157" bottom="0.78740157480314998" header="0.39370078740157" footer="0.55118110236219997"/>
  <pageSetup paperSize="9" scale="35" orientation="portrait"/>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K18"/>
  <sheetViews>
    <sheetView showGridLines="0" zoomScaleNormal="100" workbookViewId="0">
      <pane ySplit="1" topLeftCell="A2" activePane="bottomLeft" state="frozen"/>
      <selection pane="bottomLeft" activeCell="A3" sqref="A3:B3"/>
    </sheetView>
  </sheetViews>
  <sheetFormatPr baseColWidth="10" defaultColWidth="8.88671875" defaultRowHeight="14.4" x14ac:dyDescent="0.3"/>
  <cols>
    <col min="1" max="1" width="79.88671875" style="14" customWidth="1"/>
    <col min="2" max="2" width="21.5546875" style="14" customWidth="1"/>
    <col min="3" max="9" width="3.664062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14"/>
      <c r="J1" s="2"/>
    </row>
    <row r="2" spans="1:10" s="388" customFormat="1" ht="45" customHeight="1" x14ac:dyDescent="0.3">
      <c r="A2" s="483"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83"/>
      <c r="J2" s="389"/>
    </row>
    <row r="3" spans="1:10" ht="105.75" customHeight="1" x14ac:dyDescent="0.3">
      <c r="A3" s="482" t="s">
        <v>413</v>
      </c>
      <c r="B3" s="482"/>
    </row>
    <row r="5" spans="1:10" ht="31.2" x14ac:dyDescent="0.3">
      <c r="A5" s="269" t="s">
        <v>120</v>
      </c>
      <c r="B5" s="279" t="s">
        <v>62</v>
      </c>
    </row>
    <row r="6" spans="1:10" ht="15.6" x14ac:dyDescent="0.3">
      <c r="A6" s="271" t="s">
        <v>193</v>
      </c>
      <c r="B6" s="272"/>
    </row>
    <row r="7" spans="1:10" ht="15.6" x14ac:dyDescent="0.3">
      <c r="A7" s="305" t="s">
        <v>121</v>
      </c>
      <c r="B7" s="272"/>
    </row>
    <row r="8" spans="1:10" ht="15.6" x14ac:dyDescent="0.3">
      <c r="A8" s="271" t="s">
        <v>122</v>
      </c>
      <c r="B8" s="272"/>
    </row>
    <row r="9" spans="1:10" ht="15.6" x14ac:dyDescent="0.3">
      <c r="A9" s="305" t="s">
        <v>123</v>
      </c>
      <c r="B9" s="272"/>
    </row>
    <row r="10" spans="1:10" ht="46.8" x14ac:dyDescent="0.3">
      <c r="A10" s="301" t="s">
        <v>194</v>
      </c>
      <c r="B10" s="302">
        <f>SUM(B6:B9)</f>
        <v>0</v>
      </c>
    </row>
    <row r="11" spans="1:10" x14ac:dyDescent="0.3">
      <c r="A11" s="26"/>
      <c r="B11" s="26"/>
      <c r="C11" s="26"/>
      <c r="D11" s="26"/>
      <c r="E11" s="26"/>
      <c r="F11" s="26"/>
      <c r="G11" s="26"/>
      <c r="H11" s="26"/>
    </row>
    <row r="12" spans="1:10" x14ac:dyDescent="0.3">
      <c r="A12" s="26"/>
      <c r="B12" s="26"/>
      <c r="C12" s="26"/>
      <c r="D12" s="26"/>
      <c r="E12" s="26"/>
      <c r="F12" s="26"/>
      <c r="G12" s="26"/>
      <c r="H12" s="26"/>
    </row>
    <row r="13" spans="1:10" ht="15.6" x14ac:dyDescent="0.3">
      <c r="A13" s="269" t="s">
        <v>125</v>
      </c>
      <c r="B13" s="279" t="s">
        <v>62</v>
      </c>
    </row>
    <row r="14" spans="1:10" ht="15" x14ac:dyDescent="0.3">
      <c r="A14" s="262" t="s">
        <v>195</v>
      </c>
      <c r="B14" s="272"/>
    </row>
    <row r="15" spans="1:10" ht="31.2" x14ac:dyDescent="0.3">
      <c r="A15" s="301" t="s">
        <v>196</v>
      </c>
      <c r="B15" s="302">
        <f>RESS_ESH_NV</f>
        <v>0</v>
      </c>
    </row>
    <row r="18" spans="1:2" ht="31.2" x14ac:dyDescent="0.3">
      <c r="A18" s="301" t="s">
        <v>197</v>
      </c>
      <c r="B18" s="302">
        <f>RESS_ESC_TOTAL+RESS_ESH_TOTAL</f>
        <v>0</v>
      </c>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K7"/>
  <sheetViews>
    <sheetView showGridLines="0" zoomScaleNormal="100" workbookViewId="0">
      <pane ySplit="1" topLeftCell="A2" activePane="bottomLeft" state="frozen"/>
      <selection pane="bottomLeft" activeCell="A2" sqref="A2:XFD2"/>
    </sheetView>
  </sheetViews>
  <sheetFormatPr baseColWidth="10" defaultColWidth="8.88671875" defaultRowHeight="14.4" x14ac:dyDescent="0.3"/>
  <cols>
    <col min="1" max="1" width="52.6640625" style="14" customWidth="1"/>
    <col min="2" max="2" width="29" style="14" bestFit="1" customWidth="1"/>
    <col min="3" max="3" width="11.44140625" style="14" customWidth="1"/>
    <col min="4" max="4" width="99" style="14" customWidth="1"/>
    <col min="5" max="9" width="5.33203125" style="14" customWidth="1"/>
    <col min="10" max="10" width="3.88671875" style="2" customWidth="1"/>
    <col min="11" max="11" width="11.44140625" style="14" customWidth="1"/>
  </cols>
  <sheetData>
    <row r="1" spans="1:10" s="1" customFormat="1" ht="15" x14ac:dyDescent="0.25">
      <c r="A1" s="12"/>
      <c r="B1" s="13"/>
      <c r="C1" s="14"/>
      <c r="D1" s="299" t="s">
        <v>270</v>
      </c>
      <c r="E1" s="14"/>
      <c r="F1" s="14"/>
      <c r="G1" s="14"/>
      <c r="H1" s="14"/>
      <c r="I1" s="14"/>
      <c r="J1" s="2"/>
    </row>
    <row r="2" spans="1:10" s="23" customFormat="1" ht="36.75" customHeight="1" x14ac:dyDescent="0.2">
      <c r="A2" s="484" t="str">
        <f>" Ressources externes utilisées en " &amp; SURVEY_YEAR &amp; ", en provenance des Associations, des Fondations et des GIP"</f>
        <v xml:space="preserve"> Ressources externes utilisées en 2024, en provenance des Associations, des Fondations et des GIP</v>
      </c>
      <c r="B2" s="484"/>
      <c r="J2" s="2"/>
    </row>
    <row r="3" spans="1:10" ht="144" customHeight="1" x14ac:dyDescent="0.3">
      <c r="A3" s="482" t="s">
        <v>414</v>
      </c>
      <c r="B3" s="482"/>
      <c r="D3" s="280" t="s">
        <v>375</v>
      </c>
    </row>
    <row r="5" spans="1:10" ht="31.2" x14ac:dyDescent="0.3">
      <c r="A5" s="269" t="s">
        <v>127</v>
      </c>
      <c r="B5" s="279" t="s">
        <v>62</v>
      </c>
    </row>
    <row r="6" spans="1:10" ht="15" x14ac:dyDescent="0.3">
      <c r="A6" s="262" t="s">
        <v>128</v>
      </c>
      <c r="B6" s="272"/>
      <c r="E6" s="77"/>
      <c r="F6" s="77"/>
      <c r="G6" s="77"/>
      <c r="H6" s="77"/>
      <c r="I6" s="77"/>
    </row>
    <row r="7" spans="1:10" ht="31.2" x14ac:dyDescent="0.3">
      <c r="A7" s="301" t="s">
        <v>198</v>
      </c>
      <c r="B7" s="306">
        <f>RESS_I_NV</f>
        <v>0</v>
      </c>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K23"/>
  <sheetViews>
    <sheetView showGridLines="0" zoomScaleNormal="100" workbookViewId="0">
      <pane ySplit="1" topLeftCell="A2" activePane="bottomLeft" state="frozen"/>
      <selection pane="bottomLeft" activeCell="D6" sqref="D6"/>
    </sheetView>
  </sheetViews>
  <sheetFormatPr baseColWidth="10" defaultColWidth="8.88671875" defaultRowHeight="14.4" x14ac:dyDescent="0.3"/>
  <cols>
    <col min="1" max="1" width="12.33203125" style="14" customWidth="1"/>
    <col min="2" max="2" width="50.33203125" style="14" customWidth="1"/>
    <col min="3" max="3" width="27.44140625" style="14" customWidth="1"/>
    <col min="4" max="4" width="28.5546875" style="14" customWidth="1"/>
    <col min="5" max="5" width="3.44140625" style="1" customWidth="1"/>
    <col min="6" max="9" width="3.44140625" style="14" customWidth="1"/>
    <col min="10" max="10" width="3.88671875" style="2" customWidth="1"/>
    <col min="11" max="11" width="11.44140625" style="14" customWidth="1"/>
  </cols>
  <sheetData>
    <row r="1" spans="1:10" s="1" customFormat="1" ht="13.2" x14ac:dyDescent="0.25">
      <c r="A1" s="12"/>
      <c r="B1" s="13"/>
      <c r="C1" s="81"/>
      <c r="D1" s="81"/>
      <c r="F1" s="80"/>
      <c r="G1" s="80"/>
      <c r="H1" s="80"/>
      <c r="I1" s="80"/>
      <c r="J1" s="2"/>
    </row>
    <row r="2" spans="1:10" s="23" customFormat="1" ht="30" customHeight="1" x14ac:dyDescent="0.2">
      <c r="A2" s="454" t="str">
        <f>" Ressources externes utilisées en " &amp; SURVEY_YEAR &amp; ", en provenance des entreprises"</f>
        <v xml:space="preserve"> Ressources externes utilisées en 2024, en provenance des entreprises</v>
      </c>
      <c r="B2" s="454"/>
      <c r="C2" s="454"/>
      <c r="D2" s="454"/>
      <c r="J2" s="2"/>
    </row>
    <row r="3" spans="1:10" ht="129" customHeight="1" x14ac:dyDescent="0.3">
      <c r="A3" s="465" t="s">
        <v>419</v>
      </c>
      <c r="B3" s="465"/>
      <c r="C3" s="465"/>
      <c r="D3" s="465"/>
      <c r="E3" s="38"/>
      <c r="F3" s="38"/>
      <c r="G3" s="38"/>
      <c r="H3" s="38"/>
      <c r="I3" s="38"/>
    </row>
    <row r="4" spans="1:10" ht="37.35" customHeight="1" x14ac:dyDescent="0.3">
      <c r="A4" s="411" t="s">
        <v>376</v>
      </c>
      <c r="B4" s="411"/>
      <c r="C4" s="411"/>
      <c r="D4" s="411"/>
    </row>
    <row r="5" spans="1:10" ht="15" customHeight="1" x14ac:dyDescent="0.3">
      <c r="A5" s="462" t="s">
        <v>130</v>
      </c>
      <c r="B5" s="462"/>
      <c r="C5" s="462"/>
      <c r="D5" s="462"/>
      <c r="F5" s="38"/>
      <c r="G5" s="38"/>
      <c r="H5" s="38"/>
      <c r="I5" s="38"/>
    </row>
    <row r="6" spans="1:10" ht="31.2" x14ac:dyDescent="0.3">
      <c r="A6" s="79"/>
      <c r="B6" s="284" t="s">
        <v>131</v>
      </c>
      <c r="C6" s="284" t="s">
        <v>199</v>
      </c>
      <c r="D6" s="387"/>
    </row>
    <row r="7" spans="1:10" ht="15.6" x14ac:dyDescent="0.3">
      <c r="A7" s="324">
        <v>31</v>
      </c>
      <c r="B7" s="325" t="s">
        <v>378</v>
      </c>
      <c r="C7" s="376"/>
      <c r="D7" s="385"/>
    </row>
    <row r="8" spans="1:10" ht="48" customHeight="1" x14ac:dyDescent="0.3">
      <c r="A8" s="485" t="s">
        <v>200</v>
      </c>
      <c r="B8" s="486"/>
      <c r="C8" s="326">
        <f>RESS_ENTRA_VAL</f>
        <v>0</v>
      </c>
    </row>
    <row r="9" spans="1:10" x14ac:dyDescent="0.3">
      <c r="B9" s="26"/>
      <c r="C9" s="26"/>
    </row>
    <row r="10" spans="1:10" x14ac:dyDescent="0.3">
      <c r="B10" s="26"/>
    </row>
    <row r="11" spans="1:10" x14ac:dyDescent="0.3">
      <c r="B11" s="26"/>
    </row>
    <row r="12" spans="1:10" x14ac:dyDescent="0.3">
      <c r="B12" s="26"/>
    </row>
    <row r="23" spans="7:7" x14ac:dyDescent="0.3">
      <c r="G23" s="120"/>
    </row>
  </sheetData>
  <sheetProtection formatCells="0" formatColumns="0" formatRows="0" insertColumns="0" insertRows="0" insertHyperlinks="0" deleteColumns="0" deleteRows="0" sort="0" autoFilter="0" pivotTables="0"/>
  <mergeCells count="5">
    <mergeCell ref="A5:D5"/>
    <mergeCell ref="A8:B8"/>
    <mergeCell ref="A4:D4"/>
    <mergeCell ref="A3:D3"/>
    <mergeCell ref="A2:D2"/>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K27"/>
  <sheetViews>
    <sheetView showGridLines="0" zoomScale="85" zoomScaleNormal="85" workbookViewId="0">
      <pane ySplit="1" topLeftCell="A2" activePane="bottomLeft" state="frozen"/>
      <selection pane="bottomLeft" activeCell="B7" sqref="B7"/>
    </sheetView>
  </sheetViews>
  <sheetFormatPr baseColWidth="10" defaultColWidth="8.88671875" defaultRowHeight="14.4" x14ac:dyDescent="0.3"/>
  <cols>
    <col min="1" max="1" width="58.6640625" style="14" customWidth="1"/>
    <col min="2" max="2" width="25.33203125" style="14" customWidth="1"/>
    <col min="3" max="3" width="22.33203125" style="14" customWidth="1"/>
    <col min="4" max="9" width="5" style="14" customWidth="1"/>
    <col min="10" max="10" width="3.88671875" style="2" customWidth="1"/>
    <col min="11" max="11" width="11.44140625" style="14" customWidth="1"/>
  </cols>
  <sheetData>
    <row r="1" spans="1:10" s="1" customFormat="1" ht="13.2" x14ac:dyDescent="0.25">
      <c r="A1" s="12"/>
      <c r="B1" s="81"/>
      <c r="C1" s="86"/>
      <c r="D1" s="86"/>
      <c r="E1" s="86"/>
      <c r="F1" s="86"/>
      <c r="G1" s="86"/>
      <c r="H1" s="86"/>
      <c r="I1" s="86"/>
      <c r="J1" s="2"/>
    </row>
    <row r="2" spans="1:10" s="23" customFormat="1" ht="34.35" customHeight="1" x14ac:dyDescent="0.2">
      <c r="A2" s="487" t="str">
        <f>" Ressources externes utilisées en " &amp; SURVEY_YEAR &amp; ", en provenance des organisations internationales et de l'Étranger"</f>
        <v xml:space="preserve"> Ressources externes utilisées en 2024, en provenance des organisations internationales et de l'Étranger</v>
      </c>
      <c r="B2" s="487"/>
      <c r="C2" s="487"/>
      <c r="J2" s="2"/>
    </row>
    <row r="3" spans="1:10" ht="101.4" customHeight="1" x14ac:dyDescent="0.3">
      <c r="A3" s="482" t="s">
        <v>420</v>
      </c>
      <c r="B3" s="482"/>
      <c r="C3" s="482"/>
    </row>
    <row r="4" spans="1:10" ht="12.75" customHeight="1" x14ac:dyDescent="0.3"/>
    <row r="5" spans="1:10" ht="15.6" x14ac:dyDescent="0.3">
      <c r="A5" s="260" t="s">
        <v>201</v>
      </c>
      <c r="B5" s="279" t="s">
        <v>62</v>
      </c>
    </row>
    <row r="6" spans="1:10" ht="30" x14ac:dyDescent="0.3">
      <c r="A6" s="327" t="s">
        <v>202</v>
      </c>
      <c r="B6" s="382"/>
      <c r="D6" s="77"/>
      <c r="E6" s="77"/>
      <c r="F6" s="77"/>
      <c r="H6" s="77"/>
      <c r="I6" s="77"/>
    </row>
    <row r="7" spans="1:10" ht="15.6" x14ac:dyDescent="0.3">
      <c r="A7" s="327" t="s">
        <v>203</v>
      </c>
      <c r="B7" s="382"/>
      <c r="D7" s="77"/>
      <c r="E7" s="77"/>
      <c r="F7" s="77"/>
      <c r="H7" s="77"/>
      <c r="I7" s="77"/>
    </row>
    <row r="8" spans="1:10" ht="15.6" x14ac:dyDescent="0.3">
      <c r="A8" s="327" t="s">
        <v>109</v>
      </c>
      <c r="B8" s="382"/>
      <c r="D8" s="77"/>
      <c r="E8" s="77"/>
      <c r="F8" s="77"/>
      <c r="H8" s="77"/>
      <c r="I8" s="77"/>
    </row>
    <row r="9" spans="1:10" ht="15.6" x14ac:dyDescent="0.3">
      <c r="A9" s="327" t="s">
        <v>135</v>
      </c>
      <c r="B9" s="382"/>
    </row>
    <row r="10" spans="1:10" ht="31.2" x14ac:dyDescent="0.3">
      <c r="A10" s="301" t="s">
        <v>204</v>
      </c>
      <c r="B10" s="384">
        <f>SUM(B6:B8)</f>
        <v>0</v>
      </c>
    </row>
    <row r="11" spans="1:10" ht="12.75" customHeight="1" x14ac:dyDescent="0.3">
      <c r="A11" s="85"/>
      <c r="B11" s="85"/>
      <c r="C11" s="85"/>
      <c r="D11" s="85"/>
      <c r="E11" s="85"/>
    </row>
    <row r="12" spans="1:10" ht="31.2" x14ac:dyDescent="0.3">
      <c r="A12" s="329" t="s">
        <v>134</v>
      </c>
      <c r="B12" s="279" t="s">
        <v>62</v>
      </c>
    </row>
    <row r="13" spans="1:10" ht="15.6" x14ac:dyDescent="0.3">
      <c r="A13" s="327" t="s">
        <v>433</v>
      </c>
      <c r="B13" s="382"/>
      <c r="D13" s="77"/>
      <c r="E13" s="77"/>
      <c r="F13" s="77"/>
      <c r="H13" s="77"/>
      <c r="I13" s="77"/>
    </row>
    <row r="14" spans="1:10" ht="31.2" x14ac:dyDescent="0.3">
      <c r="A14" s="301" t="s">
        <v>205</v>
      </c>
      <c r="B14" s="384">
        <f>RESS_OI_HE_NV</f>
        <v>0</v>
      </c>
    </row>
    <row r="15" spans="1:10" ht="13.5" customHeight="1" x14ac:dyDescent="0.3"/>
    <row r="16" spans="1:10" ht="31.2" x14ac:dyDescent="0.3">
      <c r="A16" s="329" t="s">
        <v>138</v>
      </c>
      <c r="B16" s="279" t="s">
        <v>62</v>
      </c>
    </row>
    <row r="17" spans="1:9" ht="15.6" x14ac:dyDescent="0.3">
      <c r="A17" s="246" t="s">
        <v>139</v>
      </c>
      <c r="B17" s="382"/>
      <c r="D17" s="77"/>
      <c r="E17" s="77"/>
      <c r="F17" s="77"/>
      <c r="H17" s="77"/>
      <c r="I17" s="77"/>
    </row>
    <row r="18" spans="1:9" ht="46.8" x14ac:dyDescent="0.3">
      <c r="A18" s="301" t="s">
        <v>206</v>
      </c>
      <c r="B18" s="383">
        <f>RESS_ESE_NV</f>
        <v>0</v>
      </c>
    </row>
    <row r="19" spans="1:9" x14ac:dyDescent="0.3">
      <c r="A19" s="84"/>
      <c r="B19" s="84"/>
    </row>
    <row r="20" spans="1:9" ht="15.6" x14ac:dyDescent="0.3">
      <c r="A20" s="329" t="s">
        <v>141</v>
      </c>
      <c r="B20" s="279" t="s">
        <v>62</v>
      </c>
    </row>
    <row r="21" spans="1:9" ht="15.6" x14ac:dyDescent="0.3">
      <c r="A21" s="246" t="s">
        <v>142</v>
      </c>
      <c r="B21" s="382"/>
      <c r="D21" s="77"/>
      <c r="E21" s="77"/>
      <c r="F21" s="77"/>
      <c r="H21" s="77"/>
      <c r="I21" s="77"/>
    </row>
    <row r="22" spans="1:9" ht="31.2" x14ac:dyDescent="0.3">
      <c r="A22" s="301" t="s">
        <v>207</v>
      </c>
      <c r="B22" s="384">
        <f>RESS_EE_NV</f>
        <v>0</v>
      </c>
    </row>
    <row r="23" spans="1:9" x14ac:dyDescent="0.3">
      <c r="A23" s="25"/>
      <c r="B23" s="25"/>
      <c r="C23" s="25"/>
      <c r="D23" s="25"/>
      <c r="E23" s="25"/>
      <c r="F23" s="25"/>
      <c r="H23" s="25"/>
    </row>
    <row r="24" spans="1:9" ht="15.75" customHeight="1" x14ac:dyDescent="0.3">
      <c r="A24" s="26"/>
      <c r="B24" s="83"/>
    </row>
    <row r="25" spans="1:9" ht="46.8" x14ac:dyDescent="0.3">
      <c r="A25" s="301" t="s">
        <v>208</v>
      </c>
      <c r="B25" s="328">
        <f>RESS_OI_UE_TOTAL+RESS_OI_HE_TOTAL+RESS_ESE_TOTAL+RESS_EE_TOTAL</f>
        <v>0</v>
      </c>
    </row>
    <row r="26" spans="1:9" ht="27" customHeight="1" x14ac:dyDescent="0.3">
      <c r="A26" s="25"/>
      <c r="B26" s="25"/>
      <c r="C26" s="25"/>
      <c r="D26" s="25"/>
      <c r="E26" s="25"/>
      <c r="F26" s="25"/>
    </row>
    <row r="27" spans="1:9" ht="30" customHeight="1" x14ac:dyDescent="0.3">
      <c r="A27" s="82"/>
      <c r="B27" s="82"/>
      <c r="C27" s="82"/>
      <c r="D27" s="82"/>
      <c r="E27" s="82"/>
      <c r="F27" s="82"/>
      <c r="G27" s="38"/>
      <c r="H27" s="38"/>
      <c r="I27" s="38"/>
    </row>
  </sheetData>
  <sheetProtection formatCells="0" formatColumns="0" formatRows="0" insertColumns="0" insertRows="0" insertHyperlinks="0" deleteColumns="0" deleteRows="0" sort="0" autoFilter="0" pivotTables="0"/>
  <mergeCells count="2">
    <mergeCell ref="A2:C2"/>
    <mergeCell ref="A3:C3"/>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20"/>
  <sheetViews>
    <sheetView showGridLines="0" zoomScaleNormal="100" workbookViewId="0">
      <pane ySplit="1" topLeftCell="A2" activePane="bottomLeft" state="frozen"/>
      <selection pane="bottomLeft" activeCell="B13" sqref="B13"/>
    </sheetView>
  </sheetViews>
  <sheetFormatPr baseColWidth="10" defaultColWidth="8.88671875" defaultRowHeight="14.4" x14ac:dyDescent="0.3"/>
  <cols>
    <col min="1" max="1" width="58.6640625" style="14" customWidth="1"/>
    <col min="2" max="2" width="25.33203125" style="14" customWidth="1"/>
    <col min="3" max="4" width="25.44140625" style="14" customWidth="1"/>
    <col min="5" max="9" width="5" style="14" customWidth="1"/>
    <col min="10" max="10" width="3.88671875" style="2" customWidth="1"/>
    <col min="11" max="11" width="11.44140625" style="14" customWidth="1"/>
  </cols>
  <sheetData>
    <row r="1" spans="1:11" s="1" customFormat="1" ht="13.2" x14ac:dyDescent="0.25">
      <c r="A1" s="12"/>
      <c r="B1" s="14"/>
      <c r="C1" s="86"/>
      <c r="D1" s="86"/>
      <c r="E1" s="86"/>
      <c r="F1" s="86"/>
      <c r="G1" s="86"/>
      <c r="H1" s="86"/>
      <c r="I1" s="86"/>
      <c r="J1" s="2"/>
    </row>
    <row r="2" spans="1:11" ht="24" customHeight="1" x14ac:dyDescent="0.3">
      <c r="A2" s="488" t="str">
        <f>"Synthèse des RESSOURCES utilisées pour la R&amp;D en "&amp; SURVEY_YEAR &amp; " et estimation en "&amp;SURVEY_YEAR+1</f>
        <v>Synthèse des RESSOURCES utilisées pour la R&amp;D en 2024 et estimation en 2025</v>
      </c>
      <c r="B2" s="488"/>
      <c r="C2" s="488"/>
      <c r="D2" s="20"/>
      <c r="E2" s="20"/>
      <c r="F2" s="20"/>
      <c r="G2" s="20"/>
      <c r="H2" s="20"/>
      <c r="I2" s="20"/>
    </row>
    <row r="3" spans="1:11" ht="24" customHeight="1" x14ac:dyDescent="0.3">
      <c r="A3" s="330"/>
      <c r="B3" s="489" t="s">
        <v>62</v>
      </c>
      <c r="C3" s="489"/>
      <c r="D3" s="291"/>
      <c r="E3" s="20"/>
      <c r="F3" s="20"/>
      <c r="G3" s="20"/>
      <c r="H3" s="20"/>
      <c r="I3" s="20"/>
    </row>
    <row r="4" spans="1:11" ht="24" customHeight="1" x14ac:dyDescent="0.3">
      <c r="A4" s="330"/>
      <c r="B4" s="177"/>
      <c r="C4" s="331"/>
      <c r="D4" s="331"/>
      <c r="E4" s="20"/>
      <c r="F4" s="20"/>
      <c r="G4" s="20"/>
      <c r="H4" s="20"/>
      <c r="I4" s="20"/>
    </row>
    <row r="5" spans="1:11" ht="15.6" x14ac:dyDescent="0.3">
      <c r="A5" s="258"/>
      <c r="B5" s="332" t="str">
        <f>"en " &amp; SURVEY_YEAR</f>
        <v>en 2024</v>
      </c>
      <c r="C5" s="333" t="str">
        <f>"Estimation " &amp; SURVEY_YEAR+1</f>
        <v>Estimation 2025</v>
      </c>
      <c r="D5" s="334" t="str">
        <f>"Evolution " &amp; SURVEY_YEAR+1&amp;"/"&amp;SURVEY_YEAR</f>
        <v>Evolution 2025/2024</v>
      </c>
      <c r="E5" s="38"/>
      <c r="F5" s="38"/>
      <c r="G5" s="38"/>
      <c r="H5" s="38"/>
      <c r="I5" s="38"/>
    </row>
    <row r="6" spans="1:11" ht="69" customHeight="1" x14ac:dyDescent="0.3">
      <c r="A6" s="301" t="str">
        <f>"Total des ressources externes pour travaux de R&amp;D en " &amp; SURVEY_YEAR</f>
        <v>Total des ressources externes pour travaux de R&amp;D en 2024</v>
      </c>
      <c r="B6" s="328">
        <f>RESS_GOV_TOTAL+RESS_ES_TOTAL+RESS_I_TOTAL+RESS_ENTR_TOTAL+RESS_ETR_TOTAL</f>
        <v>0</v>
      </c>
      <c r="C6" s="390"/>
      <c r="D6" s="295">
        <f>IF(RESS_CONTRAT_TOTAL&lt;&gt;0,(RESS_CONTRAT_PREV/RESS_CONTRAT_TOTAL-1)*100,0)</f>
        <v>0</v>
      </c>
      <c r="E6" s="38"/>
      <c r="F6" s="38"/>
      <c r="G6" s="38"/>
      <c r="H6" s="38"/>
      <c r="I6" s="38"/>
    </row>
    <row r="7" spans="1:11" x14ac:dyDescent="0.3">
      <c r="A7" s="82"/>
      <c r="B7" s="141"/>
      <c r="C7" s="142"/>
      <c r="D7" s="38"/>
      <c r="E7" s="38"/>
      <c r="F7" s="38"/>
      <c r="G7" s="38"/>
      <c r="H7" s="38"/>
      <c r="I7" s="38"/>
    </row>
    <row r="8" spans="1:11" ht="33.6" customHeight="1" x14ac:dyDescent="0.3">
      <c r="A8" s="493"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493"/>
      <c r="C8" s="493"/>
      <c r="D8" s="493"/>
      <c r="E8" s="38"/>
      <c r="F8" s="38"/>
      <c r="G8" s="38"/>
      <c r="H8" s="38"/>
      <c r="I8" s="38"/>
      <c r="K8" s="120"/>
    </row>
    <row r="9" spans="1:11" ht="15" customHeight="1" x14ac:dyDescent="0.3">
      <c r="A9" s="301" t="s">
        <v>422</v>
      </c>
      <c r="B9" s="328">
        <f>RESS_PROPRES_TOTAL+RESS_CONTRAT_TOTAL</f>
        <v>0</v>
      </c>
      <c r="C9" s="328">
        <f>RESS_PROPRES_PREV+RESS_CONTRAT_PREV</f>
        <v>0</v>
      </c>
      <c r="D9" s="295">
        <f>IF(RESS_TOTALE&lt;&gt;0,(RESS_TOTALE_PREV/RESS_TOTALE-1)*100,0)</f>
        <v>0</v>
      </c>
      <c r="E9" s="90"/>
      <c r="F9" s="90"/>
      <c r="G9" s="90"/>
      <c r="H9" s="90"/>
      <c r="I9" s="90"/>
    </row>
    <row r="10" spans="1:11" ht="15.6" x14ac:dyDescent="0.3">
      <c r="A10" s="448" t="str">
        <f>IF(ABS(D9)&gt;20,"Les ressources totales estimées pour "&amp; SURVEY_YEAR + 1&amp; " varient de plus de 20% par rapport aux ressources totales "&amp; SURVEY_YEAR,"Contrôles OK")</f>
        <v>Contrôles OK</v>
      </c>
      <c r="B10" s="448"/>
      <c r="C10" s="448"/>
      <c r="D10" s="448"/>
      <c r="E10" s="88"/>
      <c r="F10" s="88"/>
      <c r="G10" s="88"/>
      <c r="H10" s="88"/>
      <c r="I10" s="88"/>
    </row>
    <row r="11" spans="1:11" x14ac:dyDescent="0.3">
      <c r="A11" s="120"/>
      <c r="B11" s="88"/>
      <c r="C11" s="88"/>
      <c r="D11" s="88"/>
      <c r="E11" s="88"/>
      <c r="F11" s="88"/>
      <c r="G11" s="88"/>
      <c r="H11" s="88"/>
      <c r="I11" s="88"/>
      <c r="K11" s="120"/>
    </row>
    <row r="12" spans="1:11" ht="39.6" customHeight="1" x14ac:dyDescent="0.3">
      <c r="A12" s="493"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493"/>
      <c r="C12" s="493"/>
      <c r="D12" s="493"/>
      <c r="E12" s="88"/>
      <c r="F12" s="88"/>
      <c r="G12" s="88"/>
      <c r="H12" s="88"/>
      <c r="I12" s="88"/>
      <c r="K12" s="120"/>
    </row>
    <row r="13" spans="1:11" ht="15.6" x14ac:dyDescent="0.3">
      <c r="A13" s="298" t="s">
        <v>423</v>
      </c>
      <c r="B13" s="295">
        <f>RESS_TOTALE/(DEP_TOTALE+0.001)*100</f>
        <v>0</v>
      </c>
      <c r="C13" s="295">
        <f>RESS_TOTALE_PREV/(DEP_TOTALE_PREV+0.001)*100</f>
        <v>0</v>
      </c>
      <c r="D13" s="338"/>
      <c r="E13" s="89"/>
      <c r="F13" s="89"/>
      <c r="G13" s="89"/>
      <c r="H13" s="89"/>
      <c r="I13" s="89"/>
    </row>
    <row r="14" spans="1:11" ht="15.6" x14ac:dyDescent="0.3">
      <c r="A14" s="478" t="str">
        <f>IF(ABS(RESS_TOTALE_2)&gt;20,"L'écart entre les ressources et les dépenses totales de R&amp;D est de plus de 20%","Contrôles OK")</f>
        <v>Contrôles OK</v>
      </c>
      <c r="B14" s="478"/>
      <c r="C14" s="478"/>
      <c r="D14" s="478"/>
      <c r="H14" s="88"/>
      <c r="I14" s="88"/>
    </row>
    <row r="15" spans="1:11" ht="15.6" x14ac:dyDescent="0.3">
      <c r="A15" s="478" t="str">
        <f>IF(ABS(RESS_TOTALE_2_PREV)&gt;20,"L'écart entre les ressources estimées pour "&amp; SURVEY_YEAR + 1&amp; " et les dépenses de R&amp;D estimées en "&amp; SURVEY_YEAR &amp; " est de plus de 20%","Contrôles OK")</f>
        <v>Contrôles OK</v>
      </c>
      <c r="B15" s="478"/>
      <c r="C15" s="478"/>
      <c r="D15" s="478"/>
      <c r="E15" s="88"/>
      <c r="F15" s="88"/>
      <c r="G15" s="88"/>
      <c r="H15" s="88"/>
      <c r="I15" s="88"/>
    </row>
    <row r="16" spans="1:11" s="23" customFormat="1" ht="15" customHeight="1" x14ac:dyDescent="0.2">
      <c r="A16" s="339" t="s">
        <v>424</v>
      </c>
      <c r="B16" s="391">
        <f>DEP_TOTALE</f>
        <v>0</v>
      </c>
      <c r="C16" s="391">
        <f>DEP_TOTALE_PREV</f>
        <v>0</v>
      </c>
      <c r="J16" s="2"/>
    </row>
    <row r="20" spans="1:10" s="23" customFormat="1" ht="42" hidden="1" customHeight="1" x14ac:dyDescent="0.2">
      <c r="A20" s="490" t="s">
        <v>147</v>
      </c>
      <c r="B20" s="491"/>
      <c r="C20" s="492"/>
      <c r="J20" s="2"/>
    </row>
  </sheetData>
  <sheetProtection formatCells="0" formatColumns="0" formatRows="0" insertColumns="0" insertRows="0" insertHyperlinks="0" deleteColumns="0" deleteRows="0" sort="0" autoFilter="0" pivotTables="0"/>
  <mergeCells count="8">
    <mergeCell ref="A2:C2"/>
    <mergeCell ref="B3:C3"/>
    <mergeCell ref="A20:C20"/>
    <mergeCell ref="A8:D8"/>
    <mergeCell ref="A12:D12"/>
    <mergeCell ref="A10:D10"/>
    <mergeCell ref="A14:D14"/>
    <mergeCell ref="A15:D15"/>
  </mergeCells>
  <conditionalFormatting sqref="D6">
    <cfRule type="cellIs" dxfId="24" priority="4" operator="notBetween">
      <formula>-20</formula>
      <formula>20</formula>
    </cfRule>
  </conditionalFormatting>
  <conditionalFormatting sqref="D9">
    <cfRule type="cellIs" dxfId="23" priority="3" operator="notBetween">
      <formula>-20</formula>
      <formula>20</formula>
    </cfRule>
  </conditionalFormatting>
  <conditionalFormatting sqref="B13">
    <cfRule type="cellIs" dxfId="22" priority="2" operator="notBetween">
      <formula>-20</formula>
      <formula>20</formula>
    </cfRule>
  </conditionalFormatting>
  <conditionalFormatting sqref="C13">
    <cfRule type="cellIs" dxfId="21"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J21"/>
  <sheetViews>
    <sheetView showGridLines="0" zoomScale="75" zoomScaleNormal="75" workbookViewId="0">
      <pane xSplit="1" ySplit="7" topLeftCell="B8" activePane="bottomRight" state="frozen"/>
      <selection pane="topRight" activeCell="C1" sqref="C1"/>
      <selection pane="bottomLeft" activeCell="A8" sqref="A8"/>
      <selection pane="bottomRight" activeCell="F9" sqref="F9"/>
    </sheetView>
  </sheetViews>
  <sheetFormatPr baseColWidth="10" defaultColWidth="8.88671875" defaultRowHeight="14.4" x14ac:dyDescent="0.3"/>
  <cols>
    <col min="1" max="1" width="44.109375" style="14" customWidth="1"/>
    <col min="2" max="2" width="17" style="14" customWidth="1"/>
    <col min="3" max="3" width="17.33203125" style="14" customWidth="1"/>
    <col min="4" max="5" width="16.44140625" style="14" customWidth="1"/>
    <col min="6" max="6" width="17.6640625" style="14" customWidth="1"/>
    <col min="7" max="7" width="18.33203125" style="14" customWidth="1"/>
    <col min="8" max="8" width="17.33203125" style="14" customWidth="1"/>
    <col min="9" max="9" width="3.88671875" style="2" customWidth="1"/>
    <col min="10" max="10" width="11.44140625" style="14" customWidth="1"/>
  </cols>
  <sheetData>
    <row r="1" spans="1:9" s="1" customFormat="1" ht="13.2" x14ac:dyDescent="0.25">
      <c r="A1" s="12"/>
      <c r="B1" s="14"/>
      <c r="C1" s="14"/>
      <c r="D1" s="14"/>
      <c r="E1" s="14"/>
      <c r="F1" s="14"/>
      <c r="G1" s="14"/>
      <c r="H1" s="14"/>
      <c r="I1" s="2"/>
    </row>
    <row r="2" spans="1:9" ht="36.75" customHeight="1" x14ac:dyDescent="0.3">
      <c r="A2" s="483" t="str">
        <f>"Effectifs de R&amp;D rémunérés par votre organisme au 31/12/" &amp; SURVEY_YEAR &amp; " en personnes physiques (PP)"</f>
        <v>Effectifs de R&amp;D rémunérés par votre organisme au 31/12/2024 en personnes physiques (PP)</v>
      </c>
      <c r="B2" s="497"/>
      <c r="C2" s="497"/>
      <c r="D2" s="497"/>
      <c r="E2" s="497"/>
      <c r="F2" s="497"/>
      <c r="G2" s="304"/>
    </row>
    <row r="3" spans="1:9" s="91" customFormat="1" ht="15" x14ac:dyDescent="0.15">
      <c r="A3" s="342" t="s">
        <v>209</v>
      </c>
      <c r="B3" s="342"/>
      <c r="C3" s="342"/>
      <c r="D3" s="342"/>
      <c r="E3" s="342"/>
      <c r="F3" s="342"/>
      <c r="G3" s="342"/>
      <c r="I3" s="2"/>
    </row>
    <row r="4" spans="1:9" s="91" customFormat="1" ht="19.2" customHeight="1" x14ac:dyDescent="0.15">
      <c r="A4" s="342" t="str">
        <f>"En Personnes Physiques (PP) au 31/12/" &amp; SURVEY_YEAR</f>
        <v>En Personnes Physiques (PP) au 31/12/2024</v>
      </c>
      <c r="B4" s="342"/>
      <c r="C4" s="342"/>
      <c r="D4" s="342"/>
      <c r="E4" s="342"/>
      <c r="F4" s="342"/>
      <c r="G4" s="342"/>
      <c r="I4" s="2"/>
    </row>
    <row r="5" spans="1:9" s="91" customFormat="1" ht="132" customHeight="1" x14ac:dyDescent="0.15">
      <c r="A5" s="498" t="s">
        <v>425</v>
      </c>
      <c r="B5" s="499"/>
      <c r="C5" s="499"/>
      <c r="D5" s="499"/>
      <c r="E5" s="499"/>
      <c r="F5" s="499"/>
      <c r="G5" s="499"/>
      <c r="I5" s="2"/>
    </row>
    <row r="6" spans="1:9" s="1" customFormat="1" ht="93.6" x14ac:dyDescent="0.25">
      <c r="A6" s="340" t="s">
        <v>210</v>
      </c>
      <c r="B6" s="340" t="s">
        <v>211</v>
      </c>
      <c r="C6" s="340" t="s">
        <v>212</v>
      </c>
      <c r="D6" s="340" t="s">
        <v>213</v>
      </c>
      <c r="E6" s="340" t="s">
        <v>214</v>
      </c>
      <c r="F6" s="341" t="s">
        <v>215</v>
      </c>
      <c r="G6" s="340" t="s">
        <v>216</v>
      </c>
      <c r="I6" s="2"/>
    </row>
    <row r="7" spans="1:9" s="1" customFormat="1" ht="15.75" customHeight="1" x14ac:dyDescent="0.25">
      <c r="A7" s="500" t="str">
        <f>"Répartition selon le type de rémunération des effectifs de R&amp;D rémunérés par votre organisme au 31/12/" &amp; SURVEY_YEAR &amp; " "</f>
        <v xml:space="preserve">Répartition selon le type de rémunération des effectifs de R&amp;D rémunérés par votre organisme au 31/12/2024 </v>
      </c>
      <c r="B7" s="501"/>
      <c r="C7" s="501"/>
      <c r="D7" s="501"/>
      <c r="E7" s="501"/>
      <c r="F7" s="501"/>
      <c r="G7" s="501"/>
      <c r="H7" s="14"/>
      <c r="I7" s="2"/>
    </row>
    <row r="8" spans="1:9" s="1" customFormat="1" ht="45" x14ac:dyDescent="0.25">
      <c r="A8" s="343" t="s">
        <v>218</v>
      </c>
      <c r="B8" s="344"/>
      <c r="C8" s="344"/>
      <c r="D8" s="344"/>
      <c r="E8" s="344"/>
      <c r="F8" s="344"/>
      <c r="G8" s="345">
        <f>SUM(B8:F8)</f>
        <v>0</v>
      </c>
      <c r="H8" s="14"/>
      <c r="I8" s="2"/>
    </row>
    <row r="9" spans="1:9" s="1" customFormat="1" ht="30" x14ac:dyDescent="0.25">
      <c r="A9" s="343" t="s">
        <v>219</v>
      </c>
      <c r="B9" s="344"/>
      <c r="C9" s="344"/>
      <c r="D9" s="344"/>
      <c r="E9" s="344"/>
      <c r="F9" s="344"/>
      <c r="G9" s="345">
        <f>SUM(B9:F9)</f>
        <v>0</v>
      </c>
      <c r="H9" s="14"/>
      <c r="I9" s="2"/>
    </row>
    <row r="10" spans="1:9" s="1" customFormat="1" ht="15.6" thickBot="1" x14ac:dyDescent="0.3">
      <c r="A10" s="346" t="s">
        <v>217</v>
      </c>
      <c r="B10" s="347">
        <f>SUM(B8:B9)</f>
        <v>0</v>
      </c>
      <c r="C10" s="347">
        <f t="shared" ref="C10:F10" si="0">SUM(C8:C9)</f>
        <v>0</v>
      </c>
      <c r="D10" s="347">
        <f t="shared" si="0"/>
        <v>0</v>
      </c>
      <c r="E10" s="347">
        <f>SUM(E8:E9)</f>
        <v>0</v>
      </c>
      <c r="F10" s="347">
        <f t="shared" si="0"/>
        <v>0</v>
      </c>
      <c r="G10" s="349">
        <f>SUM(G8:G9)</f>
        <v>0</v>
      </c>
      <c r="H10" s="14"/>
      <c r="I10" s="2"/>
    </row>
    <row r="11" spans="1:9" x14ac:dyDescent="0.3">
      <c r="A11" s="1"/>
      <c r="B11" s="1"/>
      <c r="C11" s="1"/>
      <c r="D11" s="1"/>
      <c r="E11" s="1"/>
      <c r="F11" s="1"/>
      <c r="G11" s="93"/>
    </row>
    <row r="12" spans="1:9" ht="15" customHeight="1" x14ac:dyDescent="0.3">
      <c r="A12" s="496" t="str">
        <f>"Répartition par lieu de travail* des effectifs de R&amp;D rémunérés par votre organisme au 31/12/" &amp; SURVEY_YEAR &amp; " "</f>
        <v xml:space="preserve">Répartition par lieu de travail* des effectifs de R&amp;D rémunérés par votre organisme au 31/12/2024 </v>
      </c>
      <c r="B12" s="496"/>
      <c r="C12" s="496"/>
      <c r="D12" s="496"/>
      <c r="E12" s="496"/>
      <c r="F12" s="496"/>
      <c r="G12" s="496"/>
    </row>
    <row r="13" spans="1:9" ht="57" customHeight="1" x14ac:dyDescent="0.3">
      <c r="A13" s="494" t="s">
        <v>426</v>
      </c>
      <c r="B13" s="494"/>
      <c r="C13" s="494"/>
      <c r="D13" s="494"/>
      <c r="E13" s="494"/>
      <c r="F13" s="494"/>
      <c r="G13" s="494"/>
    </row>
    <row r="14" spans="1:9" ht="15" x14ac:dyDescent="0.3">
      <c r="A14" s="348" t="s">
        <v>221</v>
      </c>
      <c r="B14" s="344"/>
      <c r="C14" s="344"/>
      <c r="D14" s="344"/>
      <c r="E14" s="344"/>
      <c r="F14" s="344"/>
      <c r="G14" s="345">
        <f>SUM(B14:F14)</f>
        <v>0</v>
      </c>
    </row>
    <row r="15" spans="1:9" ht="30" x14ac:dyDescent="0.3">
      <c r="A15" s="348" t="s">
        <v>222</v>
      </c>
      <c r="B15" s="344"/>
      <c r="C15" s="344"/>
      <c r="D15" s="344"/>
      <c r="E15" s="344"/>
      <c r="F15" s="344"/>
      <c r="G15" s="345">
        <f>SUM(B15:F15)</f>
        <v>0</v>
      </c>
    </row>
    <row r="16" spans="1:9" ht="15.6" thickBot="1" x14ac:dyDescent="0.35">
      <c r="A16" s="346" t="s">
        <v>217</v>
      </c>
      <c r="B16" s="347">
        <f>SUM(B14:B15)</f>
        <v>0</v>
      </c>
      <c r="C16" s="347">
        <f t="shared" ref="C16:F16" si="1">SUM(C14:C15)</f>
        <v>0</v>
      </c>
      <c r="D16" s="347">
        <f t="shared" si="1"/>
        <v>0</v>
      </c>
      <c r="E16" s="347">
        <f t="shared" si="1"/>
        <v>0</v>
      </c>
      <c r="F16" s="347">
        <f t="shared" si="1"/>
        <v>0</v>
      </c>
      <c r="G16" s="349">
        <f>SUM(G14:G15)</f>
        <v>0</v>
      </c>
    </row>
    <row r="18" spans="1:7" ht="15.6" x14ac:dyDescent="0.3">
      <c r="A18" s="495" t="str">
        <f>IF(TOT_LIEU_PP&lt;&gt;TOT_REM2_PP,"L'effectif total de la répartition par nationalité et l'effectif total par type d'emploi ne sont pas égaux","Contrôles OK")</f>
        <v>Contrôles OK</v>
      </c>
      <c r="B18" s="495"/>
      <c r="C18" s="495"/>
      <c r="D18" s="495"/>
      <c r="E18" s="495"/>
      <c r="F18" s="495"/>
    </row>
    <row r="19" spans="1:7" x14ac:dyDescent="0.3">
      <c r="A19" s="102"/>
      <c r="G19" s="103"/>
    </row>
    <row r="20" spans="1:7" x14ac:dyDescent="0.3">
      <c r="B20" s="104"/>
      <c r="C20" s="104"/>
      <c r="D20" s="104"/>
      <c r="E20" s="104"/>
      <c r="F20" s="104"/>
      <c r="G20" s="104"/>
    </row>
    <row r="21" spans="1:7" x14ac:dyDescent="0.3">
      <c r="B21" s="104"/>
      <c r="C21" s="104"/>
      <c r="D21" s="104"/>
      <c r="E21" s="104"/>
    </row>
  </sheetData>
  <sheetProtection formatCells="0" formatColumns="0" formatRows="0" insertColumns="0" insertRows="0" insertHyperlinks="0" deleteColumns="0" deleteRows="0" sort="0" autoFilter="0" pivotTables="0"/>
  <mergeCells count="6">
    <mergeCell ref="A13:G13"/>
    <mergeCell ref="A18:F18"/>
    <mergeCell ref="A12:G12"/>
    <mergeCell ref="A2:F2"/>
    <mergeCell ref="A5:G5"/>
    <mergeCell ref="A7:G7"/>
  </mergeCells>
  <conditionalFormatting sqref="B6:E6">
    <cfRule type="cellIs" dxfId="20" priority="5" operator="equal">
      <formula>""</formula>
    </cfRule>
  </conditionalFormatting>
  <conditionalFormatting sqref="G16">
    <cfRule type="cellIs" dxfId="19" priority="2" operator="notEqual">
      <formula>$G$10</formula>
    </cfRule>
  </conditionalFormatting>
  <conditionalFormatting sqref="G10">
    <cfRule type="cellIs" dxfId="18" priority="1" operator="notEqual">
      <formula>$G$16</formula>
    </cfRule>
  </conditionalFormatting>
  <printOptions horizontalCentered="1"/>
  <pageMargins left="0.23622047244093999" right="0.59055118110236005" top="0.39370078740157" bottom="0.78740157480314998" header="0.39370078740157" footer="0.55118110236219997"/>
  <pageSetup paperSize="9" scale="13" orientation="portrait" r:id="rId1"/>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75"/>
  <sheetViews>
    <sheetView showGridLines="0" zoomScale="55" zoomScaleNormal="55" workbookViewId="0">
      <pane ySplit="1" topLeftCell="A2" activePane="bottomLeft" state="frozen"/>
      <selection pane="bottomLeft" activeCell="P6" sqref="P6"/>
    </sheetView>
  </sheetViews>
  <sheetFormatPr baseColWidth="10" defaultColWidth="8.88671875" defaultRowHeight="14.4" x14ac:dyDescent="0.3"/>
  <cols>
    <col min="1" max="1" width="39.33203125" style="14" customWidth="1"/>
    <col min="2" max="2" width="16.44140625" style="14" hidden="1" customWidth="1"/>
    <col min="3" max="8" width="16.44140625" style="14" customWidth="1"/>
    <col min="9" max="9" width="12.8867187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38"/>
      <c r="J1" s="2"/>
    </row>
    <row r="2" spans="1:10" ht="15.75" customHeight="1" x14ac:dyDescent="0.3">
      <c r="A2" s="502" t="str">
        <f>"Répartition des personnels titulaires par tranche d'âge et par sexe en personne physique (PP) au 31/12/" &amp; SURVEY_YEAR &amp; " "</f>
        <v xml:space="preserve">Répartition des personnels titulaires par tranche d'âge et par sexe en personne physique (PP) au 31/12/2024 </v>
      </c>
      <c r="B2" s="503"/>
      <c r="C2" s="503"/>
      <c r="D2" s="503"/>
      <c r="E2" s="503"/>
      <c r="F2" s="503"/>
      <c r="G2" s="503"/>
      <c r="H2" s="503"/>
      <c r="I2" s="503"/>
    </row>
    <row r="3" spans="1:10" ht="12.75" customHeight="1" x14ac:dyDescent="0.3">
      <c r="A3" s="42" t="s">
        <v>223</v>
      </c>
      <c r="B3" s="105"/>
      <c r="C3" s="93"/>
      <c r="D3" s="105"/>
      <c r="E3" s="105"/>
      <c r="F3" s="105"/>
      <c r="G3" s="105"/>
      <c r="H3" s="105"/>
      <c r="I3" s="105"/>
    </row>
    <row r="4" spans="1:10" ht="15.75" customHeight="1" x14ac:dyDescent="0.3">
      <c r="A4" s="504" t="str">
        <f>"Hommes en Personnes Physiques* (PP) au 31/12/" &amp; SURVEY_YEAR</f>
        <v>Hommes en Personnes Physiques* (PP) au 31/12/2024</v>
      </c>
      <c r="B4" s="504"/>
      <c r="C4" s="504"/>
      <c r="D4" s="105"/>
      <c r="E4" s="105"/>
      <c r="F4" s="105"/>
      <c r="G4" s="105"/>
      <c r="H4" s="105"/>
      <c r="I4" s="105"/>
    </row>
    <row r="5" spans="1:10" ht="12" customHeight="1" x14ac:dyDescent="0.3">
      <c r="A5" s="42"/>
      <c r="B5" s="105"/>
      <c r="C5" s="105"/>
      <c r="D5" s="105"/>
      <c r="E5" s="105"/>
      <c r="F5" s="105"/>
      <c r="G5" s="105"/>
      <c r="H5" s="105"/>
      <c r="I5" s="105"/>
    </row>
    <row r="6" spans="1:10" s="1" customFormat="1" ht="63.75" hidden="1" customHeight="1" x14ac:dyDescent="0.25">
      <c r="A6" s="87" t="s">
        <v>210</v>
      </c>
      <c r="B6" s="87"/>
      <c r="C6" s="87" t="s">
        <v>211</v>
      </c>
      <c r="D6" s="87" t="s">
        <v>212</v>
      </c>
      <c r="E6" s="140" t="s">
        <v>213</v>
      </c>
      <c r="F6" s="87" t="s">
        <v>214</v>
      </c>
      <c r="G6" s="87" t="s">
        <v>215</v>
      </c>
      <c r="H6" s="92" t="s">
        <v>216</v>
      </c>
      <c r="J6" s="2"/>
    </row>
    <row r="7" spans="1:10" hidden="1" x14ac:dyDescent="0.3">
      <c r="A7" s="106"/>
      <c r="B7" s="107" t="s">
        <v>224</v>
      </c>
      <c r="C7" s="107" t="s">
        <v>225</v>
      </c>
      <c r="D7" s="107" t="s">
        <v>226</v>
      </c>
      <c r="E7" s="107" t="s">
        <v>227</v>
      </c>
      <c r="F7" s="107" t="s">
        <v>228</v>
      </c>
      <c r="G7" s="107" t="s">
        <v>229</v>
      </c>
      <c r="H7" s="106"/>
      <c r="I7" s="22"/>
    </row>
    <row r="8" spans="1:10" hidden="1" x14ac:dyDescent="0.3">
      <c r="A8" s="10" t="str">
        <f>"&lt; 25 ans (né après "&amp;SURVEY_YEAR-25&amp;" )"</f>
        <v>&lt; 25 ans (né après 1999 )</v>
      </c>
      <c r="B8" s="108"/>
      <c r="C8" s="99"/>
      <c r="D8" s="99"/>
      <c r="E8" s="99"/>
      <c r="F8" s="99"/>
      <c r="G8" s="99"/>
      <c r="H8" s="109"/>
      <c r="I8" s="22"/>
    </row>
    <row r="9" spans="1:10" hidden="1" x14ac:dyDescent="0.3">
      <c r="A9" s="138" t="str">
        <f>"25 ans - 29 ans (nés entre "&amp;SURVEY_YEAR-29&amp;" et "&amp;SURVEY_YEAR-25&amp;" )"</f>
        <v>25 ans - 29 ans (nés entre 1995 et 1999 )</v>
      </c>
      <c r="B9" s="110"/>
      <c r="C9" s="99"/>
      <c r="D9" s="99"/>
      <c r="E9" s="99"/>
      <c r="F9" s="99"/>
      <c r="G9" s="99"/>
      <c r="H9" s="109"/>
      <c r="I9" s="22"/>
    </row>
    <row r="10" spans="1:10" hidden="1" x14ac:dyDescent="0.3">
      <c r="A10" s="139" t="str">
        <f>"30 ans - 34 ans (nés entre "&amp;SURVEY_YEAR-34&amp;" et "&amp;SURVEY_YEAR-30&amp;" )"</f>
        <v>30 ans - 34 ans (nés entre 1990 et 1994 )</v>
      </c>
      <c r="B10" s="111"/>
      <c r="C10" s="99"/>
      <c r="D10" s="99"/>
      <c r="E10" s="99"/>
      <c r="F10" s="99"/>
      <c r="G10" s="99"/>
      <c r="H10" s="109"/>
      <c r="I10" s="22"/>
    </row>
    <row r="11" spans="1:10" hidden="1" x14ac:dyDescent="0.3">
      <c r="A11" s="139" t="str">
        <f>"35 ans - 39 ans (nés entre "&amp;SURVEY_YEAR-39&amp;" et "&amp;SURVEY_YEAR-35&amp;" )"</f>
        <v>35 ans - 39 ans (nés entre 1985 et 1989 )</v>
      </c>
      <c r="B11" s="111"/>
      <c r="C11" s="99"/>
      <c r="D11" s="99"/>
      <c r="E11" s="99"/>
      <c r="F11" s="99"/>
      <c r="G11" s="99"/>
      <c r="H11" s="109"/>
      <c r="I11" s="22"/>
    </row>
    <row r="12" spans="1:10" hidden="1" x14ac:dyDescent="0.3">
      <c r="A12" s="139" t="str">
        <f>"40 ans - 44 ans (nés entre "&amp;SURVEY_YEAR-44&amp;" et "&amp;SURVEY_YEAR-40&amp;" )"</f>
        <v>40 ans - 44 ans (nés entre 1980 et 1984 )</v>
      </c>
      <c r="B12" s="111"/>
      <c r="C12" s="99"/>
      <c r="D12" s="99"/>
      <c r="E12" s="99"/>
      <c r="F12" s="99"/>
      <c r="G12" s="99"/>
      <c r="H12" s="109"/>
      <c r="I12" s="22"/>
    </row>
    <row r="13" spans="1:10" hidden="1" x14ac:dyDescent="0.3">
      <c r="A13" s="139" t="str">
        <f>"45 ans - 49 ans (nés entre "&amp;SURVEY_YEAR-49&amp;" et "&amp;SURVEY_YEAR-45&amp;" )"</f>
        <v>45 ans - 49 ans (nés entre 1975 et 1979 )</v>
      </c>
      <c r="B13" s="111"/>
      <c r="C13" s="99"/>
      <c r="D13" s="99"/>
      <c r="E13" s="99"/>
      <c r="F13" s="99"/>
      <c r="G13" s="99"/>
      <c r="H13" s="109"/>
      <c r="I13" s="22"/>
    </row>
    <row r="14" spans="1:10" hidden="1" x14ac:dyDescent="0.3">
      <c r="A14" s="139" t="str">
        <f>"50 ans - 54 ans (nés entre "&amp;SURVEY_YEAR-54&amp;" et "&amp;SURVEY_YEAR-50&amp;" )"</f>
        <v>50 ans - 54 ans (nés entre 1970 et 1974 )</v>
      </c>
      <c r="B14" s="112"/>
      <c r="C14" s="99"/>
      <c r="D14" s="99"/>
      <c r="E14" s="99"/>
      <c r="F14" s="99"/>
      <c r="G14" s="99"/>
      <c r="H14" s="109"/>
      <c r="I14" s="22"/>
    </row>
    <row r="15" spans="1:10" hidden="1" x14ac:dyDescent="0.3">
      <c r="A15" s="139" t="str">
        <f>"55 ans - 59 ans (nés entre "&amp;SURVEY_YEAR-59&amp;" et "&amp;SURVEY_YEAR-55&amp;" )"</f>
        <v>55 ans - 59 ans (nés entre 1965 et 1969 )</v>
      </c>
      <c r="B15" s="112"/>
      <c r="C15" s="99"/>
      <c r="D15" s="99"/>
      <c r="E15" s="99"/>
      <c r="F15" s="99"/>
      <c r="G15" s="99"/>
      <c r="H15" s="109"/>
      <c r="I15" s="22"/>
    </row>
    <row r="16" spans="1:10" hidden="1" x14ac:dyDescent="0.3">
      <c r="A16" s="139" t="str">
        <f>"60 ans - 62 ans (nés entre "&amp;SURVEY_YEAR-62&amp;" et "&amp;SURVEY_YEAR-60&amp;" )"</f>
        <v>60 ans - 62 ans (nés entre 1962 et 1964 )</v>
      </c>
      <c r="B16" s="112"/>
      <c r="C16" s="99"/>
      <c r="D16" s="99"/>
      <c r="E16" s="99"/>
      <c r="F16" s="99"/>
      <c r="G16" s="99"/>
      <c r="H16" s="109"/>
      <c r="I16" s="22"/>
    </row>
    <row r="17" spans="1:10" hidden="1" x14ac:dyDescent="0.3">
      <c r="A17" s="139" t="str">
        <f>"63 ans - 64 ans (nés entre "&amp;SURVEY_YEAR-64&amp;" et "&amp;SURVEY_YEAR-63&amp;" )"</f>
        <v>63 ans - 64 ans (nés entre 1960 et 1961 )</v>
      </c>
      <c r="B17" s="112"/>
      <c r="C17" s="99"/>
      <c r="D17" s="99"/>
      <c r="E17" s="99"/>
      <c r="F17" s="99"/>
      <c r="G17" s="99"/>
      <c r="H17" s="109"/>
      <c r="I17" s="22"/>
    </row>
    <row r="18" spans="1:10" hidden="1" x14ac:dyDescent="0.3">
      <c r="A18" s="139" t="str">
        <f>"65 ans - 67 ans (nés entre "&amp;SURVEY_YEAR-67&amp;" et "&amp;SURVEY_YEAR-65&amp;" )"</f>
        <v>65 ans - 67 ans (nés entre 1957 et 1959 )</v>
      </c>
      <c r="B18" s="112"/>
      <c r="C18" s="99"/>
      <c r="D18" s="99"/>
      <c r="E18" s="99"/>
      <c r="F18" s="99"/>
      <c r="G18" s="99"/>
      <c r="H18" s="109"/>
      <c r="I18" s="22"/>
    </row>
    <row r="19" spans="1:10" hidden="1" x14ac:dyDescent="0.3">
      <c r="A19" s="10" t="str">
        <f>"&gt; 67 ans (nés avant "&amp;SURVEY_YEAR-67&amp;" )"</f>
        <v>&gt; 67 ans (nés avant 1957 )</v>
      </c>
      <c r="B19" s="112"/>
      <c r="C19" s="99"/>
      <c r="D19" s="99"/>
      <c r="E19" s="99"/>
      <c r="F19" s="99"/>
      <c r="G19" s="99"/>
      <c r="H19" s="113"/>
      <c r="I19" s="22"/>
    </row>
    <row r="20" spans="1:10" ht="25.5" hidden="1" customHeight="1" x14ac:dyDescent="0.3">
      <c r="A20" s="114" t="s">
        <v>230</v>
      </c>
      <c r="B20" s="113"/>
      <c r="C20" s="113"/>
      <c r="D20" s="113"/>
      <c r="E20" s="115"/>
      <c r="F20" s="113"/>
      <c r="G20" s="113"/>
      <c r="H20" s="113"/>
      <c r="I20" s="22"/>
    </row>
    <row r="21" spans="1:10" x14ac:dyDescent="0.3">
      <c r="B21" s="116"/>
      <c r="C21" s="116"/>
      <c r="D21" s="116"/>
      <c r="E21" s="116"/>
      <c r="F21" s="116"/>
      <c r="G21" s="116"/>
      <c r="H21" s="117"/>
      <c r="I21" s="22"/>
    </row>
    <row r="22" spans="1:10" x14ac:dyDescent="0.3">
      <c r="A22" s="15"/>
      <c r="B22" s="15"/>
      <c r="C22" s="15"/>
      <c r="D22" s="15"/>
      <c r="E22" s="15"/>
      <c r="F22" s="15"/>
      <c r="G22" s="15"/>
      <c r="H22" s="15"/>
      <c r="I22" s="118"/>
    </row>
    <row r="23" spans="1:10" x14ac:dyDescent="0.3">
      <c r="A23" s="4"/>
      <c r="B23" s="4"/>
      <c r="C23" s="4"/>
      <c r="D23" s="4"/>
      <c r="E23" s="4"/>
      <c r="F23" s="4"/>
      <c r="G23" s="4"/>
      <c r="H23" s="4"/>
      <c r="I23" s="4"/>
      <c r="J23" s="4"/>
    </row>
    <row r="25" spans="1:10" x14ac:dyDescent="0.3">
      <c r="B25" s="116"/>
      <c r="C25" s="116"/>
      <c r="D25" s="116"/>
      <c r="E25" s="116"/>
      <c r="F25" s="116"/>
      <c r="G25" s="116"/>
      <c r="H25" s="117"/>
      <c r="I25" s="117"/>
    </row>
    <row r="26" spans="1:10" x14ac:dyDescent="0.3">
      <c r="B26" s="116"/>
      <c r="C26" s="116"/>
      <c r="D26" s="116"/>
      <c r="E26" s="116"/>
      <c r="F26" s="116"/>
      <c r="G26" s="116"/>
      <c r="H26" s="117"/>
      <c r="I26" s="117"/>
    </row>
    <row r="27" spans="1:10" x14ac:dyDescent="0.3">
      <c r="B27" s="116"/>
      <c r="C27" s="116"/>
      <c r="D27" s="116"/>
      <c r="E27" s="116"/>
      <c r="F27" s="116"/>
      <c r="G27" s="116"/>
      <c r="H27" s="117"/>
      <c r="I27" s="117"/>
    </row>
    <row r="28" spans="1:10" x14ac:dyDescent="0.3">
      <c r="B28" s="116"/>
      <c r="C28" s="116"/>
      <c r="D28" s="116"/>
      <c r="E28" s="116"/>
      <c r="F28" s="116"/>
      <c r="G28" s="116"/>
      <c r="H28" s="117"/>
      <c r="I28" s="117"/>
    </row>
    <row r="29" spans="1:10" x14ac:dyDescent="0.3">
      <c r="B29" s="116"/>
      <c r="C29" s="116"/>
      <c r="D29" s="116"/>
      <c r="E29" s="116"/>
      <c r="F29" s="116"/>
      <c r="G29" s="116"/>
      <c r="H29" s="117"/>
      <c r="I29" s="117"/>
    </row>
    <row r="30" spans="1:10" x14ac:dyDescent="0.3">
      <c r="B30" s="116"/>
      <c r="C30" s="116"/>
      <c r="D30" s="116"/>
      <c r="E30" s="116"/>
      <c r="F30" s="116"/>
      <c r="G30" s="116"/>
      <c r="H30" s="117"/>
      <c r="I30" s="117"/>
    </row>
    <row r="31" spans="1:10" x14ac:dyDescent="0.3">
      <c r="B31" s="116"/>
      <c r="C31" s="116"/>
      <c r="D31" s="116"/>
      <c r="E31" s="116"/>
      <c r="F31" s="116"/>
      <c r="G31" s="116"/>
      <c r="H31" s="117"/>
      <c r="I31" s="117"/>
    </row>
    <row r="32" spans="1:10" x14ac:dyDescent="0.3">
      <c r="B32" s="116"/>
      <c r="C32" s="116"/>
      <c r="D32" s="116"/>
      <c r="E32" s="116"/>
      <c r="F32" s="116"/>
      <c r="G32" s="116"/>
      <c r="H32" s="117"/>
      <c r="I32" s="117"/>
    </row>
    <row r="33" spans="2:9" x14ac:dyDescent="0.3">
      <c r="B33" s="116"/>
      <c r="C33" s="116"/>
      <c r="D33" s="116"/>
      <c r="E33" s="116"/>
      <c r="F33" s="116"/>
      <c r="G33" s="116"/>
      <c r="H33" s="117"/>
      <c r="I33" s="117"/>
    </row>
    <row r="34" spans="2:9" x14ac:dyDescent="0.3">
      <c r="B34" s="116"/>
      <c r="C34" s="116"/>
      <c r="D34" s="116"/>
      <c r="E34" s="116"/>
      <c r="F34" s="116"/>
      <c r="G34" s="116"/>
      <c r="H34" s="117"/>
      <c r="I34" s="117"/>
    </row>
    <row r="35" spans="2:9" x14ac:dyDescent="0.3">
      <c r="B35" s="116"/>
      <c r="C35" s="116"/>
      <c r="D35" s="116"/>
      <c r="E35" s="116"/>
      <c r="F35" s="116"/>
      <c r="G35" s="116"/>
      <c r="H35" s="117"/>
      <c r="I35" s="117"/>
    </row>
    <row r="36" spans="2:9" x14ac:dyDescent="0.3">
      <c r="B36" s="116"/>
      <c r="C36" s="116"/>
      <c r="D36" s="116"/>
      <c r="E36" s="116"/>
      <c r="F36" s="116"/>
      <c r="G36" s="116"/>
      <c r="H36" s="117"/>
      <c r="I36" s="117"/>
    </row>
    <row r="37" spans="2:9" x14ac:dyDescent="0.3">
      <c r="B37" s="116"/>
      <c r="C37" s="116"/>
      <c r="D37" s="116"/>
      <c r="E37" s="116"/>
      <c r="F37" s="116"/>
      <c r="G37" s="116"/>
      <c r="H37" s="117"/>
      <c r="I37" s="117"/>
    </row>
    <row r="38" spans="2:9" x14ac:dyDescent="0.3">
      <c r="B38" s="116"/>
      <c r="C38" s="116"/>
      <c r="D38" s="116"/>
      <c r="E38" s="116"/>
      <c r="F38" s="116"/>
      <c r="G38" s="116"/>
      <c r="H38" s="117"/>
      <c r="I38" s="117"/>
    </row>
    <row r="39" spans="2:9" x14ac:dyDescent="0.3">
      <c r="B39" s="116"/>
      <c r="C39" s="116"/>
      <c r="D39" s="116"/>
      <c r="E39" s="116"/>
      <c r="F39" s="116"/>
      <c r="G39" s="116"/>
      <c r="H39" s="117"/>
      <c r="I39" s="117"/>
    </row>
    <row r="40" spans="2:9" x14ac:dyDescent="0.3">
      <c r="B40" s="116"/>
      <c r="C40" s="116"/>
      <c r="D40" s="116"/>
      <c r="E40" s="116"/>
      <c r="F40" s="116"/>
      <c r="G40" s="116"/>
      <c r="H40" s="117"/>
      <c r="I40" s="117"/>
    </row>
    <row r="41" spans="2:9" x14ac:dyDescent="0.3">
      <c r="B41" s="116"/>
      <c r="C41" s="116"/>
      <c r="D41" s="116"/>
      <c r="E41" s="116"/>
      <c r="F41" s="116"/>
      <c r="G41" s="116"/>
      <c r="H41" s="117"/>
      <c r="I41" s="117"/>
    </row>
    <row r="42" spans="2:9" x14ac:dyDescent="0.3">
      <c r="B42" s="116"/>
      <c r="C42" s="116"/>
      <c r="D42" s="116"/>
      <c r="E42" s="116"/>
      <c r="F42" s="116"/>
      <c r="G42" s="116"/>
      <c r="H42" s="117"/>
      <c r="I42" s="117"/>
    </row>
    <row r="43" spans="2:9" x14ac:dyDescent="0.3">
      <c r="B43" s="116"/>
      <c r="C43" s="116"/>
      <c r="D43" s="116"/>
      <c r="E43" s="116"/>
      <c r="F43" s="116"/>
      <c r="G43" s="116"/>
      <c r="H43" s="117"/>
      <c r="I43" s="117"/>
    </row>
    <row r="44" spans="2:9" x14ac:dyDescent="0.3">
      <c r="B44" s="116"/>
      <c r="C44" s="116"/>
      <c r="D44" s="116"/>
      <c r="E44" s="116"/>
      <c r="F44" s="116"/>
      <c r="G44" s="116"/>
      <c r="H44" s="117"/>
      <c r="I44" s="117"/>
    </row>
    <row r="45" spans="2:9" x14ac:dyDescent="0.3">
      <c r="B45" s="116"/>
      <c r="C45" s="116"/>
      <c r="D45" s="116"/>
      <c r="E45" s="116"/>
      <c r="F45" s="116"/>
      <c r="G45" s="116"/>
      <c r="H45" s="117"/>
      <c r="I45" s="117"/>
    </row>
    <row r="46" spans="2:9" x14ac:dyDescent="0.3">
      <c r="B46" s="116"/>
      <c r="C46" s="116"/>
      <c r="D46" s="116"/>
      <c r="E46" s="116"/>
      <c r="F46" s="116"/>
      <c r="G46" s="116"/>
      <c r="H46" s="117"/>
      <c r="I46" s="117"/>
    </row>
    <row r="47" spans="2:9" x14ac:dyDescent="0.3">
      <c r="B47" s="116"/>
      <c r="C47" s="116"/>
      <c r="D47" s="116"/>
      <c r="E47" s="116"/>
      <c r="F47" s="116"/>
      <c r="G47" s="116"/>
      <c r="H47" s="117"/>
      <c r="I47" s="117"/>
    </row>
    <row r="48" spans="2:9" x14ac:dyDescent="0.3">
      <c r="B48" s="116"/>
      <c r="C48" s="116"/>
      <c r="D48" s="116"/>
      <c r="E48" s="116"/>
      <c r="F48" s="116"/>
      <c r="G48" s="116"/>
      <c r="H48" s="117"/>
      <c r="I48" s="117"/>
    </row>
    <row r="49" spans="2:9" x14ac:dyDescent="0.3">
      <c r="B49" s="116"/>
      <c r="C49" s="116"/>
      <c r="D49" s="116"/>
      <c r="E49" s="116"/>
      <c r="F49" s="116"/>
      <c r="G49" s="116"/>
      <c r="H49" s="117"/>
      <c r="I49" s="117"/>
    </row>
    <row r="50" spans="2:9" x14ac:dyDescent="0.3">
      <c r="B50" s="116"/>
      <c r="C50" s="116"/>
      <c r="D50" s="116"/>
      <c r="E50" s="116"/>
      <c r="F50" s="116"/>
      <c r="G50" s="116"/>
      <c r="H50" s="117"/>
      <c r="I50" s="117"/>
    </row>
    <row r="51" spans="2:9" x14ac:dyDescent="0.3">
      <c r="B51" s="116"/>
      <c r="C51" s="116"/>
      <c r="D51" s="116"/>
      <c r="E51" s="116"/>
      <c r="F51" s="116"/>
      <c r="G51" s="116"/>
      <c r="H51" s="117"/>
      <c r="I51" s="117"/>
    </row>
    <row r="52" spans="2:9" x14ac:dyDescent="0.3">
      <c r="B52" s="116"/>
      <c r="C52" s="116"/>
      <c r="D52" s="116"/>
      <c r="E52" s="116"/>
      <c r="F52" s="116"/>
      <c r="G52" s="116"/>
      <c r="H52" s="117"/>
      <c r="I52" s="117"/>
    </row>
    <row r="53" spans="2:9" x14ac:dyDescent="0.3">
      <c r="B53" s="116"/>
      <c r="C53" s="116"/>
      <c r="D53" s="116"/>
      <c r="E53" s="116"/>
      <c r="F53" s="116"/>
      <c r="G53" s="116"/>
      <c r="H53" s="117"/>
      <c r="I53" s="117"/>
    </row>
    <row r="54" spans="2:9" x14ac:dyDescent="0.3">
      <c r="B54" s="116"/>
      <c r="C54" s="116"/>
      <c r="D54" s="116"/>
      <c r="E54" s="116"/>
      <c r="F54" s="116"/>
      <c r="G54" s="116"/>
      <c r="H54" s="117"/>
      <c r="I54" s="117"/>
    </row>
    <row r="55" spans="2:9" x14ac:dyDescent="0.3">
      <c r="B55" s="116"/>
      <c r="C55" s="116"/>
      <c r="D55" s="116"/>
      <c r="E55" s="116"/>
      <c r="F55" s="116"/>
      <c r="G55" s="116"/>
      <c r="H55" s="117"/>
      <c r="I55" s="117"/>
    </row>
    <row r="56" spans="2:9" x14ac:dyDescent="0.3">
      <c r="B56" s="116"/>
      <c r="C56" s="116"/>
      <c r="D56" s="116"/>
      <c r="E56" s="116"/>
      <c r="F56" s="116"/>
      <c r="G56" s="116"/>
      <c r="H56" s="117"/>
      <c r="I56" s="117"/>
    </row>
    <row r="57" spans="2:9" x14ac:dyDescent="0.3">
      <c r="B57" s="116"/>
      <c r="C57" s="116"/>
      <c r="D57" s="116"/>
      <c r="E57" s="116"/>
      <c r="F57" s="116"/>
      <c r="G57" s="116"/>
      <c r="H57" s="117"/>
      <c r="I57" s="117"/>
    </row>
    <row r="58" spans="2:9" x14ac:dyDescent="0.3">
      <c r="B58" s="116"/>
      <c r="C58" s="116"/>
      <c r="D58" s="116"/>
      <c r="E58" s="116"/>
      <c r="F58" s="116"/>
      <c r="G58" s="116"/>
      <c r="H58" s="117"/>
      <c r="I58" s="117"/>
    </row>
    <row r="59" spans="2:9" x14ac:dyDescent="0.3">
      <c r="B59" s="116"/>
      <c r="C59" s="116"/>
      <c r="D59" s="116"/>
      <c r="E59" s="116"/>
      <c r="F59" s="116"/>
      <c r="G59" s="116"/>
      <c r="H59" s="117"/>
      <c r="I59" s="117"/>
    </row>
    <row r="60" spans="2:9" x14ac:dyDescent="0.3">
      <c r="B60" s="116"/>
      <c r="C60" s="116"/>
      <c r="D60" s="116"/>
      <c r="E60" s="116"/>
      <c r="F60" s="116"/>
      <c r="G60" s="116"/>
      <c r="H60" s="117"/>
      <c r="I60" s="117"/>
    </row>
    <row r="61" spans="2:9" x14ac:dyDescent="0.3">
      <c r="B61" s="116"/>
      <c r="C61" s="116"/>
      <c r="D61" s="116"/>
      <c r="E61" s="116"/>
      <c r="F61" s="116"/>
      <c r="G61" s="116"/>
      <c r="H61" s="117"/>
      <c r="I61" s="117"/>
    </row>
    <row r="62" spans="2:9" x14ac:dyDescent="0.3">
      <c r="B62" s="116"/>
      <c r="C62" s="116"/>
      <c r="D62" s="116"/>
      <c r="E62" s="116"/>
      <c r="F62" s="116"/>
      <c r="G62" s="116"/>
      <c r="H62" s="117"/>
      <c r="I62" s="117"/>
    </row>
    <row r="63" spans="2:9" x14ac:dyDescent="0.3">
      <c r="B63" s="116"/>
      <c r="C63" s="116"/>
      <c r="D63" s="116"/>
      <c r="E63" s="116"/>
      <c r="F63" s="116"/>
      <c r="G63" s="116"/>
      <c r="H63" s="117"/>
      <c r="I63" s="117"/>
    </row>
    <row r="64" spans="2:9" x14ac:dyDescent="0.3">
      <c r="B64" s="116"/>
      <c r="C64" s="116"/>
      <c r="D64" s="116"/>
      <c r="E64" s="116"/>
      <c r="F64" s="116"/>
      <c r="G64" s="116"/>
      <c r="H64" s="117"/>
      <c r="I64" s="117"/>
    </row>
    <row r="65" spans="2:9" x14ac:dyDescent="0.3">
      <c r="B65" s="116"/>
      <c r="C65" s="116"/>
      <c r="D65" s="116"/>
      <c r="E65" s="116"/>
      <c r="F65" s="116"/>
      <c r="G65" s="116"/>
      <c r="H65" s="117"/>
      <c r="I65" s="117"/>
    </row>
    <row r="66" spans="2:9" x14ac:dyDescent="0.3">
      <c r="B66" s="119"/>
      <c r="C66" s="119"/>
      <c r="D66" s="119"/>
      <c r="E66" s="119"/>
      <c r="F66" s="119"/>
      <c r="G66" s="119"/>
      <c r="H66" s="120"/>
      <c r="I66" s="120"/>
    </row>
    <row r="67" spans="2:9" x14ac:dyDescent="0.3">
      <c r="B67" s="119"/>
      <c r="C67" s="119"/>
      <c r="D67" s="119"/>
      <c r="E67" s="119"/>
      <c r="F67" s="119"/>
      <c r="G67" s="119"/>
      <c r="H67" s="120"/>
      <c r="I67" s="120"/>
    </row>
    <row r="68" spans="2:9" x14ac:dyDescent="0.3">
      <c r="B68" s="119"/>
      <c r="C68" s="119"/>
      <c r="D68" s="119"/>
      <c r="E68" s="119"/>
      <c r="F68" s="119"/>
      <c r="G68" s="119"/>
      <c r="H68" s="120"/>
      <c r="I68" s="120"/>
    </row>
    <row r="69" spans="2:9" x14ac:dyDescent="0.3">
      <c r="B69" s="119"/>
      <c r="C69" s="119"/>
      <c r="D69" s="119"/>
      <c r="E69" s="119"/>
      <c r="F69" s="119"/>
      <c r="G69" s="119"/>
      <c r="H69" s="120"/>
      <c r="I69" s="120"/>
    </row>
    <row r="70" spans="2:9" x14ac:dyDescent="0.3">
      <c r="B70" s="119"/>
      <c r="C70" s="119"/>
      <c r="D70" s="119"/>
      <c r="E70" s="119"/>
      <c r="F70" s="119"/>
      <c r="G70" s="119"/>
      <c r="H70" s="120"/>
      <c r="I70" s="120"/>
    </row>
    <row r="71" spans="2:9" x14ac:dyDescent="0.3">
      <c r="B71" s="119"/>
      <c r="C71" s="119"/>
      <c r="D71" s="119"/>
      <c r="E71" s="119"/>
      <c r="F71" s="119"/>
      <c r="G71" s="119"/>
      <c r="H71" s="120"/>
      <c r="I71" s="120"/>
    </row>
    <row r="72" spans="2:9" x14ac:dyDescent="0.3">
      <c r="B72" s="119"/>
      <c r="C72" s="119"/>
      <c r="D72" s="119"/>
      <c r="E72" s="119"/>
      <c r="F72" s="119"/>
      <c r="G72" s="119"/>
      <c r="H72" s="120"/>
      <c r="I72" s="120"/>
    </row>
    <row r="73" spans="2:9" x14ac:dyDescent="0.3">
      <c r="B73" s="119"/>
      <c r="C73" s="119"/>
      <c r="D73" s="119"/>
      <c r="E73" s="119"/>
      <c r="F73" s="119"/>
      <c r="G73" s="119"/>
      <c r="H73" s="120"/>
      <c r="I73" s="120"/>
    </row>
    <row r="74" spans="2:9" x14ac:dyDescent="0.3">
      <c r="B74" s="119"/>
      <c r="C74" s="119"/>
      <c r="D74" s="119"/>
      <c r="E74" s="119"/>
      <c r="F74" s="119"/>
      <c r="G74" s="119"/>
      <c r="H74" s="120"/>
      <c r="I74" s="120"/>
    </row>
    <row r="75" spans="2:9" x14ac:dyDescent="0.3">
      <c r="B75" s="119"/>
      <c r="C75" s="119"/>
      <c r="D75" s="119"/>
      <c r="E75" s="119"/>
      <c r="F75" s="119"/>
      <c r="G75" s="119"/>
      <c r="H75" s="120"/>
      <c r="I75" s="120"/>
    </row>
  </sheetData>
  <sheetProtection formatCells="0" formatColumns="0" formatRows="0" insertColumns="0" insertRows="0" insertHyperlinks="0" deleteColumns="0" deleteRows="0" sort="0" autoFilter="0" pivotTables="0"/>
  <mergeCells count="2">
    <mergeCell ref="A2:I2"/>
    <mergeCell ref="A4:C4"/>
  </mergeCells>
  <conditionalFormatting sqref="B6:G6">
    <cfRule type="cellIs" dxfId="17" priority="1" operator="equal">
      <formula>""</formula>
    </cfRule>
  </conditionalFormatting>
  <conditionalFormatting sqref="A6">
    <cfRule type="cellIs" dxfId="16" priority="2"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K69"/>
  <sheetViews>
    <sheetView showGridLines="0" zoomScale="55" zoomScaleNormal="55" workbookViewId="0">
      <pane ySplit="1" topLeftCell="A2" activePane="bottomLeft" state="frozen"/>
      <selection pane="bottomLeft" activeCell="P6" sqref="P6"/>
    </sheetView>
  </sheetViews>
  <sheetFormatPr baseColWidth="10" defaultColWidth="8.88671875" defaultRowHeight="14.4" x14ac:dyDescent="0.3"/>
  <cols>
    <col min="1" max="1" width="39.33203125" style="14" customWidth="1"/>
    <col min="2" max="2" width="16.44140625" style="14" hidden="1" customWidth="1"/>
    <col min="3" max="8" width="16.44140625" style="14" customWidth="1"/>
    <col min="9" max="9" width="12.8867187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38"/>
      <c r="J1" s="2"/>
    </row>
    <row r="2" spans="1:10" ht="22.5" customHeight="1" x14ac:dyDescent="0.3">
      <c r="A2" s="502" t="str">
        <f>"Répartition des personnels titulaires par tranche d'âge et par sexe en personne physique (PP) au 31/12/" &amp; SURVEY_YEAR &amp; " "</f>
        <v xml:space="preserve">Répartition des personnels titulaires par tranche d'âge et par sexe en personne physique (PP) au 31/12/2024 </v>
      </c>
      <c r="B2" s="503"/>
      <c r="C2" s="503"/>
      <c r="D2" s="503"/>
      <c r="E2" s="503"/>
      <c r="F2" s="503"/>
      <c r="G2" s="503"/>
      <c r="H2" s="503"/>
      <c r="I2" s="503"/>
    </row>
    <row r="3" spans="1:10" ht="15.75" customHeight="1" x14ac:dyDescent="0.3">
      <c r="A3" s="504" t="s">
        <v>223</v>
      </c>
      <c r="B3" s="504"/>
      <c r="C3" s="504"/>
      <c r="D3" s="105"/>
      <c r="E3" s="105"/>
      <c r="F3" s="105"/>
      <c r="G3" s="105"/>
      <c r="I3" s="22"/>
    </row>
    <row r="4" spans="1:10" ht="15.75" customHeight="1" x14ac:dyDescent="0.3">
      <c r="A4" s="504" t="str">
        <f>"Femmes en Personnes Physiques* (PP) au 31/12/" &amp; SURVEY_YEAR</f>
        <v>Femmes en Personnes Physiques* (PP) au 31/12/2024</v>
      </c>
      <c r="B4" s="504"/>
      <c r="C4" s="504"/>
      <c r="D4" s="105"/>
      <c r="E4" s="105"/>
      <c r="F4" s="105"/>
      <c r="G4" s="105"/>
      <c r="H4" s="105"/>
      <c r="I4" s="105"/>
    </row>
    <row r="5" spans="1:10" ht="15.75" customHeight="1" x14ac:dyDescent="0.3">
      <c r="D5" s="105"/>
      <c r="E5" s="105"/>
      <c r="F5" s="105"/>
      <c r="G5" s="105"/>
      <c r="H5" s="105"/>
      <c r="I5" s="105"/>
    </row>
    <row r="6" spans="1:10" s="1" customFormat="1" ht="48" hidden="1" customHeight="1" x14ac:dyDescent="0.25">
      <c r="A6" s="87" t="s">
        <v>210</v>
      </c>
      <c r="B6" s="87"/>
      <c r="C6" s="87" t="s">
        <v>211</v>
      </c>
      <c r="D6" s="87" t="s">
        <v>212</v>
      </c>
      <c r="E6" s="140" t="s">
        <v>213</v>
      </c>
      <c r="F6" s="87" t="s">
        <v>214</v>
      </c>
      <c r="G6" s="87" t="s">
        <v>215</v>
      </c>
      <c r="H6" s="92" t="s">
        <v>216</v>
      </c>
      <c r="J6" s="2"/>
    </row>
    <row r="7" spans="1:10" hidden="1" x14ac:dyDescent="0.3">
      <c r="A7" s="106"/>
      <c r="B7" s="107" t="s">
        <v>224</v>
      </c>
      <c r="C7" s="107" t="s">
        <v>225</v>
      </c>
      <c r="D7" s="107" t="s">
        <v>226</v>
      </c>
      <c r="E7" s="107" t="s">
        <v>227</v>
      </c>
      <c r="F7" s="107" t="s">
        <v>228</v>
      </c>
      <c r="G7" s="107" t="s">
        <v>229</v>
      </c>
      <c r="H7" s="106"/>
      <c r="I7" s="22"/>
    </row>
    <row r="8" spans="1:10" hidden="1" x14ac:dyDescent="0.3">
      <c r="A8" s="10" t="str">
        <f>"&lt; 25 ans (né après "&amp;SURVEY_YEAR-25&amp;" )"</f>
        <v>&lt; 25 ans (né après 1999 )</v>
      </c>
      <c r="B8" s="108"/>
      <c r="C8" s="99"/>
      <c r="D8" s="99"/>
      <c r="E8" s="99"/>
      <c r="F8" s="99"/>
      <c r="G8" s="99"/>
      <c r="H8" s="109"/>
      <c r="I8" s="22"/>
    </row>
    <row r="9" spans="1:10" hidden="1" x14ac:dyDescent="0.3">
      <c r="A9" s="138" t="str">
        <f>"25 ans - 29 ans (nés entre "&amp;SURVEY_YEAR-29&amp;" et "&amp;SURVEY_YEAR-25&amp;" )"</f>
        <v>25 ans - 29 ans (nés entre 1995 et 1999 )</v>
      </c>
      <c r="B9" s="110"/>
      <c r="C9" s="99"/>
      <c r="D9" s="99"/>
      <c r="E9" s="99"/>
      <c r="F9" s="99"/>
      <c r="G9" s="99"/>
      <c r="H9" s="109"/>
      <c r="I9" s="22"/>
    </row>
    <row r="10" spans="1:10" hidden="1" x14ac:dyDescent="0.3">
      <c r="A10" s="139" t="str">
        <f>"30 ans - 34 ans (nés entre "&amp;SURVEY_YEAR-34&amp;" et "&amp;SURVEY_YEAR-30&amp;" )"</f>
        <v>30 ans - 34 ans (nés entre 1990 et 1994 )</v>
      </c>
      <c r="B10" s="111"/>
      <c r="C10" s="99"/>
      <c r="D10" s="99"/>
      <c r="E10" s="99"/>
      <c r="F10" s="99"/>
      <c r="G10" s="99"/>
      <c r="H10" s="109"/>
      <c r="I10" s="22"/>
    </row>
    <row r="11" spans="1:10" hidden="1" x14ac:dyDescent="0.3">
      <c r="A11" s="139" t="str">
        <f>"35 ans - 39 ans (nés entre "&amp;SURVEY_YEAR-39&amp;" et "&amp;SURVEY_YEAR-35&amp;" )"</f>
        <v>35 ans - 39 ans (nés entre 1985 et 1989 )</v>
      </c>
      <c r="B11" s="111"/>
      <c r="C11" s="99"/>
      <c r="D11" s="99"/>
      <c r="E11" s="99"/>
      <c r="F11" s="99"/>
      <c r="G11" s="99"/>
      <c r="H11" s="109"/>
      <c r="I11" s="22"/>
    </row>
    <row r="12" spans="1:10" hidden="1" x14ac:dyDescent="0.3">
      <c r="A12" s="139" t="str">
        <f>"40 ans - 44 ans (nés entre "&amp;SURVEY_YEAR-44&amp;" et "&amp;SURVEY_YEAR-40&amp;" )"</f>
        <v>40 ans - 44 ans (nés entre 1980 et 1984 )</v>
      </c>
      <c r="B12" s="111"/>
      <c r="C12" s="99"/>
      <c r="D12" s="99"/>
      <c r="E12" s="99"/>
      <c r="F12" s="99"/>
      <c r="G12" s="99"/>
      <c r="H12" s="109"/>
      <c r="I12" s="22"/>
    </row>
    <row r="13" spans="1:10" hidden="1" x14ac:dyDescent="0.3">
      <c r="A13" s="139" t="str">
        <f>"45 ans - 49 ans (nés entre "&amp;SURVEY_YEAR-49&amp;" et "&amp;SURVEY_YEAR-45&amp;" )"</f>
        <v>45 ans - 49 ans (nés entre 1975 et 1979 )</v>
      </c>
      <c r="B13" s="111"/>
      <c r="C13" s="99"/>
      <c r="D13" s="99"/>
      <c r="E13" s="99"/>
      <c r="F13" s="99"/>
      <c r="G13" s="99"/>
      <c r="H13" s="109"/>
      <c r="I13" s="22"/>
    </row>
    <row r="14" spans="1:10" hidden="1" x14ac:dyDescent="0.3">
      <c r="A14" s="139" t="str">
        <f>"50 ans - 54 ans (nés entre "&amp;SURVEY_YEAR-54&amp;" et "&amp;SURVEY_YEAR-50&amp;" )"</f>
        <v>50 ans - 54 ans (nés entre 1970 et 1974 )</v>
      </c>
      <c r="B14" s="112"/>
      <c r="C14" s="99"/>
      <c r="D14" s="99"/>
      <c r="E14" s="99"/>
      <c r="F14" s="99"/>
      <c r="G14" s="99"/>
      <c r="H14" s="109"/>
      <c r="I14" s="22"/>
    </row>
    <row r="15" spans="1:10" hidden="1" x14ac:dyDescent="0.3">
      <c r="A15" s="139" t="str">
        <f>"55 ans - 59 ans (nés entre "&amp;SURVEY_YEAR-59&amp;" et "&amp;SURVEY_YEAR-55&amp;" )"</f>
        <v>55 ans - 59 ans (nés entre 1965 et 1969 )</v>
      </c>
      <c r="B15" s="112"/>
      <c r="C15" s="99"/>
      <c r="D15" s="99"/>
      <c r="E15" s="99"/>
      <c r="F15" s="99"/>
      <c r="G15" s="99"/>
      <c r="H15" s="109"/>
      <c r="I15" s="22"/>
    </row>
    <row r="16" spans="1:10" hidden="1" x14ac:dyDescent="0.3">
      <c r="A16" s="139" t="str">
        <f>"60 ans - 62 ans (nés entre "&amp;SURVEY_YEAR-62&amp;" et "&amp;SURVEY_YEAR-60&amp;" )"</f>
        <v>60 ans - 62 ans (nés entre 1962 et 1964 )</v>
      </c>
      <c r="B16" s="112"/>
      <c r="C16" s="99"/>
      <c r="D16" s="99"/>
      <c r="E16" s="99"/>
      <c r="F16" s="99"/>
      <c r="G16" s="99"/>
      <c r="H16" s="109"/>
      <c r="I16" s="22"/>
    </row>
    <row r="17" spans="1:9" hidden="1" x14ac:dyDescent="0.3">
      <c r="A17" s="139" t="str">
        <f>"63 ans - 64 ans (nés entre "&amp;SURVEY_YEAR-64&amp;" et "&amp;SURVEY_YEAR-63&amp;" )"</f>
        <v>63 ans - 64 ans (nés entre 1960 et 1961 )</v>
      </c>
      <c r="B17" s="112"/>
      <c r="C17" s="99"/>
      <c r="D17" s="99"/>
      <c r="E17" s="99"/>
      <c r="F17" s="99"/>
      <c r="G17" s="99"/>
      <c r="H17" s="109"/>
      <c r="I17" s="22"/>
    </row>
    <row r="18" spans="1:9" hidden="1" x14ac:dyDescent="0.3">
      <c r="A18" s="139" t="str">
        <f>"65 ans - 67 ans (nés entre "&amp;SURVEY_YEAR-67&amp;" et "&amp;SURVEY_YEAR-65&amp;" )"</f>
        <v>65 ans - 67 ans (nés entre 1957 et 1959 )</v>
      </c>
      <c r="B18" s="112"/>
      <c r="C18" s="99"/>
      <c r="D18" s="99"/>
      <c r="E18" s="99"/>
      <c r="F18" s="99"/>
      <c r="G18" s="99"/>
      <c r="H18" s="109"/>
      <c r="I18" s="22"/>
    </row>
    <row r="19" spans="1:9" hidden="1" x14ac:dyDescent="0.3">
      <c r="A19" s="10" t="str">
        <f>"&gt; 67 ans (nés avant "&amp;SURVEY_YEAR-67&amp;" )"</f>
        <v>&gt; 67 ans (nés avant 1957 )</v>
      </c>
      <c r="B19" s="112"/>
      <c r="C19" s="99"/>
      <c r="D19" s="99"/>
      <c r="E19" s="99"/>
      <c r="F19" s="99"/>
      <c r="G19" s="99"/>
      <c r="H19" s="113"/>
      <c r="I19" s="22"/>
    </row>
    <row r="20" spans="1:9" ht="25.5" hidden="1" customHeight="1" x14ac:dyDescent="0.3">
      <c r="A20" s="114" t="s">
        <v>231</v>
      </c>
      <c r="B20" s="113"/>
      <c r="C20" s="113"/>
      <c r="D20" s="113"/>
      <c r="E20" s="115"/>
      <c r="F20" s="113"/>
      <c r="G20" s="113"/>
      <c r="H20" s="113"/>
      <c r="I20" s="22"/>
    </row>
    <row r="21" spans="1:9" x14ac:dyDescent="0.3">
      <c r="A21" s="15"/>
      <c r="B21" s="15"/>
      <c r="C21" s="15"/>
      <c r="D21" s="15"/>
      <c r="E21" s="15"/>
      <c r="F21" s="15"/>
      <c r="G21" s="15"/>
      <c r="H21" s="15"/>
      <c r="I21" s="15"/>
    </row>
    <row r="22" spans="1:9" x14ac:dyDescent="0.3">
      <c r="B22" s="116"/>
      <c r="C22" s="116"/>
      <c r="D22" s="116"/>
      <c r="E22" s="116"/>
      <c r="F22" s="116"/>
      <c r="G22" s="116"/>
      <c r="H22" s="117"/>
      <c r="I22" s="117"/>
    </row>
    <row r="23" spans="1:9" x14ac:dyDescent="0.3">
      <c r="B23" s="116"/>
      <c r="C23" s="116"/>
      <c r="D23" s="116"/>
      <c r="E23" s="116"/>
      <c r="F23" s="116"/>
      <c r="G23" s="116"/>
      <c r="H23" s="117"/>
      <c r="I23" s="117"/>
    </row>
    <row r="24" spans="1:9" x14ac:dyDescent="0.3">
      <c r="B24" s="116"/>
      <c r="C24" s="116"/>
      <c r="D24" s="116"/>
      <c r="E24" s="116"/>
      <c r="F24" s="116"/>
      <c r="G24" s="116"/>
      <c r="H24" s="117"/>
      <c r="I24" s="117"/>
    </row>
    <row r="25" spans="1:9" x14ac:dyDescent="0.3">
      <c r="B25" s="116"/>
      <c r="C25" s="116"/>
      <c r="D25" s="116"/>
      <c r="E25" s="116"/>
      <c r="F25" s="116"/>
      <c r="G25" s="116"/>
      <c r="H25" s="117"/>
      <c r="I25" s="117"/>
    </row>
    <row r="26" spans="1:9" x14ac:dyDescent="0.3">
      <c r="B26" s="116"/>
      <c r="C26" s="116"/>
      <c r="D26" s="116"/>
      <c r="E26" s="116"/>
      <c r="F26" s="116"/>
      <c r="G26" s="116"/>
      <c r="H26" s="117"/>
      <c r="I26" s="117"/>
    </row>
    <row r="27" spans="1:9" x14ac:dyDescent="0.3">
      <c r="B27" s="116"/>
      <c r="C27" s="116"/>
      <c r="D27" s="116"/>
      <c r="E27" s="116"/>
      <c r="F27" s="116"/>
      <c r="G27" s="116"/>
      <c r="H27" s="117"/>
      <c r="I27" s="117"/>
    </row>
    <row r="28" spans="1:9" x14ac:dyDescent="0.3">
      <c r="B28" s="116"/>
      <c r="C28" s="116"/>
      <c r="D28" s="116"/>
      <c r="E28" s="116"/>
      <c r="F28" s="116"/>
      <c r="G28" s="116"/>
      <c r="H28" s="117"/>
      <c r="I28" s="117"/>
    </row>
    <row r="29" spans="1:9" x14ac:dyDescent="0.3">
      <c r="B29" s="116"/>
      <c r="C29" s="116"/>
      <c r="D29" s="116"/>
      <c r="E29" s="116"/>
      <c r="F29" s="116"/>
      <c r="G29" s="116"/>
      <c r="H29" s="117"/>
      <c r="I29" s="117"/>
    </row>
    <row r="30" spans="1:9" x14ac:dyDescent="0.3">
      <c r="B30" s="116"/>
      <c r="C30" s="116"/>
      <c r="D30" s="116"/>
      <c r="E30" s="116"/>
      <c r="F30" s="116"/>
      <c r="G30" s="116"/>
      <c r="H30" s="117"/>
      <c r="I30" s="117"/>
    </row>
    <row r="31" spans="1:9" x14ac:dyDescent="0.3">
      <c r="B31" s="116"/>
      <c r="C31" s="116"/>
      <c r="D31" s="116"/>
      <c r="E31" s="116"/>
      <c r="F31" s="116"/>
      <c r="G31" s="116"/>
      <c r="H31" s="117"/>
      <c r="I31" s="117"/>
    </row>
    <row r="32" spans="1:9" x14ac:dyDescent="0.3">
      <c r="B32" s="116"/>
      <c r="C32" s="116"/>
      <c r="D32" s="116"/>
      <c r="E32" s="116"/>
      <c r="F32" s="116"/>
      <c r="G32" s="116"/>
      <c r="H32" s="117"/>
      <c r="I32" s="117"/>
    </row>
    <row r="33" spans="2:9" x14ac:dyDescent="0.3">
      <c r="B33" s="116"/>
      <c r="C33" s="116"/>
      <c r="D33" s="116"/>
      <c r="E33" s="116"/>
      <c r="F33" s="116"/>
      <c r="G33" s="116"/>
      <c r="H33" s="117"/>
      <c r="I33" s="117"/>
    </row>
    <row r="34" spans="2:9" x14ac:dyDescent="0.3">
      <c r="B34" s="116"/>
      <c r="C34" s="116"/>
      <c r="D34" s="116"/>
      <c r="E34" s="116"/>
      <c r="F34" s="116"/>
      <c r="G34" s="116"/>
      <c r="H34" s="117"/>
      <c r="I34" s="117"/>
    </row>
    <row r="35" spans="2:9" x14ac:dyDescent="0.3">
      <c r="B35" s="116"/>
      <c r="C35" s="116"/>
      <c r="D35" s="116"/>
      <c r="E35" s="116"/>
      <c r="F35" s="116"/>
      <c r="G35" s="116"/>
      <c r="H35" s="117"/>
      <c r="I35" s="117"/>
    </row>
    <row r="36" spans="2:9" x14ac:dyDescent="0.3">
      <c r="B36" s="116"/>
      <c r="C36" s="116"/>
      <c r="D36" s="116"/>
      <c r="E36" s="116"/>
      <c r="F36" s="116"/>
      <c r="G36" s="116"/>
      <c r="H36" s="117"/>
      <c r="I36" s="117"/>
    </row>
    <row r="37" spans="2:9" x14ac:dyDescent="0.3">
      <c r="B37" s="116"/>
      <c r="C37" s="116"/>
      <c r="D37" s="116"/>
      <c r="E37" s="116"/>
      <c r="F37" s="116"/>
      <c r="G37" s="116"/>
      <c r="H37" s="117"/>
      <c r="I37" s="117"/>
    </row>
    <row r="38" spans="2:9" x14ac:dyDescent="0.3">
      <c r="B38" s="116"/>
      <c r="C38" s="116"/>
      <c r="D38" s="116"/>
      <c r="E38" s="116"/>
      <c r="F38" s="116"/>
      <c r="G38" s="116"/>
      <c r="H38" s="117"/>
      <c r="I38" s="117"/>
    </row>
    <row r="39" spans="2:9" x14ac:dyDescent="0.3">
      <c r="B39" s="116"/>
      <c r="C39" s="116"/>
      <c r="D39" s="116"/>
      <c r="E39" s="116"/>
      <c r="F39" s="116"/>
      <c r="G39" s="116"/>
      <c r="H39" s="117"/>
      <c r="I39" s="117"/>
    </row>
    <row r="40" spans="2:9" x14ac:dyDescent="0.3">
      <c r="B40" s="116"/>
      <c r="C40" s="116"/>
      <c r="D40" s="116"/>
      <c r="E40" s="116"/>
      <c r="F40" s="116"/>
      <c r="G40" s="116"/>
      <c r="H40" s="117"/>
      <c r="I40" s="117"/>
    </row>
    <row r="41" spans="2:9" x14ac:dyDescent="0.3">
      <c r="B41" s="116"/>
      <c r="C41" s="116"/>
      <c r="D41" s="116"/>
      <c r="E41" s="116"/>
      <c r="F41" s="116"/>
      <c r="G41" s="116"/>
      <c r="H41" s="117"/>
      <c r="I41" s="117"/>
    </row>
    <row r="42" spans="2:9" x14ac:dyDescent="0.3">
      <c r="B42" s="116"/>
      <c r="C42" s="116"/>
      <c r="D42" s="116"/>
      <c r="E42" s="116"/>
      <c r="F42" s="116"/>
      <c r="G42" s="116"/>
      <c r="H42" s="117"/>
      <c r="I42" s="117"/>
    </row>
    <row r="43" spans="2:9" x14ac:dyDescent="0.3">
      <c r="B43" s="116"/>
      <c r="C43" s="116"/>
      <c r="D43" s="116"/>
      <c r="E43" s="116"/>
      <c r="F43" s="116"/>
      <c r="G43" s="116"/>
      <c r="H43" s="117"/>
      <c r="I43" s="117"/>
    </row>
    <row r="44" spans="2:9" x14ac:dyDescent="0.3">
      <c r="B44" s="116"/>
      <c r="C44" s="116"/>
      <c r="D44" s="116"/>
      <c r="E44" s="116"/>
      <c r="F44" s="116"/>
      <c r="G44" s="116"/>
      <c r="H44" s="117"/>
      <c r="I44" s="117"/>
    </row>
    <row r="45" spans="2:9" x14ac:dyDescent="0.3">
      <c r="B45" s="116"/>
      <c r="C45" s="116"/>
      <c r="D45" s="116"/>
      <c r="E45" s="116"/>
      <c r="F45" s="116"/>
      <c r="G45" s="116"/>
      <c r="H45" s="117"/>
      <c r="I45" s="117"/>
    </row>
    <row r="46" spans="2:9" x14ac:dyDescent="0.3">
      <c r="B46" s="116"/>
      <c r="C46" s="116"/>
      <c r="D46" s="116"/>
      <c r="E46" s="116"/>
      <c r="F46" s="116"/>
      <c r="G46" s="116"/>
      <c r="H46" s="117"/>
      <c r="I46" s="117"/>
    </row>
    <row r="47" spans="2:9" x14ac:dyDescent="0.3">
      <c r="B47" s="116"/>
      <c r="C47" s="116"/>
      <c r="D47" s="116"/>
      <c r="E47" s="116"/>
      <c r="F47" s="116"/>
      <c r="G47" s="116"/>
      <c r="H47" s="117"/>
      <c r="I47" s="117"/>
    </row>
    <row r="48" spans="2:9" x14ac:dyDescent="0.3">
      <c r="B48" s="116"/>
      <c r="C48" s="116"/>
      <c r="D48" s="116"/>
      <c r="E48" s="116"/>
      <c r="F48" s="116"/>
      <c r="G48" s="116"/>
      <c r="H48" s="117"/>
      <c r="I48" s="117"/>
    </row>
    <row r="49" spans="2:9" x14ac:dyDescent="0.3">
      <c r="B49" s="116"/>
      <c r="C49" s="116"/>
      <c r="D49" s="116"/>
      <c r="E49" s="116"/>
      <c r="F49" s="116"/>
      <c r="G49" s="116"/>
      <c r="H49" s="117"/>
      <c r="I49" s="117"/>
    </row>
    <row r="50" spans="2:9" x14ac:dyDescent="0.3">
      <c r="B50" s="116"/>
      <c r="C50" s="116"/>
      <c r="D50" s="116"/>
      <c r="E50" s="116"/>
      <c r="F50" s="116"/>
      <c r="G50" s="116"/>
      <c r="H50" s="117"/>
      <c r="I50" s="117"/>
    </row>
    <row r="51" spans="2:9" x14ac:dyDescent="0.3">
      <c r="B51" s="116"/>
      <c r="C51" s="116"/>
      <c r="D51" s="116"/>
      <c r="E51" s="116"/>
      <c r="F51" s="116"/>
      <c r="G51" s="116"/>
      <c r="H51" s="117"/>
      <c r="I51" s="117"/>
    </row>
    <row r="52" spans="2:9" x14ac:dyDescent="0.3">
      <c r="B52" s="116"/>
      <c r="C52" s="116"/>
      <c r="D52" s="116"/>
      <c r="E52" s="116"/>
      <c r="F52" s="116"/>
      <c r="G52" s="116"/>
      <c r="H52" s="117"/>
      <c r="I52" s="117"/>
    </row>
    <row r="53" spans="2:9" x14ac:dyDescent="0.3">
      <c r="B53" s="116"/>
      <c r="C53" s="116"/>
      <c r="D53" s="116"/>
      <c r="E53" s="116"/>
      <c r="F53" s="116"/>
      <c r="G53" s="116"/>
      <c r="H53" s="117"/>
      <c r="I53" s="117"/>
    </row>
    <row r="54" spans="2:9" x14ac:dyDescent="0.3">
      <c r="B54" s="116"/>
      <c r="C54" s="116"/>
      <c r="D54" s="116"/>
      <c r="E54" s="116"/>
      <c r="F54" s="116"/>
      <c r="G54" s="116"/>
      <c r="H54" s="117"/>
      <c r="I54" s="117"/>
    </row>
    <row r="55" spans="2:9" x14ac:dyDescent="0.3">
      <c r="B55" s="116"/>
      <c r="C55" s="116"/>
      <c r="D55" s="116"/>
      <c r="E55" s="116"/>
      <c r="F55" s="116"/>
      <c r="G55" s="116"/>
      <c r="H55" s="117"/>
      <c r="I55" s="117"/>
    </row>
    <row r="56" spans="2:9" x14ac:dyDescent="0.3">
      <c r="B56" s="116"/>
      <c r="C56" s="116"/>
      <c r="D56" s="116"/>
      <c r="E56" s="116"/>
      <c r="F56" s="116"/>
      <c r="G56" s="116"/>
      <c r="H56" s="117"/>
      <c r="I56" s="117"/>
    </row>
    <row r="57" spans="2:9" x14ac:dyDescent="0.3">
      <c r="B57" s="116"/>
      <c r="C57" s="116"/>
      <c r="D57" s="116"/>
      <c r="E57" s="116"/>
      <c r="F57" s="116"/>
      <c r="G57" s="116"/>
      <c r="H57" s="117"/>
      <c r="I57" s="117"/>
    </row>
    <row r="58" spans="2:9" x14ac:dyDescent="0.3">
      <c r="B58" s="116"/>
      <c r="C58" s="116"/>
      <c r="D58" s="116"/>
      <c r="E58" s="116"/>
      <c r="F58" s="116"/>
      <c r="G58" s="116"/>
      <c r="H58" s="117"/>
      <c r="I58" s="117"/>
    </row>
    <row r="59" spans="2:9" x14ac:dyDescent="0.3">
      <c r="B59" s="116"/>
      <c r="C59" s="116"/>
      <c r="D59" s="116"/>
      <c r="E59" s="116"/>
      <c r="F59" s="116"/>
      <c r="G59" s="116"/>
      <c r="H59" s="117"/>
      <c r="I59" s="117"/>
    </row>
    <row r="60" spans="2:9" x14ac:dyDescent="0.3">
      <c r="B60" s="119"/>
      <c r="C60" s="119"/>
      <c r="D60" s="119"/>
      <c r="E60" s="119"/>
      <c r="F60" s="119"/>
      <c r="G60" s="119"/>
      <c r="H60" s="120"/>
      <c r="I60" s="120"/>
    </row>
    <row r="61" spans="2:9" x14ac:dyDescent="0.3">
      <c r="B61" s="119"/>
      <c r="C61" s="119"/>
      <c r="D61" s="119"/>
      <c r="E61" s="119"/>
      <c r="F61" s="119"/>
      <c r="G61" s="119"/>
      <c r="H61" s="120"/>
      <c r="I61" s="120"/>
    </row>
    <row r="62" spans="2:9" x14ac:dyDescent="0.3">
      <c r="B62" s="119"/>
      <c r="C62" s="119"/>
      <c r="D62" s="119"/>
      <c r="E62" s="119"/>
      <c r="F62" s="119"/>
      <c r="G62" s="119"/>
      <c r="H62" s="120"/>
      <c r="I62" s="120"/>
    </row>
    <row r="63" spans="2:9" x14ac:dyDescent="0.3">
      <c r="B63" s="119"/>
      <c r="C63" s="119"/>
      <c r="D63" s="119"/>
      <c r="E63" s="119"/>
      <c r="F63" s="119"/>
      <c r="G63" s="119"/>
      <c r="H63" s="120"/>
      <c r="I63" s="120"/>
    </row>
    <row r="64" spans="2:9" x14ac:dyDescent="0.3">
      <c r="B64" s="119"/>
      <c r="C64" s="119"/>
      <c r="D64" s="119"/>
      <c r="E64" s="119"/>
      <c r="F64" s="119"/>
      <c r="G64" s="119"/>
      <c r="H64" s="120"/>
      <c r="I64" s="120"/>
    </row>
    <row r="65" spans="2:9" x14ac:dyDescent="0.3">
      <c r="B65" s="119"/>
      <c r="C65" s="119"/>
      <c r="D65" s="119"/>
      <c r="E65" s="119"/>
      <c r="F65" s="119"/>
      <c r="G65" s="119"/>
      <c r="H65" s="120"/>
      <c r="I65" s="120"/>
    </row>
    <row r="66" spans="2:9" x14ac:dyDescent="0.3">
      <c r="B66" s="119"/>
      <c r="C66" s="119"/>
      <c r="D66" s="119"/>
      <c r="E66" s="119"/>
      <c r="F66" s="119"/>
      <c r="G66" s="119"/>
      <c r="H66" s="120"/>
      <c r="I66" s="120"/>
    </row>
    <row r="67" spans="2:9" x14ac:dyDescent="0.3">
      <c r="B67" s="119"/>
      <c r="C67" s="119"/>
      <c r="D67" s="119"/>
      <c r="E67" s="119"/>
      <c r="F67" s="119"/>
      <c r="G67" s="119"/>
      <c r="H67" s="120"/>
      <c r="I67" s="120"/>
    </row>
    <row r="68" spans="2:9" x14ac:dyDescent="0.3">
      <c r="B68" s="119"/>
      <c r="C68" s="119"/>
      <c r="D68" s="119"/>
      <c r="E68" s="119"/>
      <c r="F68" s="119"/>
      <c r="G68" s="119"/>
      <c r="H68" s="120"/>
      <c r="I68" s="120"/>
    </row>
    <row r="69" spans="2:9" x14ac:dyDescent="0.3">
      <c r="B69" s="119"/>
      <c r="C69" s="119"/>
      <c r="D69" s="119"/>
      <c r="E69" s="119"/>
      <c r="F69" s="119"/>
      <c r="G69" s="119"/>
      <c r="H69" s="120"/>
      <c r="I69" s="120"/>
    </row>
  </sheetData>
  <sheetProtection formatCells="0" formatColumns="0" formatRows="0" insertColumns="0" insertRows="0" insertHyperlinks="0" deleteColumns="0" deleteRows="0" sort="0" autoFilter="0" pivotTables="0"/>
  <mergeCells count="3">
    <mergeCell ref="A2:I2"/>
    <mergeCell ref="A3:C3"/>
    <mergeCell ref="A4:C4"/>
  </mergeCells>
  <conditionalFormatting sqref="B6:G6">
    <cfRule type="cellIs" dxfId="15" priority="1" operator="equal">
      <formula>""</formula>
    </cfRule>
  </conditionalFormatting>
  <conditionalFormatting sqref="A6">
    <cfRule type="cellIs" dxfId="14" priority="2"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K61"/>
  <sheetViews>
    <sheetView showGridLines="0" zoomScale="55" zoomScaleNormal="55" workbookViewId="0">
      <pane ySplit="1" topLeftCell="A2" activePane="bottomLeft" state="frozen"/>
      <selection pane="bottomLeft" activeCell="P6" sqref="P6"/>
    </sheetView>
  </sheetViews>
  <sheetFormatPr baseColWidth="10" defaultColWidth="8.88671875" defaultRowHeight="14.4" x14ac:dyDescent="0.3"/>
  <cols>
    <col min="1" max="1" width="39.33203125" style="14" customWidth="1"/>
    <col min="2" max="2" width="16.44140625" style="14" hidden="1" customWidth="1"/>
    <col min="3" max="8" width="16.44140625" style="14" customWidth="1"/>
    <col min="9" max="9" width="12.88671875" style="14" customWidth="1"/>
    <col min="10" max="10" width="3.88671875" style="2" customWidth="1"/>
    <col min="11" max="11" width="11.44140625" style="14" customWidth="1"/>
  </cols>
  <sheetData>
    <row r="1" spans="1:10" s="1" customFormat="1" ht="13.2" x14ac:dyDescent="0.25">
      <c r="A1" s="12"/>
      <c r="B1" s="13"/>
      <c r="C1" s="14"/>
      <c r="D1" s="14"/>
      <c r="E1" s="14"/>
      <c r="F1" s="14"/>
      <c r="G1" s="14"/>
      <c r="H1" s="14"/>
      <c r="I1" s="38"/>
      <c r="J1" s="2"/>
    </row>
    <row r="2" spans="1:10" ht="15.75" customHeight="1" x14ac:dyDescent="0.3">
      <c r="A2" s="502" t="str">
        <f>"Répartition des personnels titulaires par tranche d'âge et par sexe en personne physique (PP) au 31/12/" &amp; SURVEY_YEAR &amp; " "</f>
        <v xml:space="preserve">Répartition des personnels titulaires par tranche d'âge et par sexe en personne physique (PP) au 31/12/2024 </v>
      </c>
      <c r="B2" s="503"/>
      <c r="C2" s="503"/>
      <c r="D2" s="503"/>
      <c r="E2" s="503"/>
      <c r="F2" s="503"/>
      <c r="G2" s="503"/>
      <c r="H2" s="503"/>
      <c r="I2" s="503"/>
    </row>
    <row r="3" spans="1:10" s="1" customFormat="1" ht="13.2" x14ac:dyDescent="0.25"/>
    <row r="4" spans="1:10" s="1" customFormat="1" ht="13.2" x14ac:dyDescent="0.25"/>
    <row r="5" spans="1:10" s="1" customFormat="1" ht="13.2" x14ac:dyDescent="0.25"/>
    <row r="6" spans="1:10" ht="63.75" customHeight="1" x14ac:dyDescent="0.3">
      <c r="A6" s="87" t="s">
        <v>210</v>
      </c>
      <c r="B6" s="87"/>
      <c r="C6" s="87" t="s">
        <v>211</v>
      </c>
      <c r="D6" s="87" t="s">
        <v>212</v>
      </c>
      <c r="E6" s="140" t="s">
        <v>213</v>
      </c>
      <c r="F6" s="87" t="s">
        <v>214</v>
      </c>
      <c r="G6" s="87" t="s">
        <v>215</v>
      </c>
      <c r="H6" s="92" t="s">
        <v>216</v>
      </c>
      <c r="I6" s="118"/>
    </row>
    <row r="7" spans="1:10" ht="25.5" hidden="1" customHeight="1" x14ac:dyDescent="0.3">
      <c r="A7" s="114" t="s">
        <v>232</v>
      </c>
      <c r="B7" s="113"/>
      <c r="C7" s="113"/>
      <c r="D7" s="113"/>
      <c r="E7" s="113"/>
      <c r="F7" s="113"/>
      <c r="G7" s="113"/>
      <c r="H7" s="113"/>
      <c r="I7" s="118"/>
    </row>
    <row r="8" spans="1:10" x14ac:dyDescent="0.3">
      <c r="A8" s="15"/>
      <c r="B8" s="15"/>
      <c r="C8" s="15"/>
      <c r="D8" s="15"/>
      <c r="E8" s="15"/>
      <c r="F8" s="15"/>
      <c r="G8" s="15"/>
      <c r="H8" s="15"/>
      <c r="I8" s="118"/>
    </row>
    <row r="9" spans="1:10" x14ac:dyDescent="0.3">
      <c r="A9" s="4"/>
      <c r="B9" s="4"/>
      <c r="C9" s="4"/>
      <c r="D9" s="4"/>
      <c r="E9" s="4"/>
      <c r="F9" s="4"/>
      <c r="G9" s="4"/>
      <c r="H9" s="4"/>
      <c r="I9" s="4"/>
      <c r="J9" s="4"/>
    </row>
    <row r="11" spans="1:10" x14ac:dyDescent="0.3">
      <c r="B11" s="116"/>
      <c r="C11" s="116"/>
      <c r="D11" s="116"/>
      <c r="E11" s="116"/>
      <c r="F11" s="116"/>
      <c r="G11" s="116"/>
      <c r="H11" s="117"/>
      <c r="I11" s="117"/>
    </row>
    <row r="12" spans="1:10" x14ac:dyDescent="0.3">
      <c r="B12" s="116"/>
      <c r="C12" s="116"/>
      <c r="D12" s="116"/>
      <c r="E12" s="116"/>
      <c r="F12" s="116"/>
      <c r="G12" s="116"/>
      <c r="H12" s="117"/>
      <c r="I12" s="117"/>
    </row>
    <row r="13" spans="1:10" x14ac:dyDescent="0.3">
      <c r="B13" s="116"/>
      <c r="C13" s="116"/>
      <c r="D13" s="116"/>
      <c r="E13" s="116"/>
      <c r="F13" s="116"/>
      <c r="G13" s="116"/>
      <c r="H13" s="117"/>
      <c r="I13" s="117"/>
    </row>
    <row r="14" spans="1:10" x14ac:dyDescent="0.3">
      <c r="B14" s="116"/>
      <c r="C14" s="116"/>
      <c r="D14" s="116"/>
      <c r="E14" s="116"/>
      <c r="F14" s="116"/>
      <c r="G14" s="116"/>
      <c r="H14" s="117"/>
      <c r="I14" s="117"/>
    </row>
    <row r="15" spans="1:10" x14ac:dyDescent="0.3">
      <c r="B15" s="116"/>
      <c r="C15" s="116"/>
      <c r="D15" s="116"/>
      <c r="E15" s="116"/>
      <c r="F15" s="116"/>
      <c r="G15" s="116"/>
      <c r="H15" s="117"/>
      <c r="I15" s="117"/>
    </row>
    <row r="16" spans="1:10" x14ac:dyDescent="0.3">
      <c r="B16" s="116"/>
      <c r="C16" s="116"/>
      <c r="D16" s="116"/>
      <c r="E16" s="116"/>
      <c r="F16" s="116"/>
      <c r="G16" s="116"/>
      <c r="H16" s="117"/>
      <c r="I16" s="117"/>
    </row>
    <row r="17" spans="2:9" x14ac:dyDescent="0.3">
      <c r="B17" s="116"/>
      <c r="C17" s="116"/>
      <c r="D17" s="116"/>
      <c r="E17" s="116"/>
      <c r="F17" s="116"/>
      <c r="G17" s="116"/>
      <c r="H17" s="117"/>
      <c r="I17" s="117"/>
    </row>
    <row r="18" spans="2:9" x14ac:dyDescent="0.3">
      <c r="B18" s="116"/>
      <c r="C18" s="116"/>
      <c r="D18" s="116"/>
      <c r="E18" s="116"/>
      <c r="F18" s="116"/>
      <c r="G18" s="116"/>
      <c r="H18" s="117"/>
      <c r="I18" s="117"/>
    </row>
    <row r="19" spans="2:9" x14ac:dyDescent="0.3">
      <c r="B19" s="116"/>
      <c r="C19" s="116"/>
      <c r="D19" s="116"/>
      <c r="E19" s="116"/>
      <c r="F19" s="116"/>
      <c r="G19" s="116"/>
      <c r="H19" s="117"/>
      <c r="I19" s="117"/>
    </row>
    <row r="20" spans="2:9" x14ac:dyDescent="0.3">
      <c r="B20" s="116"/>
      <c r="C20" s="116"/>
      <c r="D20" s="116"/>
      <c r="E20" s="116"/>
      <c r="F20" s="116"/>
      <c r="G20" s="116"/>
      <c r="H20" s="117"/>
      <c r="I20" s="117"/>
    </row>
    <row r="21" spans="2:9" x14ac:dyDescent="0.3">
      <c r="B21" s="116"/>
      <c r="C21" s="116"/>
      <c r="D21" s="116"/>
      <c r="E21" s="116"/>
      <c r="F21" s="116"/>
      <c r="G21" s="116"/>
      <c r="H21" s="117"/>
      <c r="I21" s="117"/>
    </row>
    <row r="22" spans="2:9" x14ac:dyDescent="0.3">
      <c r="B22" s="116"/>
      <c r="C22" s="116"/>
      <c r="D22" s="116"/>
      <c r="E22" s="116"/>
      <c r="F22" s="116"/>
      <c r="G22" s="116"/>
      <c r="H22" s="117"/>
      <c r="I22" s="117"/>
    </row>
    <row r="23" spans="2:9" x14ac:dyDescent="0.3">
      <c r="B23" s="116"/>
      <c r="C23" s="116"/>
      <c r="D23" s="116"/>
      <c r="E23" s="116"/>
      <c r="F23" s="116"/>
      <c r="G23" s="116"/>
      <c r="H23" s="117"/>
      <c r="I23" s="117"/>
    </row>
    <row r="24" spans="2:9" x14ac:dyDescent="0.3">
      <c r="B24" s="116"/>
      <c r="C24" s="116"/>
      <c r="D24" s="116"/>
      <c r="E24" s="116"/>
      <c r="F24" s="116"/>
      <c r="G24" s="116"/>
      <c r="H24" s="117"/>
      <c r="I24" s="117"/>
    </row>
    <row r="25" spans="2:9" x14ac:dyDescent="0.3">
      <c r="B25" s="116"/>
      <c r="C25" s="116"/>
      <c r="D25" s="116"/>
      <c r="E25" s="116"/>
      <c r="F25" s="116"/>
      <c r="G25" s="116"/>
      <c r="H25" s="117"/>
      <c r="I25" s="117"/>
    </row>
    <row r="26" spans="2:9" x14ac:dyDescent="0.3">
      <c r="B26" s="116"/>
      <c r="C26" s="116"/>
      <c r="D26" s="116"/>
      <c r="E26" s="116"/>
      <c r="F26" s="116"/>
      <c r="G26" s="116"/>
      <c r="H26" s="117"/>
      <c r="I26" s="117"/>
    </row>
    <row r="27" spans="2:9" x14ac:dyDescent="0.3">
      <c r="B27" s="116"/>
      <c r="C27" s="116"/>
      <c r="D27" s="116"/>
      <c r="E27" s="116"/>
      <c r="F27" s="116"/>
      <c r="G27" s="116"/>
      <c r="H27" s="117"/>
      <c r="I27" s="117"/>
    </row>
    <row r="28" spans="2:9" x14ac:dyDescent="0.3">
      <c r="B28" s="116"/>
      <c r="C28" s="116"/>
      <c r="D28" s="116"/>
      <c r="E28" s="116"/>
      <c r="F28" s="116"/>
      <c r="G28" s="116"/>
      <c r="H28" s="117"/>
      <c r="I28" s="117"/>
    </row>
    <row r="29" spans="2:9" x14ac:dyDescent="0.3">
      <c r="B29" s="116"/>
      <c r="C29" s="116"/>
      <c r="D29" s="116"/>
      <c r="E29" s="116"/>
      <c r="F29" s="116"/>
      <c r="G29" s="116"/>
      <c r="H29" s="117"/>
      <c r="I29" s="117"/>
    </row>
    <row r="30" spans="2:9" x14ac:dyDescent="0.3">
      <c r="B30" s="116"/>
      <c r="C30" s="116"/>
      <c r="D30" s="116"/>
      <c r="E30" s="116"/>
      <c r="F30" s="116"/>
      <c r="G30" s="116"/>
      <c r="H30" s="117"/>
      <c r="I30" s="117"/>
    </row>
    <row r="31" spans="2:9" x14ac:dyDescent="0.3">
      <c r="B31" s="116"/>
      <c r="C31" s="116"/>
      <c r="D31" s="116"/>
      <c r="E31" s="116"/>
      <c r="F31" s="116"/>
      <c r="G31" s="116"/>
      <c r="H31" s="117"/>
      <c r="I31" s="117"/>
    </row>
    <row r="32" spans="2:9" x14ac:dyDescent="0.3">
      <c r="B32" s="116"/>
      <c r="C32" s="116"/>
      <c r="D32" s="116"/>
      <c r="E32" s="116"/>
      <c r="F32" s="116"/>
      <c r="G32" s="116"/>
      <c r="H32" s="117"/>
      <c r="I32" s="117"/>
    </row>
    <row r="33" spans="2:9" x14ac:dyDescent="0.3">
      <c r="B33" s="116"/>
      <c r="C33" s="116"/>
      <c r="D33" s="116"/>
      <c r="E33" s="116"/>
      <c r="F33" s="116"/>
      <c r="G33" s="116"/>
      <c r="H33" s="117"/>
      <c r="I33" s="117"/>
    </row>
    <row r="34" spans="2:9" x14ac:dyDescent="0.3">
      <c r="B34" s="116"/>
      <c r="C34" s="116"/>
      <c r="D34" s="116"/>
      <c r="E34" s="116"/>
      <c r="F34" s="116"/>
      <c r="G34" s="116"/>
      <c r="H34" s="117"/>
      <c r="I34" s="117"/>
    </row>
    <row r="35" spans="2:9" x14ac:dyDescent="0.3">
      <c r="B35" s="116"/>
      <c r="C35" s="116"/>
      <c r="D35" s="116"/>
      <c r="E35" s="116"/>
      <c r="F35" s="116"/>
      <c r="G35" s="116"/>
      <c r="H35" s="117"/>
      <c r="I35" s="117"/>
    </row>
    <row r="36" spans="2:9" x14ac:dyDescent="0.3">
      <c r="B36" s="116"/>
      <c r="C36" s="116"/>
      <c r="D36" s="116"/>
      <c r="E36" s="116"/>
      <c r="F36" s="116"/>
      <c r="G36" s="116"/>
      <c r="H36" s="117"/>
      <c r="I36" s="117"/>
    </row>
    <row r="37" spans="2:9" x14ac:dyDescent="0.3">
      <c r="B37" s="116"/>
      <c r="C37" s="116"/>
      <c r="D37" s="116"/>
      <c r="E37" s="116"/>
      <c r="F37" s="116"/>
      <c r="G37" s="116"/>
      <c r="H37" s="117"/>
      <c r="I37" s="117"/>
    </row>
    <row r="38" spans="2:9" x14ac:dyDescent="0.3">
      <c r="B38" s="116"/>
      <c r="C38" s="116"/>
      <c r="D38" s="116"/>
      <c r="E38" s="116"/>
      <c r="F38" s="116"/>
      <c r="G38" s="116"/>
      <c r="H38" s="117"/>
      <c r="I38" s="117"/>
    </row>
    <row r="39" spans="2:9" x14ac:dyDescent="0.3">
      <c r="B39" s="116"/>
      <c r="C39" s="116"/>
      <c r="D39" s="116"/>
      <c r="E39" s="116"/>
      <c r="F39" s="116"/>
      <c r="G39" s="116"/>
      <c r="H39" s="117"/>
      <c r="I39" s="117"/>
    </row>
    <row r="40" spans="2:9" x14ac:dyDescent="0.3">
      <c r="B40" s="116"/>
      <c r="C40" s="116"/>
      <c r="D40" s="116"/>
      <c r="E40" s="116"/>
      <c r="F40" s="116"/>
      <c r="G40" s="116"/>
      <c r="H40" s="117"/>
      <c r="I40" s="117"/>
    </row>
    <row r="41" spans="2:9" x14ac:dyDescent="0.3">
      <c r="B41" s="116"/>
      <c r="C41" s="116"/>
      <c r="D41" s="116"/>
      <c r="E41" s="116"/>
      <c r="F41" s="116"/>
      <c r="G41" s="116"/>
      <c r="H41" s="117"/>
      <c r="I41" s="117"/>
    </row>
    <row r="42" spans="2:9" x14ac:dyDescent="0.3">
      <c r="B42" s="116"/>
      <c r="C42" s="116"/>
      <c r="D42" s="116"/>
      <c r="E42" s="116"/>
      <c r="F42" s="116"/>
      <c r="G42" s="116"/>
      <c r="H42" s="117"/>
      <c r="I42" s="117"/>
    </row>
    <row r="43" spans="2:9" x14ac:dyDescent="0.3">
      <c r="B43" s="116"/>
      <c r="C43" s="116"/>
      <c r="D43" s="116"/>
      <c r="E43" s="116"/>
      <c r="F43" s="116"/>
      <c r="G43" s="116"/>
      <c r="H43" s="117"/>
      <c r="I43" s="117"/>
    </row>
    <row r="44" spans="2:9" x14ac:dyDescent="0.3">
      <c r="B44" s="116"/>
      <c r="C44" s="116"/>
      <c r="D44" s="116"/>
      <c r="E44" s="116"/>
      <c r="F44" s="116"/>
      <c r="G44" s="116"/>
      <c r="H44" s="117"/>
      <c r="I44" s="117"/>
    </row>
    <row r="45" spans="2:9" x14ac:dyDescent="0.3">
      <c r="B45" s="116"/>
      <c r="C45" s="116"/>
      <c r="D45" s="116"/>
      <c r="E45" s="116"/>
      <c r="F45" s="116"/>
      <c r="G45" s="116"/>
      <c r="H45" s="117"/>
      <c r="I45" s="117"/>
    </row>
    <row r="46" spans="2:9" x14ac:dyDescent="0.3">
      <c r="B46" s="116"/>
      <c r="C46" s="116"/>
      <c r="D46" s="116"/>
      <c r="E46" s="116"/>
      <c r="F46" s="116"/>
      <c r="G46" s="116"/>
      <c r="H46" s="117"/>
      <c r="I46" s="117"/>
    </row>
    <row r="47" spans="2:9" x14ac:dyDescent="0.3">
      <c r="B47" s="116"/>
      <c r="C47" s="116"/>
      <c r="D47" s="116"/>
      <c r="E47" s="116"/>
      <c r="F47" s="116"/>
      <c r="G47" s="116"/>
      <c r="H47" s="117"/>
      <c r="I47" s="117"/>
    </row>
    <row r="48" spans="2:9" x14ac:dyDescent="0.3">
      <c r="B48" s="116"/>
      <c r="C48" s="116"/>
      <c r="D48" s="116"/>
      <c r="E48" s="116"/>
      <c r="F48" s="116"/>
      <c r="G48" s="116"/>
      <c r="H48" s="117"/>
      <c r="I48" s="117"/>
    </row>
    <row r="49" spans="2:9" x14ac:dyDescent="0.3">
      <c r="B49" s="116"/>
      <c r="C49" s="116"/>
      <c r="D49" s="116"/>
      <c r="E49" s="116"/>
      <c r="F49" s="116"/>
      <c r="G49" s="116"/>
      <c r="H49" s="117"/>
      <c r="I49" s="117"/>
    </row>
    <row r="50" spans="2:9" x14ac:dyDescent="0.3">
      <c r="B50" s="116"/>
      <c r="C50" s="116"/>
      <c r="D50" s="116"/>
      <c r="E50" s="116"/>
      <c r="F50" s="116"/>
      <c r="G50" s="116"/>
      <c r="H50" s="117"/>
      <c r="I50" s="117"/>
    </row>
    <row r="51" spans="2:9" x14ac:dyDescent="0.3">
      <c r="B51" s="116"/>
      <c r="C51" s="116"/>
      <c r="D51" s="116"/>
      <c r="E51" s="116"/>
      <c r="F51" s="116"/>
      <c r="G51" s="116"/>
      <c r="H51" s="117"/>
      <c r="I51" s="117"/>
    </row>
    <row r="52" spans="2:9" x14ac:dyDescent="0.3">
      <c r="B52" s="119"/>
      <c r="C52" s="119"/>
      <c r="D52" s="119"/>
      <c r="E52" s="119"/>
      <c r="F52" s="119"/>
      <c r="G52" s="119"/>
      <c r="H52" s="120"/>
      <c r="I52" s="120"/>
    </row>
    <row r="53" spans="2:9" x14ac:dyDescent="0.3">
      <c r="B53" s="119"/>
      <c r="C53" s="119"/>
      <c r="D53" s="119"/>
      <c r="E53" s="119"/>
      <c r="F53" s="119"/>
      <c r="G53" s="119"/>
      <c r="H53" s="120"/>
      <c r="I53" s="120"/>
    </row>
    <row r="54" spans="2:9" x14ac:dyDescent="0.3">
      <c r="B54" s="119"/>
      <c r="C54" s="119"/>
      <c r="D54" s="119"/>
      <c r="E54" s="119"/>
      <c r="F54" s="119"/>
      <c r="G54" s="119"/>
      <c r="H54" s="120"/>
      <c r="I54" s="120"/>
    </row>
    <row r="55" spans="2:9" x14ac:dyDescent="0.3">
      <c r="B55" s="119"/>
      <c r="C55" s="119"/>
      <c r="D55" s="119"/>
      <c r="E55" s="119"/>
      <c r="F55" s="119"/>
      <c r="G55" s="119"/>
      <c r="H55" s="120"/>
      <c r="I55" s="120"/>
    </row>
    <row r="56" spans="2:9" x14ac:dyDescent="0.3">
      <c r="B56" s="119"/>
      <c r="C56" s="119"/>
      <c r="D56" s="119"/>
      <c r="E56" s="119"/>
      <c r="F56" s="119"/>
      <c r="G56" s="119"/>
      <c r="H56" s="120"/>
      <c r="I56" s="120"/>
    </row>
    <row r="57" spans="2:9" x14ac:dyDescent="0.3">
      <c r="B57" s="119"/>
      <c r="C57" s="119"/>
      <c r="D57" s="119"/>
      <c r="E57" s="119"/>
      <c r="F57" s="119"/>
      <c r="G57" s="119"/>
      <c r="H57" s="120"/>
      <c r="I57" s="120"/>
    </row>
    <row r="58" spans="2:9" x14ac:dyDescent="0.3">
      <c r="B58" s="119"/>
      <c r="C58" s="119"/>
      <c r="D58" s="119"/>
      <c r="E58" s="119"/>
      <c r="F58" s="119"/>
      <c r="G58" s="119"/>
      <c r="H58" s="120"/>
      <c r="I58" s="120"/>
    </row>
    <row r="59" spans="2:9" x14ac:dyDescent="0.3">
      <c r="B59" s="119"/>
      <c r="C59" s="119"/>
      <c r="D59" s="119"/>
      <c r="E59" s="119"/>
      <c r="F59" s="119"/>
      <c r="G59" s="119"/>
      <c r="H59" s="120"/>
      <c r="I59" s="120"/>
    </row>
    <row r="60" spans="2:9" x14ac:dyDescent="0.3">
      <c r="B60" s="119"/>
      <c r="C60" s="119"/>
      <c r="D60" s="119"/>
      <c r="E60" s="119"/>
      <c r="F60" s="119"/>
      <c r="G60" s="119"/>
      <c r="H60" s="120"/>
      <c r="I60" s="120"/>
    </row>
    <row r="61" spans="2:9" x14ac:dyDescent="0.3">
      <c r="B61" s="119"/>
      <c r="C61" s="119"/>
      <c r="D61" s="119"/>
      <c r="E61" s="119"/>
      <c r="F61" s="119"/>
      <c r="G61" s="119"/>
      <c r="H61" s="120"/>
      <c r="I61" s="120"/>
    </row>
  </sheetData>
  <sheetProtection formatCells="0" formatColumns="0" formatRows="0" insertColumns="0" insertRows="0" insertHyperlinks="0" deleteColumns="0" deleteRows="0" sort="0" autoFilter="0" pivotTables="0"/>
  <mergeCells count="1">
    <mergeCell ref="A2:I2"/>
  </mergeCells>
  <conditionalFormatting sqref="B6:G6">
    <cfRule type="cellIs" dxfId="13" priority="1" operator="equal">
      <formula>""</formula>
    </cfRule>
  </conditionalFormatting>
  <conditionalFormatting sqref="A6">
    <cfRule type="cellIs" dxfId="12" priority="2" operator="equal">
      <formula>""</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K39"/>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1" width="57.5546875" style="123" customWidth="1"/>
    <col min="2" max="3" width="16.44140625" style="14" customWidth="1"/>
    <col min="4" max="4" width="16.5546875" style="14" hidden="1" customWidth="1"/>
    <col min="5" max="5" width="11.44140625" style="1" customWidth="1"/>
    <col min="6" max="9" width="11.44140625" style="14" customWidth="1"/>
    <col min="10" max="10" width="3.88671875" style="2" customWidth="1"/>
    <col min="11" max="11" width="11.44140625" style="14" customWidth="1"/>
  </cols>
  <sheetData>
    <row r="1" spans="1:10" s="1" customFormat="1" ht="13.2" x14ac:dyDescent="0.25">
      <c r="A1" s="12"/>
      <c r="B1" s="13"/>
      <c r="C1" s="14"/>
      <c r="D1" s="14"/>
      <c r="F1" s="14"/>
      <c r="G1" s="14"/>
      <c r="H1" s="14"/>
      <c r="I1" s="14"/>
      <c r="J1" s="2"/>
    </row>
    <row r="2" spans="1:10" s="121" customFormat="1" ht="15.75" customHeight="1" x14ac:dyDescent="0.15">
      <c r="A2" s="502" t="str">
        <f>"Répartition des chercheurs par discipline d'activité exercée en personne physique (PP) au 31/12/" &amp; SURVEY_YEAR &amp; " "</f>
        <v xml:space="preserve">Répartition des chercheurs par discipline d'activité exercée en personne physique (PP) au 31/12/2024 </v>
      </c>
      <c r="B2" s="503"/>
      <c r="C2" s="503"/>
      <c r="D2" s="503"/>
      <c r="E2" s="503"/>
      <c r="F2" s="503"/>
      <c r="G2" s="503"/>
      <c r="H2" s="503"/>
      <c r="J2" s="2"/>
    </row>
    <row r="3" spans="1:10" ht="26.25" hidden="1" customHeight="1" x14ac:dyDescent="0.3">
      <c r="A3" s="122" t="s">
        <v>233</v>
      </c>
    </row>
    <row r="4" spans="1:10" x14ac:dyDescent="0.3">
      <c r="A4" s="504" t="str">
        <f>"En Personnes Physiques* (PP) au 31/12/" &amp; SURVEY_YEAR</f>
        <v>En Personnes Physiques* (PP) au 31/12/2024</v>
      </c>
      <c r="B4" s="504"/>
      <c r="C4" s="504"/>
    </row>
    <row r="5" spans="1:10" ht="23.25" hidden="1" customHeight="1" x14ac:dyDescent="0.3">
      <c r="B5" s="78" t="s">
        <v>220</v>
      </c>
      <c r="C5" s="78" t="s">
        <v>234</v>
      </c>
      <c r="D5" s="78"/>
    </row>
    <row r="6" spans="1:10" s="124" customFormat="1" ht="52.5" customHeight="1" x14ac:dyDescent="0.25">
      <c r="B6" s="125" t="s">
        <v>235</v>
      </c>
      <c r="C6" s="125" t="s">
        <v>236</v>
      </c>
      <c r="D6" s="15" t="s">
        <v>237</v>
      </c>
      <c r="J6" s="2"/>
    </row>
    <row r="7" spans="1:10" ht="15" hidden="1" customHeight="1" x14ac:dyDescent="0.3">
      <c r="A7" s="95" t="s">
        <v>238</v>
      </c>
      <c r="B7" s="126"/>
      <c r="C7" s="126"/>
      <c r="D7" s="97"/>
    </row>
    <row r="8" spans="1:10" ht="15" hidden="1" customHeight="1" x14ac:dyDescent="0.3">
      <c r="A8" s="98" t="s">
        <v>239</v>
      </c>
      <c r="B8" s="127"/>
      <c r="C8" s="127"/>
      <c r="D8" s="100"/>
    </row>
    <row r="9" spans="1:10" ht="15" hidden="1" customHeight="1" x14ac:dyDescent="0.3">
      <c r="A9" s="98" t="s">
        <v>240</v>
      </c>
      <c r="B9" s="127"/>
      <c r="C9" s="127"/>
      <c r="D9" s="100"/>
    </row>
    <row r="10" spans="1:10" ht="27" hidden="1" customHeight="1" x14ac:dyDescent="0.3">
      <c r="A10" s="98" t="s">
        <v>241</v>
      </c>
      <c r="B10" s="127"/>
      <c r="C10" s="127"/>
      <c r="D10" s="100"/>
    </row>
    <row r="11" spans="1:10" ht="38.25" hidden="1" customHeight="1" x14ac:dyDescent="0.3">
      <c r="A11" s="98" t="s">
        <v>242</v>
      </c>
      <c r="B11" s="127"/>
      <c r="C11" s="127"/>
      <c r="D11" s="100"/>
    </row>
    <row r="12" spans="1:10" ht="25.5" hidden="1" customHeight="1" x14ac:dyDescent="0.3">
      <c r="A12" s="98" t="s">
        <v>243</v>
      </c>
      <c r="B12" s="127"/>
      <c r="C12" s="127"/>
      <c r="D12" s="100"/>
    </row>
    <row r="13" spans="1:10" ht="15" hidden="1" customHeight="1" x14ac:dyDescent="0.3">
      <c r="A13" s="98" t="s">
        <v>244</v>
      </c>
      <c r="B13" s="127"/>
      <c r="C13" s="127"/>
      <c r="D13" s="100"/>
    </row>
    <row r="14" spans="1:10" ht="15" hidden="1" customHeight="1" x14ac:dyDescent="0.3">
      <c r="A14" s="98" t="s">
        <v>245</v>
      </c>
      <c r="B14" s="127"/>
      <c r="C14" s="127"/>
      <c r="D14" s="100"/>
    </row>
    <row r="15" spans="1:10" ht="15" hidden="1" customHeight="1" x14ac:dyDescent="0.3">
      <c r="A15" s="98" t="s">
        <v>246</v>
      </c>
      <c r="B15" s="127"/>
      <c r="C15" s="127"/>
      <c r="D15" s="100"/>
    </row>
    <row r="16" spans="1:10" ht="38.25" hidden="1" customHeight="1" x14ac:dyDescent="0.3">
      <c r="A16" s="98" t="s">
        <v>247</v>
      </c>
      <c r="B16" s="127"/>
      <c r="C16" s="127"/>
      <c r="D16" s="100"/>
    </row>
    <row r="17" spans="1:10" ht="26.25" hidden="1" customHeight="1" x14ac:dyDescent="0.3">
      <c r="A17" s="98" t="s">
        <v>248</v>
      </c>
      <c r="B17" s="127"/>
      <c r="C17" s="127"/>
      <c r="D17" s="100"/>
    </row>
    <row r="18" spans="1:10" ht="26.25" hidden="1" customHeight="1" x14ac:dyDescent="0.3">
      <c r="A18" s="96" t="s">
        <v>249</v>
      </c>
      <c r="B18" s="128"/>
      <c r="C18" s="128"/>
      <c r="D18" s="101"/>
    </row>
    <row r="19" spans="1:10" s="22" customFormat="1" ht="21.75" hidden="1" customHeight="1" x14ac:dyDescent="0.25">
      <c r="A19" s="129" t="s">
        <v>250</v>
      </c>
      <c r="B19" s="130"/>
      <c r="C19" s="130"/>
      <c r="D19" s="94"/>
      <c r="J19" s="2"/>
    </row>
    <row r="20" spans="1:10" s="22" customFormat="1" ht="21.75" customHeight="1" x14ac:dyDescent="0.25">
      <c r="A20" s="25"/>
      <c r="B20" s="25"/>
      <c r="C20" s="25"/>
      <c r="D20" s="25"/>
      <c r="J20" s="2"/>
    </row>
    <row r="21" spans="1:10" ht="23.25" customHeight="1" x14ac:dyDescent="0.3">
      <c r="A21" s="25"/>
      <c r="B21" s="25"/>
      <c r="C21" s="25"/>
      <c r="D21" s="25"/>
    </row>
    <row r="37" spans="2:10" s="123" customFormat="1" ht="31.5" customHeight="1" x14ac:dyDescent="0.25">
      <c r="B37" s="14"/>
      <c r="C37" s="14"/>
      <c r="D37" s="14"/>
      <c r="F37" s="14"/>
      <c r="G37" s="14"/>
      <c r="H37" s="14"/>
      <c r="I37" s="14"/>
      <c r="J37" s="2"/>
    </row>
    <row r="38" spans="2:10" s="123" customFormat="1" ht="31.5" customHeight="1" x14ac:dyDescent="0.25">
      <c r="B38" s="14"/>
      <c r="C38" s="14"/>
      <c r="D38" s="14"/>
      <c r="F38" s="14"/>
      <c r="G38" s="14"/>
      <c r="H38" s="14"/>
      <c r="I38" s="14"/>
      <c r="J38" s="2"/>
    </row>
    <row r="39" spans="2:10" s="123" customFormat="1" ht="31.5" customHeight="1" x14ac:dyDescent="0.25">
      <c r="B39" s="14"/>
      <c r="C39" s="14"/>
      <c r="D39" s="14"/>
      <c r="F39" s="14"/>
      <c r="G39" s="14"/>
      <c r="H39" s="14"/>
      <c r="I39" s="14"/>
      <c r="J39" s="2"/>
    </row>
  </sheetData>
  <sheetProtection formatCells="0" formatColumns="0" formatRows="0" insertColumns="0" insertRows="0" insertHyperlinks="0" deleteColumns="0" deleteRows="0" sort="0" autoFilter="0" pivotTables="0"/>
  <mergeCells count="2">
    <mergeCell ref="A2:H2"/>
    <mergeCell ref="A4:C4"/>
  </mergeCells>
  <printOptions horizontalCentered="1"/>
  <pageMargins left="0.23622047244093999" right="0.59055118110236005" top="0.39370078740157" bottom="0.78740157480314998" header="0.39370078740157" footer="0.55118110236219997"/>
  <pageSetup paperSize="9" scale="24" orientation="portrait"/>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J12"/>
  <sheetViews>
    <sheetView showGridLines="0" zoomScale="80" zoomScaleNormal="80" workbookViewId="0">
      <pane ySplit="1" topLeftCell="A2" activePane="bottomLeft" state="frozen"/>
      <selection pane="bottomLeft" activeCell="B10" sqref="B10"/>
    </sheetView>
  </sheetViews>
  <sheetFormatPr baseColWidth="10" defaultColWidth="8.88671875" defaultRowHeight="14.4" x14ac:dyDescent="0.3"/>
  <cols>
    <col min="1" max="1" width="32.5546875" style="14" customWidth="1"/>
    <col min="2" max="7" width="16.6640625" style="14" customWidth="1"/>
    <col min="8" max="8" width="11.44140625" style="14" customWidth="1"/>
    <col min="9" max="9" width="3.88671875" style="2" customWidth="1"/>
    <col min="10" max="10" width="11.44140625" style="14" customWidth="1"/>
  </cols>
  <sheetData>
    <row r="1" spans="1:9" s="1" customFormat="1" ht="13.2" x14ac:dyDescent="0.25">
      <c r="A1" s="12"/>
      <c r="B1" s="14"/>
      <c r="C1" s="14"/>
      <c r="D1" s="14"/>
      <c r="E1" s="14"/>
      <c r="F1" s="14"/>
      <c r="G1" s="14"/>
      <c r="H1" s="14"/>
      <c r="I1" s="2"/>
    </row>
    <row r="2" spans="1:9" s="131" customFormat="1" ht="17.399999999999999" x14ac:dyDescent="0.3">
      <c r="A2" s="507" t="str">
        <f>"Effectifs de R&amp;D rémunérés par votre organisme en " &amp; SURVEY_YEAR &amp; " en équivalent temps plein recherche (ETPR)"</f>
        <v>Effectifs de R&amp;D rémunérés par votre organisme en 2024 en équivalent temps plein recherche (ETPR)</v>
      </c>
      <c r="B2" s="507"/>
      <c r="C2" s="507"/>
      <c r="D2" s="507"/>
      <c r="E2" s="507"/>
      <c r="F2" s="507"/>
      <c r="G2" s="507"/>
      <c r="I2" s="2"/>
    </row>
    <row r="3" spans="1:9" s="121" customFormat="1" ht="25.5" customHeight="1" x14ac:dyDescent="0.15">
      <c r="A3" s="509" t="s">
        <v>209</v>
      </c>
      <c r="B3" s="510"/>
      <c r="C3" s="510"/>
      <c r="D3" s="510"/>
      <c r="E3" s="510"/>
      <c r="F3" s="510"/>
      <c r="G3" s="511"/>
      <c r="I3" s="2"/>
    </row>
    <row r="4" spans="1:9" ht="100.5" customHeight="1" x14ac:dyDescent="0.3">
      <c r="A4" s="482" t="s">
        <v>428</v>
      </c>
      <c r="B4" s="482"/>
      <c r="C4" s="482"/>
      <c r="D4" s="482"/>
      <c r="E4" s="482"/>
      <c r="F4" s="482"/>
      <c r="G4" s="482"/>
    </row>
    <row r="5" spans="1:9" x14ac:dyDescent="0.3">
      <c r="A5" s="122"/>
      <c r="B5" s="122"/>
      <c r="C5" s="122"/>
      <c r="D5" s="122"/>
      <c r="E5" s="122"/>
      <c r="F5" s="122"/>
    </row>
    <row r="6" spans="1:9" s="1" customFormat="1" ht="93.6" x14ac:dyDescent="0.25">
      <c r="A6" s="340" t="s">
        <v>210</v>
      </c>
      <c r="B6" s="340" t="s">
        <v>211</v>
      </c>
      <c r="C6" s="340" t="s">
        <v>212</v>
      </c>
      <c r="D6" s="340" t="s">
        <v>213</v>
      </c>
      <c r="E6" s="340" t="s">
        <v>214</v>
      </c>
      <c r="F6" s="341" t="s">
        <v>215</v>
      </c>
      <c r="G6" s="340" t="s">
        <v>216</v>
      </c>
      <c r="I6" s="2"/>
    </row>
    <row r="7" spans="1:9" ht="37.5" customHeight="1" x14ac:dyDescent="0.3">
      <c r="A7" s="508" t="s">
        <v>427</v>
      </c>
      <c r="B7" s="508"/>
      <c r="C7" s="508"/>
      <c r="D7" s="508"/>
      <c r="E7" s="508"/>
      <c r="F7" s="508"/>
      <c r="G7" s="508"/>
    </row>
    <row r="8" spans="1:9" ht="60" x14ac:dyDescent="0.3">
      <c r="A8" s="350" t="s">
        <v>218</v>
      </c>
      <c r="B8" s="375"/>
      <c r="C8" s="375"/>
      <c r="D8" s="375"/>
      <c r="E8" s="375"/>
      <c r="F8" s="375"/>
      <c r="G8" s="351">
        <f>SUM(B8:F8)</f>
        <v>0</v>
      </c>
    </row>
    <row r="9" spans="1:9" ht="45" x14ac:dyDescent="0.3">
      <c r="A9" s="352" t="s">
        <v>219</v>
      </c>
      <c r="B9" s="375"/>
      <c r="C9" s="375"/>
      <c r="D9" s="375"/>
      <c r="E9" s="375"/>
      <c r="F9" s="375"/>
      <c r="G9" s="351">
        <f>SUM(B9:F9)</f>
        <v>0</v>
      </c>
    </row>
    <row r="10" spans="1:9" ht="15.6" x14ac:dyDescent="0.3">
      <c r="A10" s="353" t="s">
        <v>251</v>
      </c>
      <c r="B10" s="354">
        <f>SUM(B8:B9)</f>
        <v>0</v>
      </c>
      <c r="C10" s="354">
        <f t="shared" ref="C10:G10" si="0">SUM(C8:C9)</f>
        <v>0</v>
      </c>
      <c r="D10" s="354">
        <f t="shared" si="0"/>
        <v>0</v>
      </c>
      <c r="E10" s="354">
        <f t="shared" si="0"/>
        <v>0</v>
      </c>
      <c r="F10" s="354">
        <f t="shared" si="0"/>
        <v>0</v>
      </c>
      <c r="G10" s="354">
        <f t="shared" si="0"/>
        <v>0</v>
      </c>
    </row>
    <row r="12" spans="1:9" ht="15.6" x14ac:dyDescent="0.3">
      <c r="A12" s="505" t="str">
        <f>IF(OR(AND(TOT_REM2_ETP&gt;0,DI_PERS=0),AND(DI_PERS&gt;0,TOT_REM2_ETP=0)),"Potentielle incohérence entre dépenses de personnel et effectifs rémunérés en ETP ","Contrôles OK")</f>
        <v>Contrôles OK</v>
      </c>
      <c r="B12" s="506"/>
      <c r="C12" s="506"/>
      <c r="D12" s="506"/>
      <c r="E12" s="506"/>
      <c r="F12" s="506"/>
      <c r="G12" s="506"/>
    </row>
  </sheetData>
  <sheetProtection formatCells="0" formatColumns="0" formatRows="0" insertColumns="0" insertRows="0" insertHyperlinks="0" deleteColumns="0" deleteRows="0" sort="0" autoFilter="0" pivotTables="0"/>
  <mergeCells count="5">
    <mergeCell ref="A12:G12"/>
    <mergeCell ref="A2:G2"/>
    <mergeCell ref="A7:G7"/>
    <mergeCell ref="A3:G3"/>
    <mergeCell ref="A4:G4"/>
  </mergeCells>
  <conditionalFormatting sqref="B6:E6">
    <cfRule type="cellIs" dxfId="11"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O43"/>
  <sheetViews>
    <sheetView showGridLines="0" zoomScaleNormal="100" workbookViewId="0">
      <pane ySplit="1" topLeftCell="A2" activePane="bottomLeft" state="frozen"/>
      <selection pane="bottomLeft" activeCell="A12" sqref="A12:G12"/>
    </sheetView>
  </sheetViews>
  <sheetFormatPr baseColWidth="10" defaultColWidth="8.88671875" defaultRowHeight="14.4" x14ac:dyDescent="0.3"/>
  <cols>
    <col min="1" max="1" width="32.5546875" style="14" customWidth="1"/>
    <col min="2" max="7" width="16.6640625" style="14" customWidth="1"/>
    <col min="8" max="8" width="11.44140625" style="14" customWidth="1"/>
    <col min="9" max="9" width="3.88671875" style="2" customWidth="1"/>
    <col min="10" max="10" width="11.44140625" style="14" customWidth="1"/>
  </cols>
  <sheetData>
    <row r="1" spans="1:15" s="1" customFormat="1" ht="13.2" x14ac:dyDescent="0.25">
      <c r="A1" s="12"/>
      <c r="B1" s="14"/>
      <c r="C1" s="14"/>
      <c r="D1" s="14"/>
      <c r="E1" s="14"/>
      <c r="F1" s="14"/>
      <c r="G1" s="14"/>
      <c r="H1" s="14"/>
      <c r="I1" s="2"/>
    </row>
    <row r="2" spans="1:15" s="131" customFormat="1" ht="25.5" customHeight="1" x14ac:dyDescent="0.3">
      <c r="A2" s="507" t="str">
        <f>"Effectifs de R&amp;D rémunérés par votre organisme en " &amp; SURVEY_YEAR &amp; " en équivalent temps plein recherche (ETPR)"</f>
        <v>Effectifs de R&amp;D rémunérés par votre organisme en 2024 en équivalent temps plein recherche (ETPR)</v>
      </c>
      <c r="B2" s="507"/>
      <c r="C2" s="507"/>
      <c r="D2" s="507"/>
      <c r="E2" s="507"/>
      <c r="F2" s="507"/>
      <c r="G2" s="507"/>
      <c r="I2" s="2"/>
    </row>
    <row r="3" spans="1:15" s="121" customFormat="1" ht="24" customHeight="1" x14ac:dyDescent="0.15">
      <c r="A3" s="512" t="s">
        <v>209</v>
      </c>
      <c r="B3" s="513"/>
      <c r="C3" s="513"/>
      <c r="D3" s="513"/>
      <c r="E3" s="513"/>
      <c r="F3" s="513"/>
      <c r="G3" s="514"/>
      <c r="I3" s="2"/>
    </row>
    <row r="4" spans="1:15" ht="96.75" customHeight="1" x14ac:dyDescent="0.3">
      <c r="A4" s="515" t="s">
        <v>428</v>
      </c>
      <c r="B4" s="515"/>
      <c r="C4" s="515"/>
      <c r="D4" s="515"/>
      <c r="E4" s="515"/>
      <c r="F4" s="515"/>
      <c r="G4" s="515"/>
    </row>
    <row r="5" spans="1:15" ht="18" customHeight="1" x14ac:dyDescent="0.3">
      <c r="A5" s="122"/>
      <c r="B5" s="122"/>
      <c r="C5" s="122"/>
      <c r="D5" s="122"/>
      <c r="E5" s="122"/>
      <c r="F5" s="122"/>
    </row>
    <row r="6" spans="1:15" s="1" customFormat="1" ht="63.75" customHeight="1" x14ac:dyDescent="0.25">
      <c r="A6" s="87" t="s">
        <v>210</v>
      </c>
      <c r="B6" s="87" t="s">
        <v>211</v>
      </c>
      <c r="C6" s="87" t="s">
        <v>212</v>
      </c>
      <c r="D6" s="87" t="s">
        <v>213</v>
      </c>
      <c r="E6" s="87" t="s">
        <v>214</v>
      </c>
      <c r="F6" s="87" t="s">
        <v>215</v>
      </c>
      <c r="G6" s="92" t="s">
        <v>216</v>
      </c>
      <c r="I6" s="2"/>
    </row>
    <row r="7" spans="1:15" ht="15.6" x14ac:dyDescent="0.3">
      <c r="A7" s="508" t="s">
        <v>252</v>
      </c>
      <c r="B7" s="508"/>
      <c r="C7" s="508"/>
      <c r="D7" s="508"/>
      <c r="E7" s="508"/>
      <c r="F7" s="508"/>
      <c r="G7" s="508"/>
      <c r="J7" s="124"/>
      <c r="K7" s="124"/>
      <c r="L7" s="124"/>
      <c r="M7" s="124"/>
      <c r="N7" s="124"/>
      <c r="O7" s="124"/>
    </row>
    <row r="8" spans="1:15" ht="30" x14ac:dyDescent="0.3">
      <c r="A8" s="262" t="s">
        <v>253</v>
      </c>
      <c r="B8" s="375"/>
      <c r="C8" s="375"/>
      <c r="D8" s="375"/>
      <c r="E8" s="375"/>
      <c r="F8" s="375"/>
      <c r="G8" s="351">
        <f>SUM(B8:F8)</f>
        <v>0</v>
      </c>
    </row>
    <row r="9" spans="1:15" ht="30" x14ac:dyDescent="0.3">
      <c r="A9" s="262" t="s">
        <v>254</v>
      </c>
      <c r="B9" s="375"/>
      <c r="C9" s="375"/>
      <c r="D9" s="375"/>
      <c r="E9" s="375"/>
      <c r="F9" s="375"/>
      <c r="G9" s="351">
        <f>SUM(B9:F9)</f>
        <v>0</v>
      </c>
    </row>
    <row r="10" spans="1:15" ht="15.6" x14ac:dyDescent="0.3">
      <c r="A10" s="353" t="s">
        <v>251</v>
      </c>
      <c r="B10" s="354">
        <f>SUM(B8:B9)</f>
        <v>0</v>
      </c>
      <c r="C10" s="354">
        <f t="shared" ref="C10:G10" si="0">SUM(C8:C9)</f>
        <v>0</v>
      </c>
      <c r="D10" s="354">
        <f t="shared" si="0"/>
        <v>0</v>
      </c>
      <c r="E10" s="354">
        <f t="shared" si="0"/>
        <v>0</v>
      </c>
      <c r="F10" s="354">
        <f t="shared" si="0"/>
        <v>0</v>
      </c>
      <c r="G10" s="354">
        <f t="shared" si="0"/>
        <v>0</v>
      </c>
    </row>
    <row r="12" spans="1:15" ht="15.6" x14ac:dyDescent="0.3">
      <c r="A12" s="505" t="str">
        <f>IF(OR(AND(TOT_LIEU_ETP&gt;0,DI_PERS=0),AND(DI_PERS&gt;0,TOT_LIEU_ETP=0)),"Potentielle incohérence entre dépenses de personnel et effectifs rémunérés en ETP ","Contrôles OK")</f>
        <v>Contrôles OK</v>
      </c>
      <c r="B12" s="506"/>
      <c r="C12" s="506"/>
      <c r="D12" s="506"/>
      <c r="E12" s="506"/>
      <c r="F12" s="506"/>
      <c r="G12" s="506"/>
    </row>
    <row r="41" ht="31.5" customHeight="1" x14ac:dyDescent="0.3"/>
    <row r="42" ht="31.5" customHeight="1" x14ac:dyDescent="0.3"/>
    <row r="43" ht="31.5" customHeight="1" x14ac:dyDescent="0.3"/>
  </sheetData>
  <sheetProtection formatCells="0" formatColumns="0" formatRows="0" insertColumns="0" insertRows="0" insertHyperlinks="0" deleteColumns="0" deleteRows="0" sort="0" autoFilter="0" pivotTables="0"/>
  <mergeCells count="5">
    <mergeCell ref="A12:G12"/>
    <mergeCell ref="A2:G2"/>
    <mergeCell ref="A3:G3"/>
    <mergeCell ref="A4:G4"/>
    <mergeCell ref="A7:G7"/>
  </mergeCells>
  <conditionalFormatting sqref="B6:F6">
    <cfRule type="cellIs" dxfId="10" priority="1" operator="equal">
      <formula>""</formula>
    </cfRule>
  </conditionalFormatting>
  <conditionalFormatting sqref="A6">
    <cfRule type="cellIs" dxfId="9" priority="2"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J52"/>
  <sheetViews>
    <sheetView showGridLines="0" zoomScale="75" zoomScaleNormal="75" workbookViewId="0">
      <pane xSplit="1" ySplit="6" topLeftCell="B7" activePane="bottomRight" state="frozen"/>
      <selection pane="topRight" activeCell="B1" sqref="B1"/>
      <selection pane="bottomLeft" activeCell="A7" sqref="A7"/>
      <selection pane="bottomRight" activeCell="H34" sqref="H34"/>
    </sheetView>
  </sheetViews>
  <sheetFormatPr baseColWidth="10" defaultColWidth="8.88671875" defaultRowHeight="14.4" x14ac:dyDescent="0.3"/>
  <cols>
    <col min="1" max="1" width="36.5546875" style="14" customWidth="1"/>
    <col min="2" max="2" width="17.33203125" style="14" customWidth="1"/>
    <col min="3" max="3" width="17.109375" style="14" customWidth="1"/>
    <col min="4" max="4" width="19.33203125" style="14" customWidth="1"/>
    <col min="5" max="5" width="18.88671875" style="14" customWidth="1"/>
    <col min="6" max="6" width="22.6640625" style="14" customWidth="1"/>
    <col min="7" max="8" width="14.88671875" style="14" customWidth="1"/>
    <col min="9" max="9" width="3.88671875" style="2" customWidth="1"/>
    <col min="10" max="10" width="11.44140625" style="14" customWidth="1"/>
  </cols>
  <sheetData>
    <row r="1" spans="1:9" s="1" customFormat="1" ht="13.2" x14ac:dyDescent="0.25">
      <c r="A1" s="12"/>
      <c r="B1" s="14"/>
      <c r="C1" s="14"/>
      <c r="D1" s="14"/>
      <c r="E1" s="14"/>
      <c r="F1" s="14"/>
      <c r="G1" s="14"/>
      <c r="H1" s="14"/>
      <c r="I1" s="2"/>
    </row>
    <row r="2" spans="1:9" s="121" customFormat="1" ht="33.75" customHeight="1" x14ac:dyDescent="0.15">
      <c r="A2" s="518" t="str">
        <f>"Répartition des effectifs par région (lieu de travail)  " &amp; SURVEY_YEAR &amp; " en équivalent temps plein recherche (ETPR)"</f>
        <v>Répartition des effectifs par région (lieu de travail)  2024 en équivalent temps plein recherche (ETPR)</v>
      </c>
      <c r="B2" s="518"/>
      <c r="C2" s="518"/>
      <c r="D2" s="518"/>
      <c r="E2" s="518"/>
      <c r="F2" s="518"/>
      <c r="G2" s="518"/>
      <c r="H2" s="132"/>
      <c r="I2" s="2"/>
    </row>
    <row r="3" spans="1:9" s="23" customFormat="1" ht="47.4" customHeight="1" x14ac:dyDescent="0.2">
      <c r="A3" s="516" t="s">
        <v>429</v>
      </c>
      <c r="B3" s="517"/>
      <c r="C3" s="517"/>
      <c r="D3" s="517"/>
      <c r="E3" s="517"/>
      <c r="F3" s="517"/>
      <c r="G3" s="517"/>
      <c r="I3" s="2"/>
    </row>
    <row r="4" spans="1:9" s="23" customFormat="1" ht="77.400000000000006" customHeight="1" x14ac:dyDescent="0.2">
      <c r="A4" s="516" t="s">
        <v>430</v>
      </c>
      <c r="B4" s="517"/>
      <c r="C4" s="517"/>
      <c r="D4" s="517"/>
      <c r="E4" s="517"/>
      <c r="F4" s="517"/>
      <c r="G4" s="517"/>
      <c r="I4" s="2"/>
    </row>
    <row r="5" spans="1:9" s="23" customFormat="1" ht="13.2" x14ac:dyDescent="0.25">
      <c r="A5" s="122"/>
      <c r="B5" s="122"/>
      <c r="C5" s="122"/>
      <c r="D5" s="122"/>
      <c r="E5" s="122"/>
      <c r="F5" s="122"/>
      <c r="I5" s="2"/>
    </row>
    <row r="6" spans="1:9" s="1" customFormat="1" ht="93.6" x14ac:dyDescent="0.25">
      <c r="A6" s="340" t="s">
        <v>210</v>
      </c>
      <c r="B6" s="340" t="s">
        <v>211</v>
      </c>
      <c r="C6" s="340" t="s">
        <v>212</v>
      </c>
      <c r="D6" s="340" t="s">
        <v>213</v>
      </c>
      <c r="E6" s="340" t="s">
        <v>214</v>
      </c>
      <c r="F6" s="340" t="s">
        <v>215</v>
      </c>
      <c r="G6" s="341" t="s">
        <v>216</v>
      </c>
      <c r="I6" s="2"/>
    </row>
    <row r="7" spans="1:9" ht="27.75" customHeight="1" x14ac:dyDescent="0.3">
      <c r="A7" s="250" t="s">
        <v>255</v>
      </c>
      <c r="B7" s="355"/>
      <c r="C7" s="355"/>
      <c r="D7" s="355"/>
      <c r="E7" s="355"/>
      <c r="F7" s="355"/>
      <c r="G7" s="356">
        <f>SUM(B7:F7)</f>
        <v>0</v>
      </c>
      <c r="H7" s="133"/>
    </row>
    <row r="8" spans="1:9" ht="27.75" customHeight="1" x14ac:dyDescent="0.3">
      <c r="A8" s="250" t="s">
        <v>65</v>
      </c>
      <c r="B8" s="355"/>
      <c r="C8" s="355"/>
      <c r="D8" s="355"/>
      <c r="E8" s="355"/>
      <c r="F8" s="355"/>
      <c r="G8" s="356">
        <f t="shared" ref="G8:G35" si="0">SUM(B8:F8)</f>
        <v>0</v>
      </c>
      <c r="H8" s="133"/>
    </row>
    <row r="9" spans="1:9" ht="27.75" customHeight="1" x14ac:dyDescent="0.3">
      <c r="A9" s="250" t="s">
        <v>66</v>
      </c>
      <c r="B9" s="355"/>
      <c r="C9" s="355"/>
      <c r="D9" s="355"/>
      <c r="E9" s="355"/>
      <c r="F9" s="355"/>
      <c r="G9" s="356">
        <f t="shared" si="0"/>
        <v>0</v>
      </c>
      <c r="H9" s="133"/>
    </row>
    <row r="10" spans="1:9" ht="27.75" customHeight="1" x14ac:dyDescent="0.3">
      <c r="A10" s="250" t="s">
        <v>67</v>
      </c>
      <c r="B10" s="355"/>
      <c r="C10" s="355"/>
      <c r="D10" s="355"/>
      <c r="E10" s="355"/>
      <c r="F10" s="355"/>
      <c r="G10" s="356">
        <f t="shared" si="0"/>
        <v>0</v>
      </c>
      <c r="H10" s="133"/>
    </row>
    <row r="11" spans="1:9" ht="27.75" customHeight="1" x14ac:dyDescent="0.3">
      <c r="A11" s="250" t="s">
        <v>68</v>
      </c>
      <c r="B11" s="355"/>
      <c r="C11" s="355"/>
      <c r="D11" s="355"/>
      <c r="E11" s="355"/>
      <c r="F11" s="355"/>
      <c r="G11" s="356">
        <f t="shared" si="0"/>
        <v>0</v>
      </c>
      <c r="H11" s="133"/>
    </row>
    <row r="12" spans="1:9" ht="27.75" customHeight="1" x14ac:dyDescent="0.3">
      <c r="A12" s="250" t="s">
        <v>69</v>
      </c>
      <c r="B12" s="355"/>
      <c r="C12" s="355"/>
      <c r="D12" s="355"/>
      <c r="E12" s="355"/>
      <c r="F12" s="355"/>
      <c r="G12" s="356">
        <f t="shared" si="0"/>
        <v>0</v>
      </c>
      <c r="H12" s="133"/>
    </row>
    <row r="13" spans="1:9" ht="27.75" customHeight="1" x14ac:dyDescent="0.3">
      <c r="A13" s="250" t="s">
        <v>70</v>
      </c>
      <c r="B13" s="355"/>
      <c r="C13" s="355"/>
      <c r="D13" s="355"/>
      <c r="E13" s="355"/>
      <c r="F13" s="355"/>
      <c r="G13" s="356">
        <f t="shared" si="0"/>
        <v>0</v>
      </c>
      <c r="H13" s="133"/>
    </row>
    <row r="14" spans="1:9" ht="27.75" customHeight="1" x14ac:dyDescent="0.3">
      <c r="A14" s="250" t="s">
        <v>71</v>
      </c>
      <c r="B14" s="355"/>
      <c r="C14" s="355"/>
      <c r="D14" s="355"/>
      <c r="E14" s="355"/>
      <c r="F14" s="355"/>
      <c r="G14" s="356">
        <f t="shared" si="0"/>
        <v>0</v>
      </c>
      <c r="H14" s="133"/>
    </row>
    <row r="15" spans="1:9" ht="27.75" customHeight="1" x14ac:dyDescent="0.3">
      <c r="A15" s="250" t="s">
        <v>72</v>
      </c>
      <c r="B15" s="355"/>
      <c r="C15" s="355"/>
      <c r="D15" s="355"/>
      <c r="E15" s="355"/>
      <c r="F15" s="355"/>
      <c r="G15" s="356">
        <f t="shared" si="0"/>
        <v>0</v>
      </c>
      <c r="H15" s="133"/>
    </row>
    <row r="16" spans="1:9" ht="27.75" customHeight="1" x14ac:dyDescent="0.3">
      <c r="A16" s="250" t="s">
        <v>73</v>
      </c>
      <c r="B16" s="355"/>
      <c r="C16" s="355"/>
      <c r="D16" s="355"/>
      <c r="E16" s="355"/>
      <c r="F16" s="355"/>
      <c r="G16" s="356">
        <f t="shared" si="0"/>
        <v>0</v>
      </c>
      <c r="H16" s="133"/>
    </row>
    <row r="17" spans="1:8" ht="27.75" customHeight="1" x14ac:dyDescent="0.3">
      <c r="A17" s="250" t="s">
        <v>74</v>
      </c>
      <c r="B17" s="355"/>
      <c r="C17" s="355"/>
      <c r="D17" s="355"/>
      <c r="E17" s="355"/>
      <c r="F17" s="355"/>
      <c r="G17" s="356">
        <f t="shared" si="0"/>
        <v>0</v>
      </c>
      <c r="H17" s="133"/>
    </row>
    <row r="18" spans="1:8" ht="27.75" customHeight="1" x14ac:dyDescent="0.3">
      <c r="A18" s="250" t="s">
        <v>75</v>
      </c>
      <c r="B18" s="355"/>
      <c r="C18" s="355"/>
      <c r="D18" s="355"/>
      <c r="E18" s="355"/>
      <c r="F18" s="355"/>
      <c r="G18" s="356">
        <f t="shared" si="0"/>
        <v>0</v>
      </c>
      <c r="H18" s="133"/>
    </row>
    <row r="19" spans="1:8" ht="27.75" customHeight="1" x14ac:dyDescent="0.3">
      <c r="A19" s="250" t="s">
        <v>76</v>
      </c>
      <c r="B19" s="355"/>
      <c r="C19" s="355"/>
      <c r="D19" s="355"/>
      <c r="E19" s="355"/>
      <c r="F19" s="355"/>
      <c r="G19" s="356">
        <f t="shared" si="0"/>
        <v>0</v>
      </c>
      <c r="H19" s="133"/>
    </row>
    <row r="20" spans="1:8" ht="27.75" customHeight="1" x14ac:dyDescent="0.3">
      <c r="A20" s="250" t="s">
        <v>77</v>
      </c>
      <c r="B20" s="355"/>
      <c r="C20" s="355"/>
      <c r="D20" s="355"/>
      <c r="E20" s="355"/>
      <c r="F20" s="355"/>
      <c r="G20" s="356">
        <f t="shared" si="0"/>
        <v>0</v>
      </c>
      <c r="H20" s="133"/>
    </row>
    <row r="21" spans="1:8" ht="27.75" customHeight="1" x14ac:dyDescent="0.3">
      <c r="A21" s="250" t="s">
        <v>78</v>
      </c>
      <c r="B21" s="355"/>
      <c r="C21" s="355"/>
      <c r="D21" s="355"/>
      <c r="E21" s="355"/>
      <c r="F21" s="355"/>
      <c r="G21" s="356">
        <f t="shared" si="0"/>
        <v>0</v>
      </c>
      <c r="H21" s="133"/>
    </row>
    <row r="22" spans="1:8" ht="27.75" customHeight="1" x14ac:dyDescent="0.3">
      <c r="A22" s="250" t="s">
        <v>79</v>
      </c>
      <c r="B22" s="355"/>
      <c r="C22" s="355"/>
      <c r="D22" s="355"/>
      <c r="E22" s="355"/>
      <c r="F22" s="355"/>
      <c r="G22" s="356">
        <f t="shared" si="0"/>
        <v>0</v>
      </c>
      <c r="H22" s="133"/>
    </row>
    <row r="23" spans="1:8" ht="27.75" customHeight="1" x14ac:dyDescent="0.3">
      <c r="A23" s="250" t="s">
        <v>80</v>
      </c>
      <c r="B23" s="355"/>
      <c r="C23" s="355"/>
      <c r="D23" s="355"/>
      <c r="E23" s="355"/>
      <c r="F23" s="355"/>
      <c r="G23" s="356">
        <f t="shared" si="0"/>
        <v>0</v>
      </c>
      <c r="H23" s="133"/>
    </row>
    <row r="24" spans="1:8" ht="27.75" customHeight="1" x14ac:dyDescent="0.3">
      <c r="A24" s="250" t="s">
        <v>81</v>
      </c>
      <c r="B24" s="355"/>
      <c r="C24" s="355"/>
      <c r="D24" s="355"/>
      <c r="E24" s="355"/>
      <c r="F24" s="355"/>
      <c r="G24" s="356">
        <f t="shared" si="0"/>
        <v>0</v>
      </c>
      <c r="H24" s="133"/>
    </row>
    <row r="25" spans="1:8" ht="27.75" customHeight="1" x14ac:dyDescent="0.3">
      <c r="A25" s="250" t="s">
        <v>82</v>
      </c>
      <c r="B25" s="355"/>
      <c r="C25" s="355"/>
      <c r="D25" s="355"/>
      <c r="E25" s="355"/>
      <c r="F25" s="355"/>
      <c r="G25" s="356">
        <f t="shared" si="0"/>
        <v>0</v>
      </c>
      <c r="H25" s="133"/>
    </row>
    <row r="26" spans="1:8" ht="27.75" customHeight="1" x14ac:dyDescent="0.3">
      <c r="A26" s="250" t="s">
        <v>83</v>
      </c>
      <c r="B26" s="355"/>
      <c r="C26" s="355"/>
      <c r="D26" s="355"/>
      <c r="E26" s="355"/>
      <c r="F26" s="355"/>
      <c r="G26" s="356">
        <f t="shared" si="0"/>
        <v>0</v>
      </c>
      <c r="H26" s="133"/>
    </row>
    <row r="27" spans="1:8" ht="27.75" customHeight="1" x14ac:dyDescent="0.3">
      <c r="A27" s="250" t="s">
        <v>84</v>
      </c>
      <c r="B27" s="355"/>
      <c r="C27" s="355"/>
      <c r="D27" s="355"/>
      <c r="E27" s="355"/>
      <c r="F27" s="355"/>
      <c r="G27" s="356">
        <f t="shared" si="0"/>
        <v>0</v>
      </c>
      <c r="H27" s="133"/>
    </row>
    <row r="28" spans="1:8" ht="27.75" customHeight="1" x14ac:dyDescent="0.3">
      <c r="A28" s="250" t="s">
        <v>85</v>
      </c>
      <c r="B28" s="355"/>
      <c r="C28" s="355"/>
      <c r="D28" s="355"/>
      <c r="E28" s="355"/>
      <c r="F28" s="355"/>
      <c r="G28" s="356">
        <f t="shared" si="0"/>
        <v>0</v>
      </c>
      <c r="H28" s="133"/>
    </row>
    <row r="29" spans="1:8" ht="27.75" customHeight="1" x14ac:dyDescent="0.3">
      <c r="A29" s="250" t="s">
        <v>86</v>
      </c>
      <c r="B29" s="355"/>
      <c r="C29" s="355"/>
      <c r="D29" s="355"/>
      <c r="E29" s="355"/>
      <c r="F29" s="355"/>
      <c r="G29" s="356">
        <f t="shared" si="0"/>
        <v>0</v>
      </c>
      <c r="H29" s="133"/>
    </row>
    <row r="30" spans="1:8" ht="27.75" customHeight="1" x14ac:dyDescent="0.3">
      <c r="A30" s="250" t="s">
        <v>87</v>
      </c>
      <c r="B30" s="355"/>
      <c r="C30" s="355"/>
      <c r="D30" s="355"/>
      <c r="E30" s="355"/>
      <c r="F30" s="355"/>
      <c r="G30" s="356">
        <f t="shared" si="0"/>
        <v>0</v>
      </c>
      <c r="H30" s="133"/>
    </row>
    <row r="31" spans="1:8" ht="27.75" customHeight="1" x14ac:dyDescent="0.3">
      <c r="A31" s="250" t="s">
        <v>88</v>
      </c>
      <c r="B31" s="355"/>
      <c r="C31" s="355"/>
      <c r="D31" s="355"/>
      <c r="E31" s="355"/>
      <c r="F31" s="355"/>
      <c r="G31" s="356">
        <f t="shared" si="0"/>
        <v>0</v>
      </c>
      <c r="H31" s="133"/>
    </row>
    <row r="32" spans="1:8" ht="27.75" customHeight="1" x14ac:dyDescent="0.3">
      <c r="A32" s="250" t="s">
        <v>89</v>
      </c>
      <c r="B32" s="355"/>
      <c r="C32" s="355"/>
      <c r="D32" s="355"/>
      <c r="E32" s="355"/>
      <c r="F32" s="355"/>
      <c r="G32" s="356">
        <f t="shared" si="0"/>
        <v>0</v>
      </c>
      <c r="H32" s="133"/>
    </row>
    <row r="33" spans="1:10" ht="27.75" customHeight="1" x14ac:dyDescent="0.3">
      <c r="A33" s="250" t="s">
        <v>90</v>
      </c>
      <c r="B33" s="355"/>
      <c r="C33" s="355"/>
      <c r="D33" s="355"/>
      <c r="E33" s="355"/>
      <c r="F33" s="355"/>
      <c r="G33" s="356">
        <f t="shared" si="0"/>
        <v>0</v>
      </c>
      <c r="H33" s="133"/>
    </row>
    <row r="34" spans="1:10" ht="27.75" customHeight="1" x14ac:dyDescent="0.3">
      <c r="A34" s="250" t="s">
        <v>256</v>
      </c>
      <c r="B34" s="355"/>
      <c r="C34" s="355"/>
      <c r="D34" s="355"/>
      <c r="E34" s="355"/>
      <c r="F34" s="355"/>
      <c r="G34" s="356">
        <f t="shared" si="0"/>
        <v>0</v>
      </c>
      <c r="H34" s="133"/>
    </row>
    <row r="35" spans="1:10" ht="27.75" customHeight="1" x14ac:dyDescent="0.3">
      <c r="A35" s="250" t="s">
        <v>382</v>
      </c>
      <c r="B35" s="357"/>
      <c r="C35" s="357"/>
      <c r="D35" s="357"/>
      <c r="E35" s="357"/>
      <c r="F35" s="357"/>
      <c r="G35" s="356">
        <f t="shared" si="0"/>
        <v>0</v>
      </c>
      <c r="H35" s="133"/>
      <c r="J35" s="120"/>
    </row>
    <row r="36" spans="1:10" s="22" customFormat="1" ht="44.25" customHeight="1" x14ac:dyDescent="0.25">
      <c r="A36" s="301" t="s">
        <v>251</v>
      </c>
      <c r="B36" s="356">
        <f>SUM(B7:B35)</f>
        <v>0</v>
      </c>
      <c r="C36" s="356">
        <f t="shared" ref="C36:G36" si="1">SUM(C7:C35)</f>
        <v>0</v>
      </c>
      <c r="D36" s="356">
        <f t="shared" si="1"/>
        <v>0</v>
      </c>
      <c r="E36" s="356">
        <f t="shared" si="1"/>
        <v>0</v>
      </c>
      <c r="F36" s="356">
        <f t="shared" si="1"/>
        <v>0</v>
      </c>
      <c r="G36" s="356">
        <f t="shared" si="1"/>
        <v>0</v>
      </c>
      <c r="H36" s="133"/>
      <c r="I36" s="2"/>
    </row>
    <row r="37" spans="1:10" x14ac:dyDescent="0.3">
      <c r="H37" s="133"/>
    </row>
    <row r="38" spans="1:10" ht="15.6" x14ac:dyDescent="0.3">
      <c r="A38" s="478" t="str">
        <f>IF(OR(CR_REG&lt;&gt;CR_LIEU_ETP,DOC_REG&lt;&gt;DOC_LIEU_ETP,IE_REG&lt;&gt;IE_LIEU_ETP,AUTRE_REG&lt;&gt;AUTRE_LIEU_ETP,TOT_REG&lt;&gt;TOT_LIEU_ETP),"Les totaux des ETP par région ne correspondent pas aux totaux des ETP répartis par lieu de travail.","Contrôles OK")</f>
        <v>Contrôles OK</v>
      </c>
      <c r="B38" s="478"/>
      <c r="C38" s="478"/>
      <c r="D38" s="478"/>
      <c r="E38" s="478"/>
      <c r="F38" s="478"/>
      <c r="G38" s="478"/>
    </row>
    <row r="39" spans="1:10" ht="15.6" x14ac:dyDescent="0.3">
      <c r="A39" s="180" t="s">
        <v>431</v>
      </c>
    </row>
    <row r="40" spans="1:10" ht="15.6" x14ac:dyDescent="0.3">
      <c r="A40" s="301" t="s">
        <v>251</v>
      </c>
      <c r="B40" s="356">
        <f>CR_LIEU_ETP</f>
        <v>0</v>
      </c>
      <c r="C40" s="356">
        <f>IR_LIEU_ETP</f>
        <v>0</v>
      </c>
      <c r="D40" s="356">
        <f>DOC_LIEU_ETP</f>
        <v>0</v>
      </c>
      <c r="E40" s="356">
        <f>IE_LIEU_ETP</f>
        <v>0</v>
      </c>
      <c r="F40" s="356">
        <f>AUTRE_LIEU_ETP</f>
        <v>0</v>
      </c>
      <c r="G40" s="356">
        <f>TOT_LIEU_ETP</f>
        <v>0</v>
      </c>
    </row>
    <row r="50" ht="31.5" customHeight="1" x14ac:dyDescent="0.3"/>
    <row r="51" ht="31.5" customHeight="1" x14ac:dyDescent="0.3"/>
    <row r="52" ht="31.5" customHeight="1" x14ac:dyDescent="0.3"/>
  </sheetData>
  <sheetProtection formatCells="0" formatColumns="0" formatRows="0" insertColumns="0" insertRows="0" insertHyperlinks="0" deleteColumns="0" deleteRows="0" sort="0" autoFilter="0" pivotTables="0"/>
  <mergeCells count="4">
    <mergeCell ref="A38:G38"/>
    <mergeCell ref="A3:G3"/>
    <mergeCell ref="A4:G4"/>
    <mergeCell ref="A2:G2"/>
  </mergeCells>
  <conditionalFormatting sqref="B6:F6">
    <cfRule type="cellIs" dxfId="8" priority="12" operator="equal">
      <formula>""</formula>
    </cfRule>
  </conditionalFormatting>
  <conditionalFormatting sqref="B36">
    <cfRule type="cellIs" dxfId="7" priority="6" operator="notEqual">
      <formula>$B$40</formula>
    </cfRule>
  </conditionalFormatting>
  <conditionalFormatting sqref="C36">
    <cfRule type="cellIs" dxfId="6" priority="5" operator="notEqual">
      <formula>$C$40</formula>
    </cfRule>
  </conditionalFormatting>
  <conditionalFormatting sqref="D36">
    <cfRule type="cellIs" dxfId="5" priority="4" operator="notEqual">
      <formula>$D$40</formula>
    </cfRule>
  </conditionalFormatting>
  <conditionalFormatting sqref="E36">
    <cfRule type="cellIs" dxfId="4" priority="3" operator="notEqual">
      <formula>$E$40</formula>
    </cfRule>
  </conditionalFormatting>
  <conditionalFormatting sqref="F36">
    <cfRule type="cellIs" dxfId="3" priority="2" operator="notEqual">
      <formula>$F$40</formula>
    </cfRule>
  </conditionalFormatting>
  <conditionalFormatting sqref="G36">
    <cfRule type="cellIs" dxfId="2" priority="1" operator="notEqual">
      <formula>$G$40</formula>
    </cfRule>
  </conditionalFormatting>
  <printOptions horizontalCentered="1"/>
  <pageMargins left="0.23622047244093999" right="0.59055118110236005" top="0.39370078740157" bottom="0.78740157480314998" header="0.39370078740157" footer="0.55118110236219997"/>
  <pageSetup paperSize="9" scale="16" orientation="portrait"/>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J10"/>
  <sheetViews>
    <sheetView showGridLines="0" zoomScaleNormal="100" workbookViewId="0">
      <pane ySplit="1" topLeftCell="A2" activePane="bottomLeft" state="frozen"/>
      <selection pane="bottomLeft" activeCell="B9" sqref="B9"/>
    </sheetView>
  </sheetViews>
  <sheetFormatPr baseColWidth="10" defaultColWidth="8.88671875" defaultRowHeight="14.4" x14ac:dyDescent="0.3"/>
  <cols>
    <col min="1" max="1" width="28.6640625" style="14" bestFit="1" customWidth="1"/>
    <col min="2" max="4" width="15.6640625" style="14" customWidth="1"/>
    <col min="5" max="5" width="17.5546875" style="14" customWidth="1"/>
    <col min="6" max="6" width="17.88671875" style="14" customWidth="1"/>
    <col min="7" max="7" width="18.6640625" style="14" customWidth="1"/>
    <col min="8" max="8" width="15.6640625" style="14" customWidth="1"/>
    <col min="9" max="9" width="3.88671875" style="2" customWidth="1"/>
    <col min="10" max="10" width="11.44140625" style="14" customWidth="1"/>
  </cols>
  <sheetData>
    <row r="1" spans="1:9" s="1" customFormat="1" ht="13.2" x14ac:dyDescent="0.25">
      <c r="A1" s="12"/>
      <c r="B1" s="14"/>
      <c r="C1" s="14"/>
      <c r="D1" s="14"/>
      <c r="E1" s="14"/>
      <c r="F1" s="14"/>
      <c r="G1" s="14"/>
      <c r="H1" s="14"/>
      <c r="I1" s="2"/>
    </row>
    <row r="2" spans="1:9" ht="46.2" customHeight="1" x14ac:dyDescent="0.3">
      <c r="A2" s="522" t="str">
        <f>"Effectifs de R&amp;D travaillant dans votre organisme au 31/12/" &amp; SURVEY_YEAR &amp; " et rémunérés par un tiers, en personnes physiques (PP)"</f>
        <v>Effectifs de R&amp;D travaillant dans votre organisme au 31/12/2024 et rémunérés par un tiers, en personnes physiques (PP)</v>
      </c>
      <c r="B2" s="522"/>
      <c r="C2" s="522"/>
      <c r="D2" s="522"/>
      <c r="E2" s="522"/>
      <c r="F2" s="522"/>
      <c r="G2" s="522"/>
      <c r="H2" s="105"/>
    </row>
    <row r="3" spans="1:9" ht="14.4" customHeight="1" x14ac:dyDescent="0.3">
      <c r="A3" s="519" t="s">
        <v>257</v>
      </c>
      <c r="B3" s="519"/>
      <c r="C3" s="519"/>
      <c r="D3" s="519"/>
      <c r="E3" s="519"/>
      <c r="F3" s="519"/>
      <c r="G3" s="519"/>
      <c r="H3" s="134"/>
    </row>
    <row r="4" spans="1:9" ht="14.4" customHeight="1" x14ac:dyDescent="0.3">
      <c r="A4" s="520" t="str">
        <f>"En Personnes Physiques (PP) au 31/12/" &amp; SURVEY_YEAR</f>
        <v>En Personnes Physiques (PP) au 31/12/2024</v>
      </c>
      <c r="B4" s="520"/>
      <c r="C4" s="520"/>
      <c r="D4" s="520"/>
      <c r="E4" s="520"/>
      <c r="F4" s="520"/>
      <c r="G4" s="520"/>
      <c r="H4" s="134"/>
    </row>
    <row r="5" spans="1:9" ht="45" customHeight="1" x14ac:dyDescent="0.3">
      <c r="A5" s="451" t="s">
        <v>432</v>
      </c>
      <c r="B5" s="451"/>
      <c r="C5" s="451"/>
      <c r="D5" s="451"/>
      <c r="E5" s="451"/>
      <c r="F5" s="451"/>
      <c r="G5" s="451"/>
      <c r="H5" s="134"/>
    </row>
    <row r="6" spans="1:9" s="1" customFormat="1" ht="109.2" x14ac:dyDescent="0.25">
      <c r="A6" s="340" t="s">
        <v>210</v>
      </c>
      <c r="B6" s="340" t="s">
        <v>211</v>
      </c>
      <c r="C6" s="340" t="s">
        <v>212</v>
      </c>
      <c r="D6" s="340" t="s">
        <v>213</v>
      </c>
      <c r="E6" s="340" t="s">
        <v>214</v>
      </c>
      <c r="F6" s="340" t="s">
        <v>215</v>
      </c>
      <c r="G6" s="341" t="s">
        <v>216</v>
      </c>
      <c r="I6" s="2"/>
    </row>
    <row r="7" spans="1:9" ht="14.4" customHeight="1" x14ac:dyDescent="0.3">
      <c r="A7" s="521" t="s">
        <v>258</v>
      </c>
      <c r="B7" s="521"/>
      <c r="C7" s="521"/>
      <c r="D7" s="521"/>
      <c r="E7" s="521"/>
      <c r="F7" s="521"/>
      <c r="G7" s="521"/>
      <c r="H7" s="134"/>
    </row>
    <row r="8" spans="1:9" ht="30" x14ac:dyDescent="0.3">
      <c r="A8" s="358" t="s">
        <v>259</v>
      </c>
      <c r="B8" s="355"/>
      <c r="C8" s="355"/>
      <c r="D8" s="355"/>
      <c r="E8" s="355"/>
      <c r="F8" s="355"/>
      <c r="G8" s="356">
        <f>SUM(B8:F8)</f>
        <v>0</v>
      </c>
      <c r="H8" s="134"/>
    </row>
    <row r="9" spans="1:9" ht="15.6" x14ac:dyDescent="0.3">
      <c r="A9" s="359" t="s">
        <v>260</v>
      </c>
      <c r="B9" s="356">
        <f>CR_TNV_PP</f>
        <v>0</v>
      </c>
      <c r="C9" s="356">
        <f>IR_TNV_PP</f>
        <v>0</v>
      </c>
      <c r="D9" s="356">
        <f>DOC_TNV_PP</f>
        <v>0</v>
      </c>
      <c r="E9" s="356">
        <f>IE_TNV_PP</f>
        <v>0</v>
      </c>
      <c r="F9" s="356">
        <f>AUTRE_TNV_PP</f>
        <v>0</v>
      </c>
      <c r="G9" s="356">
        <f>TOT_TNV_PP</f>
        <v>0</v>
      </c>
      <c r="H9" s="134"/>
    </row>
    <row r="10" spans="1:9" x14ac:dyDescent="0.3">
      <c r="A10" s="25"/>
      <c r="B10" s="25"/>
      <c r="C10" s="25"/>
      <c r="D10" s="25"/>
      <c r="E10" s="25"/>
      <c r="F10" s="25"/>
      <c r="G10" s="25"/>
      <c r="H10" s="25"/>
    </row>
  </sheetData>
  <sheetProtection formatCells="0" formatColumns="0" formatRows="0" insertColumns="0" insertRows="0" insertHyperlinks="0" deleteColumns="0" deleteRows="0" sort="0" autoFilter="0" pivotTables="0"/>
  <mergeCells count="5">
    <mergeCell ref="A3:G3"/>
    <mergeCell ref="A4:G4"/>
    <mergeCell ref="A7:G7"/>
    <mergeCell ref="A2:G2"/>
    <mergeCell ref="A5:G5"/>
  </mergeCells>
  <conditionalFormatting sqref="B6:F6">
    <cfRule type="cellIs" dxfId="1"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J32"/>
  <sheetViews>
    <sheetView showGridLines="0" zoomScaleNormal="100" workbookViewId="0">
      <pane ySplit="1" topLeftCell="A2" activePane="bottomLeft" state="frozen"/>
      <selection pane="bottomLeft" activeCell="F9" sqref="F9"/>
    </sheetView>
  </sheetViews>
  <sheetFormatPr baseColWidth="10" defaultColWidth="8.88671875" defaultRowHeight="14.4" x14ac:dyDescent="0.3"/>
  <cols>
    <col min="1" max="1" width="41.5546875" style="14" customWidth="1"/>
    <col min="2" max="4" width="15.6640625" style="14" customWidth="1"/>
    <col min="5" max="5" width="17.5546875" style="14" customWidth="1"/>
    <col min="6" max="6" width="17.88671875" style="14" customWidth="1"/>
    <col min="7" max="7" width="18.6640625" style="14" customWidth="1"/>
    <col min="8" max="8" width="15.6640625" style="14" customWidth="1"/>
    <col min="9" max="9" width="3.88671875" style="2" customWidth="1"/>
    <col min="10" max="10" width="11.44140625" style="14" customWidth="1"/>
  </cols>
  <sheetData>
    <row r="1" spans="1:9" s="1" customFormat="1" ht="13.2" x14ac:dyDescent="0.25">
      <c r="A1" s="12"/>
      <c r="B1" s="14"/>
      <c r="C1" s="14"/>
      <c r="D1" s="14"/>
      <c r="E1" s="14"/>
      <c r="F1" s="14"/>
      <c r="G1" s="14"/>
      <c r="H1" s="14"/>
      <c r="I1" s="2"/>
    </row>
    <row r="2" spans="1:9" ht="34.200000000000003" customHeight="1" x14ac:dyDescent="0.3">
      <c r="A2" s="525"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525"/>
      <c r="C2" s="525"/>
      <c r="D2" s="525"/>
      <c r="E2" s="525"/>
      <c r="F2" s="525"/>
      <c r="G2" s="525"/>
      <c r="H2" s="105"/>
    </row>
    <row r="3" spans="1:9" ht="15.6" customHeight="1" x14ac:dyDescent="0.3">
      <c r="A3" s="523" t="s">
        <v>257</v>
      </c>
      <c r="B3" s="523"/>
      <c r="C3" s="523"/>
      <c r="D3" s="523"/>
      <c r="E3" s="523"/>
      <c r="F3" s="523"/>
      <c r="G3" s="523"/>
      <c r="H3" s="134"/>
    </row>
    <row r="4" spans="1:9" ht="88.95" customHeight="1" x14ac:dyDescent="0.3">
      <c r="A4" s="482" t="s">
        <v>430</v>
      </c>
      <c r="B4" s="482"/>
      <c r="C4" s="482"/>
      <c r="D4" s="482"/>
      <c r="E4" s="482"/>
      <c r="F4" s="482"/>
      <c r="G4" s="482"/>
      <c r="H4" s="134"/>
    </row>
    <row r="5" spans="1:9" ht="16.5" customHeight="1" x14ac:dyDescent="0.3">
      <c r="A5" s="134"/>
      <c r="B5" s="134"/>
      <c r="C5" s="134"/>
      <c r="D5" s="134"/>
      <c r="E5" s="134"/>
      <c r="F5" s="134"/>
      <c r="G5" s="134"/>
      <c r="H5" s="134"/>
    </row>
    <row r="6" spans="1:9" s="1" customFormat="1" ht="109.2" x14ac:dyDescent="0.25">
      <c r="A6" s="340" t="s">
        <v>210</v>
      </c>
      <c r="B6" s="340" t="s">
        <v>211</v>
      </c>
      <c r="C6" s="340" t="s">
        <v>212</v>
      </c>
      <c r="D6" s="340" t="s">
        <v>213</v>
      </c>
      <c r="E6" s="340" t="s">
        <v>214</v>
      </c>
      <c r="F6" s="340" t="s">
        <v>215</v>
      </c>
      <c r="G6" s="341" t="s">
        <v>216</v>
      </c>
      <c r="I6" s="2"/>
    </row>
    <row r="7" spans="1:9" ht="15" x14ac:dyDescent="0.3">
      <c r="A7" s="524" t="s">
        <v>258</v>
      </c>
      <c r="B7" s="524"/>
      <c r="C7" s="524"/>
      <c r="D7" s="524"/>
      <c r="E7" s="524"/>
      <c r="F7" s="524"/>
      <c r="G7" s="524"/>
      <c r="H7" s="135"/>
    </row>
    <row r="8" spans="1:9" ht="15" x14ac:dyDescent="0.3">
      <c r="A8" s="360" t="s">
        <v>259</v>
      </c>
      <c r="B8" s="355"/>
      <c r="C8" s="355"/>
      <c r="D8" s="355"/>
      <c r="E8" s="355"/>
      <c r="F8" s="355"/>
      <c r="G8" s="356">
        <f>SUM(B8:F8)</f>
        <v>0</v>
      </c>
      <c r="H8" s="135"/>
    </row>
    <row r="9" spans="1:9" ht="29.25" customHeight="1" x14ac:dyDescent="0.3">
      <c r="A9" s="359" t="s">
        <v>261</v>
      </c>
      <c r="B9" s="356">
        <f>CR_TNV_ETP</f>
        <v>0</v>
      </c>
      <c r="C9" s="356">
        <f>IR_TNV_ETP</f>
        <v>0</v>
      </c>
      <c r="D9" s="356">
        <f>DOC_TNV_ETP</f>
        <v>0</v>
      </c>
      <c r="E9" s="356">
        <f>IE_TNV_ETP</f>
        <v>0</v>
      </c>
      <c r="F9" s="356">
        <f>AUTRE_TNV_ETP</f>
        <v>0</v>
      </c>
      <c r="G9" s="356">
        <f>TOT_TNV_ETP</f>
        <v>0</v>
      </c>
      <c r="H9" s="133"/>
    </row>
    <row r="10" spans="1:9" x14ac:dyDescent="0.3">
      <c r="I10" s="14"/>
    </row>
    <row r="30" ht="31.5" customHeight="1" x14ac:dyDescent="0.3"/>
    <row r="31" ht="31.5" customHeight="1" x14ac:dyDescent="0.3"/>
    <row r="32" ht="31.5" customHeight="1" x14ac:dyDescent="0.3"/>
  </sheetData>
  <sheetProtection formatCells="0" formatColumns="0" formatRows="0" insertColumns="0" insertRows="0" insertHyperlinks="0" deleteColumns="0" deleteRows="0" sort="0" autoFilter="0" pivotTables="0"/>
  <mergeCells count="4">
    <mergeCell ref="A3:G3"/>
    <mergeCell ref="A7:G7"/>
    <mergeCell ref="A2:G2"/>
    <mergeCell ref="A4:G4"/>
  </mergeCells>
  <conditionalFormatting sqref="B6:F6">
    <cfRule type="cellIs" dxfId="0"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K14"/>
  <sheetViews>
    <sheetView showGridLines="0" zoomScaleNormal="100" workbookViewId="0">
      <pane ySplit="1" topLeftCell="A2" activePane="bottomLeft" state="frozen"/>
      <selection pane="bottomLeft" activeCell="A13" sqref="A13:E13"/>
    </sheetView>
  </sheetViews>
  <sheetFormatPr baseColWidth="10" defaultColWidth="8.88671875" defaultRowHeight="14.4" x14ac:dyDescent="0.3"/>
  <cols>
    <col min="1" max="1" width="45.5546875" style="1" customWidth="1"/>
    <col min="2" max="2" width="18.109375" style="1" customWidth="1"/>
    <col min="3" max="3" width="15.44140625" style="1" customWidth="1"/>
    <col min="4" max="4" width="16" style="1" customWidth="1"/>
    <col min="5" max="5" width="15.33203125" style="1" customWidth="1"/>
    <col min="6" max="6" width="3.6640625" style="1" customWidth="1"/>
    <col min="7" max="9" width="11.44140625" style="1" customWidth="1"/>
    <col min="10" max="10" width="3.88671875" style="2" customWidth="1"/>
    <col min="11" max="11" width="11.44140625" style="1" customWidth="1"/>
  </cols>
  <sheetData>
    <row r="1" spans="1:9" x14ac:dyDescent="0.3">
      <c r="A1" s="361"/>
      <c r="B1" s="362"/>
      <c r="C1" s="145"/>
      <c r="D1" s="145"/>
      <c r="E1" s="145"/>
    </row>
    <row r="2" spans="1:9" x14ac:dyDescent="0.3">
      <c r="A2" s="145"/>
      <c r="B2" s="145"/>
      <c r="C2" s="145"/>
      <c r="D2" s="145"/>
      <c r="E2" s="145"/>
    </row>
    <row r="3" spans="1:9" ht="14.4" customHeight="1" x14ac:dyDescent="0.3">
      <c r="A3" s="526" t="s">
        <v>262</v>
      </c>
      <c r="B3" s="363"/>
      <c r="C3" s="363"/>
      <c r="D3" s="363"/>
      <c r="E3" s="363"/>
      <c r="F3" s="363"/>
    </row>
    <row r="4" spans="1:9" ht="21.75" customHeight="1" x14ac:dyDescent="0.3">
      <c r="A4" s="526"/>
      <c r="B4" s="364"/>
      <c r="C4" s="365" t="s">
        <v>263</v>
      </c>
      <c r="D4" s="364"/>
      <c r="E4" s="366" t="s">
        <v>264</v>
      </c>
      <c r="F4" s="363"/>
    </row>
    <row r="5" spans="1:9" ht="33" customHeight="1" x14ac:dyDescent="0.3">
      <c r="A5" s="526"/>
      <c r="B5" s="367"/>
      <c r="C5" s="367"/>
      <c r="D5" s="367"/>
      <c r="E5" s="367"/>
      <c r="F5" s="363"/>
    </row>
    <row r="6" spans="1:9" x14ac:dyDescent="0.3">
      <c r="A6" s="145"/>
      <c r="B6" s="145"/>
      <c r="C6" s="145"/>
      <c r="D6" s="145"/>
      <c r="E6" s="145"/>
      <c r="F6" s="145"/>
    </row>
    <row r="7" spans="1:9" x14ac:dyDescent="0.3">
      <c r="A7" s="167" t="s">
        <v>265</v>
      </c>
      <c r="B7" s="167"/>
      <c r="C7" s="145"/>
      <c r="D7" s="167"/>
      <c r="E7" s="167"/>
      <c r="F7" s="145"/>
      <c r="G7" s="136"/>
      <c r="H7" s="136"/>
      <c r="I7" s="136"/>
    </row>
    <row r="8" spans="1:9" x14ac:dyDescent="0.3">
      <c r="A8" s="527" t="s">
        <v>266</v>
      </c>
      <c r="B8" s="528"/>
      <c r="C8" s="363"/>
      <c r="D8" s="368"/>
      <c r="E8" s="368"/>
      <c r="F8" s="363"/>
      <c r="G8" s="137"/>
      <c r="H8" s="137"/>
      <c r="I8" s="137"/>
    </row>
    <row r="9" spans="1:9" ht="72.75" customHeight="1" x14ac:dyDescent="0.3">
      <c r="A9" s="529"/>
      <c r="B9" s="530"/>
      <c r="C9" s="530"/>
      <c r="D9" s="530"/>
      <c r="E9" s="531"/>
      <c r="F9" s="363"/>
      <c r="G9" s="5"/>
      <c r="H9" s="5"/>
      <c r="I9" s="5"/>
    </row>
    <row r="10" spans="1:9" x14ac:dyDescent="0.3">
      <c r="A10" s="363"/>
      <c r="B10" s="363"/>
      <c r="C10" s="363"/>
      <c r="D10" s="363"/>
      <c r="E10" s="363"/>
      <c r="F10" s="363"/>
    </row>
    <row r="11" spans="1:9" x14ac:dyDescent="0.3">
      <c r="A11" s="363"/>
      <c r="B11" s="363"/>
      <c r="C11" s="363"/>
      <c r="D11" s="363"/>
      <c r="E11" s="363"/>
      <c r="F11" s="363"/>
    </row>
    <row r="12" spans="1:9" x14ac:dyDescent="0.3">
      <c r="A12" s="369" t="s">
        <v>267</v>
      </c>
      <c r="B12" s="363"/>
      <c r="C12" s="363"/>
      <c r="D12" s="363"/>
      <c r="E12" s="363"/>
      <c r="F12" s="363"/>
    </row>
    <row r="13" spans="1:9" ht="74.25" customHeight="1" x14ac:dyDescent="0.3">
      <c r="A13" s="529"/>
      <c r="B13" s="530"/>
      <c r="C13" s="530"/>
      <c r="D13" s="530"/>
      <c r="E13" s="531"/>
      <c r="F13" s="363"/>
    </row>
    <row r="14" spans="1:9" x14ac:dyDescent="0.3">
      <c r="A14" s="363"/>
      <c r="B14" s="363"/>
      <c r="C14" s="363"/>
      <c r="D14" s="363"/>
      <c r="E14" s="363"/>
      <c r="F14" s="363"/>
    </row>
  </sheetData>
  <sheetProtection formatCells="0" formatColumns="0" formatRows="0" insertColumns="0" insertRows="0" insertHyperlinks="0" deleteColumns="0" deleteRows="0" sort="0" autoFilter="0" pivotTables="0"/>
  <mergeCells count="4">
    <mergeCell ref="A3:A5"/>
    <mergeCell ref="A8:B8"/>
    <mergeCell ref="A9:E9"/>
    <mergeCell ref="A13:E13"/>
  </mergeCells>
  <pageMargins left="0.70866141732282995" right="0.70866141732282995" top="0.74803149606299002" bottom="0.74803149606299002" header="0.31496062992126" footer="0.31496062992126"/>
  <pageSetup paperSize="9" orientation="portrait"/>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688</vt:i4>
      </vt:variant>
    </vt:vector>
  </HeadingPairs>
  <TitlesOfParts>
    <vt:vector size="725" baseType="lpstr">
      <vt:lpstr>1ERE PAGE</vt:lpstr>
      <vt:lpstr>A1-INFORMATIONS GENERALES</vt:lpstr>
      <vt:lpstr>A2-CONTACTS</vt:lpstr>
      <vt:lpstr>A1-Financeur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H0-ETPR rémunération</vt:lpstr>
      <vt:lpstr>H1-ETPR lieu</vt:lpstr>
      <vt:lpstr>H2-ETPR Région</vt:lpstr>
      <vt:lpstr>I-Tiers PP</vt:lpstr>
      <vt:lpstr>J-Tiers ETPR</vt:lpstr>
      <vt:lpstr>ChargeEnquêté</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AUTRE_AGE</vt:lpstr>
      <vt:lpstr>AUTRE_AGE_FE</vt:lpstr>
      <vt:lpstr>AUTRE_AGE_HO</vt:lpstr>
      <vt:lpstr>AUTRE_Als</vt:lpstr>
      <vt:lpstr>AUTRE_AOM</vt:lpstr>
      <vt:lpstr>AUTRE_Aqu</vt:lpstr>
      <vt:lpstr>AUTRE_Auv</vt:lpstr>
      <vt:lpstr>AUTRE_BN</vt:lpstr>
      <vt:lpstr>AUTRE_Bourg</vt:lpstr>
      <vt:lpstr>AUTRE_Bret</vt:lpstr>
      <vt:lpstr>AUTRE_CA</vt:lpstr>
      <vt:lpstr>AUTRE_Cors</vt:lpstr>
      <vt:lpstr>AUTRE_CVdL</vt:lpstr>
      <vt:lpstr>AUTRE_FC</vt:lpstr>
      <vt:lpstr>AUTRE_Guad</vt:lpstr>
      <vt:lpstr>AUTRE_Guya</vt:lpstr>
      <vt:lpstr>AUTRE_HN</vt:lpstr>
      <vt:lpstr>AUTRE_IdF</vt:lpstr>
      <vt:lpstr>AUTRE_IN_ETP</vt:lpstr>
      <vt:lpstr>AUTRE_IN_PP</vt:lpstr>
      <vt:lpstr>AUTRE_LIEU_ETP</vt:lpstr>
      <vt:lpstr>AUTRE_LIEU_PP</vt:lpstr>
      <vt:lpstr>AUTRE_Lim</vt:lpstr>
      <vt:lpstr>AUTRE_Lorr</vt:lpstr>
      <vt:lpstr>AUTRE_LR</vt:lpstr>
      <vt:lpstr>AUTRE_LRe</vt:lpstr>
      <vt:lpstr>AUTRE_Marti</vt:lpstr>
      <vt:lpstr>AUTRE_Mayo</vt:lpstr>
      <vt:lpstr>AUTRE_MP</vt:lpstr>
      <vt:lpstr>AUTRE_NPdC</vt:lpstr>
      <vt:lpstr>AUTRE_NVOUT_PP</vt:lpstr>
      <vt:lpstr>AUTRE_OUT_ETP</vt:lpstr>
      <vt:lpstr>AUTRE_PACA</vt:lpstr>
      <vt:lpstr>AUTRE_PC</vt:lpstr>
      <vt:lpstr>AUTRE_PdL</vt:lpstr>
      <vt:lpstr>AUTRE_Pic</vt:lpstr>
      <vt:lpstr>AUTRE_RA</vt:lpstr>
      <vt:lpstr>AUTRE_REG</vt:lpstr>
      <vt:lpstr>AUTRE_REG_ETR</vt:lpstr>
      <vt:lpstr>AUTRE_REM2_ETP</vt:lpstr>
      <vt:lpstr>AUTRE_REM2_PP</vt:lpstr>
      <vt:lpstr>AUTRE_REMA2_ETP</vt:lpstr>
      <vt:lpstr>AUTRE_REMA2_PP</vt:lpstr>
      <vt:lpstr>AUTRE_REMP2_ETP</vt:lpstr>
      <vt:lpstr>AUTRE_REMP2_PP</vt:lpstr>
      <vt:lpstr>AUTRE_T_ETP</vt:lpstr>
      <vt:lpstr>AUTRE_T_PP</vt:lpstr>
      <vt:lpstr>AUTRE_TNV_ETP</vt:lpstr>
      <vt:lpstr>AUTRE_TNV_PP</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CR_AGE</vt:lpstr>
      <vt:lpstr>CR_AGE_FE</vt:lpstr>
      <vt:lpstr>CR_AGE_HO</vt:lpstr>
      <vt:lpstr>CR_Als</vt:lpstr>
      <vt:lpstr>CR_AOM</vt:lpstr>
      <vt:lpstr>CR_Aqu</vt:lpstr>
      <vt:lpstr>CR_Auv</vt:lpstr>
      <vt:lpstr>CR_BN</vt:lpstr>
      <vt:lpstr>CR_Bourg</vt:lpstr>
      <vt:lpstr>CR_Bret</vt:lpstr>
      <vt:lpstr>CR_CA</vt:lpstr>
      <vt:lpstr>CR_Cors</vt:lpstr>
      <vt:lpstr>CR_CVdL</vt:lpstr>
      <vt:lpstr>CR_FC</vt:lpstr>
      <vt:lpstr>CR_Guad</vt:lpstr>
      <vt:lpstr>CR_Guya</vt:lpstr>
      <vt:lpstr>CR_HN</vt:lpstr>
      <vt:lpstr>CR_IdF</vt:lpstr>
      <vt:lpstr>CR_IN_ETP</vt:lpstr>
      <vt:lpstr>CR_IN_PP</vt:lpstr>
      <vt:lpstr>CR_LIEU_ETP</vt:lpstr>
      <vt:lpstr>CR_LIEU_PP</vt:lpstr>
      <vt:lpstr>CR_Lim</vt:lpstr>
      <vt:lpstr>CR_Lorr</vt:lpstr>
      <vt:lpstr>CR_LR</vt:lpstr>
      <vt:lpstr>CR_LRe</vt:lpstr>
      <vt:lpstr>CR_Marti</vt:lpstr>
      <vt:lpstr>CR_Mayo</vt:lpstr>
      <vt:lpstr>CR_MP</vt:lpstr>
      <vt:lpstr>CR_NPdC</vt:lpstr>
      <vt:lpstr>CR_NVOUT_PP</vt:lpstr>
      <vt:lpstr>CR_OUT_ETP</vt:lpstr>
      <vt:lpstr>CR_PACA</vt:lpstr>
      <vt:lpstr>CR_PC</vt:lpstr>
      <vt:lpstr>CR_PdL</vt:lpstr>
      <vt:lpstr>CR_Pic</vt:lpstr>
      <vt:lpstr>CR_RA</vt:lpstr>
      <vt:lpstr>CR_REG</vt:lpstr>
      <vt:lpstr>CR_REG_ETR</vt:lpstr>
      <vt:lpstr>CR_REM2_ETP</vt:lpstr>
      <vt:lpstr>CR_REM2_PP</vt:lpstr>
      <vt:lpstr>CR_REMA2_ETP</vt:lpstr>
      <vt:lpstr>CR_REMA2_PP</vt:lpstr>
      <vt:lpstr>CR_REMP2_ETP</vt:lpstr>
      <vt:lpstr>CR_REMP2_PP</vt:lpstr>
      <vt:lpstr>CR_T_ETP</vt:lpstr>
      <vt:lpstr>CR_T_PP</vt:lpstr>
      <vt:lpstr>CR_TNV_ETP</vt:lpstr>
      <vt:lpstr>CR_TNV_PP</vt:lpstr>
      <vt:lpstr>D_SYNTHESE_DE_TOTALE</vt:lpstr>
      <vt:lpstr>D_SYNTHESE_DE_TOTALE_PREV</vt:lpstr>
      <vt:lpstr>D_SYNTHESE_DI_TOTALE</vt:lpstr>
      <vt:lpstr>D_SYNTHESE_DI_TOTALE_PREV</vt:lpstr>
      <vt:lpstr>DE_C_CNRS</vt:lpstr>
      <vt:lpstr>DE_C_INSERM</vt:lpstr>
      <vt:lpstr>DE_C_NV</vt:lpstr>
      <vt:lpstr>DE_C_TOTAL</vt:lpstr>
      <vt:lpstr>DE_EE_NV</vt:lpstr>
      <vt:lpstr>DE_EE_TOTAL</vt:lpstr>
      <vt:lpstr>DE_ENTR_TOTAL</vt:lpstr>
      <vt:lpstr>DE_ENTRA_NOM</vt:lpstr>
      <vt:lpstr>DE_ENTRA_VAL</vt:lpstr>
      <vt:lpstr>DE_ES_NV</vt:lpstr>
      <vt:lpstr>DE_ES_TOTAL</vt:lpstr>
      <vt:lpstr>DE_ESC_CHU</vt:lpstr>
      <vt:lpstr>DE_ESC_CLCC</vt:lpstr>
      <vt:lpstr>DE_ESC_TOTAL</vt:lpstr>
      <vt:lpstr>DE_ESE_NV</vt:lpstr>
      <vt:lpstr>DE_ESE_TOTAL</vt:lpstr>
      <vt:lpstr>DE_ETR_TOTAL</vt:lpstr>
      <vt:lpstr>DE_GOV_TOTAL</vt:lpstr>
      <vt:lpstr>DE_I_NV</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DE_OI_NV</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DOC_AGRI</vt:lpstr>
      <vt:lpstr>DOC_Als</vt:lpstr>
      <vt:lpstr>DOC_AOM</vt:lpstr>
      <vt:lpstr>DOC_Aqu</vt:lpstr>
      <vt:lpstr>DOC_Auv</vt:lpstr>
      <vt:lpstr>DOC_BN</vt:lpstr>
      <vt:lpstr>DOC_Bourg</vt:lpstr>
      <vt:lpstr>DOC_Bret</vt:lpstr>
      <vt:lpstr>DOC_CA</vt:lpstr>
      <vt:lpstr>DOC_CHIM</vt:lpstr>
      <vt:lpstr>DOC_Cors</vt:lpstr>
      <vt:lpstr>DOC_CVdL</vt:lpstr>
      <vt:lpstr>DOC_DISC</vt:lpstr>
      <vt:lpstr>DOC_FC</vt:lpstr>
      <vt:lpstr>DOC_GES</vt:lpstr>
      <vt:lpstr>DOC_Guad</vt:lpstr>
      <vt:lpstr>DOC_Guya</vt:lpstr>
      <vt:lpstr>DOC_HN</vt:lpstr>
      <vt:lpstr>DOC_IdF</vt:lpstr>
      <vt:lpstr>DOC_IN_ETP</vt:lpstr>
      <vt:lpstr>DOC_IN_PP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DOC_NATU</vt:lpstr>
      <vt:lpstr>DOC_NPdC</vt:lpstr>
      <vt:lpstr>DOC_NVOUT_PP</vt:lpstr>
      <vt:lpstr>DOC_OUT_ETP</vt:lpstr>
      <vt:lpstr>DOC_PACA</vt:lpstr>
      <vt:lpstr>DOC_PC</vt:lpstr>
      <vt:lpstr>DOC_PdL</vt:lpstr>
      <vt:lpstr>DOC_PHYS</vt:lpstr>
      <vt:lpstr>DOC_Pic</vt:lpstr>
      <vt:lpstr>DOC_RA</vt:lpstr>
      <vt:lpstr>DOC_REG</vt:lpstr>
      <vt:lpstr>DOC_REG_ETR</vt:lpstr>
      <vt:lpstr>DOC_REM2_ETP</vt:lpstr>
      <vt:lpstr>DOC_REM2_PP</vt:lpstr>
      <vt:lpstr>DOC_REMA2_ETP</vt:lpstr>
      <vt:lpstr>DOC_REMA2_PP</vt:lpstr>
      <vt:lpstr>DOC_REMP2_ETP</vt:lpstr>
      <vt:lpstr>DOC_REMP2_PP</vt:lpstr>
      <vt:lpstr>DOC_SH</vt:lpstr>
      <vt:lpstr>DOC_SS</vt:lpstr>
      <vt:lpstr>DOC_STIC</vt:lpstr>
      <vt:lpstr>DOC_SV</vt:lpstr>
      <vt:lpstr>DOC_T_ETP</vt:lpstr>
      <vt:lpstr>DOC_T_PP</vt:lpstr>
      <vt:lpstr>DOC_TNV_ETP</vt:lpstr>
      <vt:lpstr>DOC_TNV_PP</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DR_AGE</vt:lpstr>
      <vt:lpstr>DR_AGE_FE</vt:lpstr>
      <vt:lpstr>DR_AGE_HO</vt:lpstr>
      <vt:lpstr>E_SYNTHESE_DEP_TOTALE</vt:lpstr>
      <vt:lpstr>E_SYNTHESE_DEP_TOTALE_PREV</vt:lpstr>
      <vt:lpstr>EFFECTIF_TOTAL</vt:lpstr>
      <vt:lpstr>ENTITY_TYPE</vt:lpstr>
      <vt:lpstr>ENTITY_TYPE_SIGNATORY</vt:lpstr>
      <vt:lpstr>FIN_1_DEST</vt:lpstr>
      <vt:lpstr>FIN_1_MONTANT</vt:lpstr>
      <vt:lpstr>FIN_1_PROV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IE_AGE</vt:lpstr>
      <vt:lpstr>IE_AGE_FE</vt:lpstr>
      <vt:lpstr>IE_AGE_HO</vt:lpstr>
      <vt:lpstr>IE_Als</vt:lpstr>
      <vt:lpstr>IE_AOM</vt:lpstr>
      <vt:lpstr>IE_Aqu</vt:lpstr>
      <vt:lpstr>IE_Auv</vt:lpstr>
      <vt:lpstr>IE_BN</vt:lpstr>
      <vt:lpstr>IE_Bourg</vt:lpstr>
      <vt:lpstr>IE_Bret</vt:lpstr>
      <vt:lpstr>IE_CA</vt:lpstr>
      <vt:lpstr>IE_Cors</vt:lpstr>
      <vt:lpstr>IE_CVdL</vt:lpstr>
      <vt:lpstr>IE_FC</vt:lpstr>
      <vt:lpstr>IE_Guad</vt:lpstr>
      <vt:lpstr>IE_Guya</vt:lpstr>
      <vt:lpstr>IE_HN</vt:lpstr>
      <vt:lpstr>IE_IdF</vt:lpstr>
      <vt:lpstr>IE_IN_ETP</vt:lpstr>
      <vt:lpstr>IE_IN_PP</vt:lpstr>
      <vt:lpstr>IE_LIEU_ETP</vt:lpstr>
      <vt:lpstr>IE_LIEU_PP</vt:lpstr>
      <vt:lpstr>IE_Lim</vt:lpstr>
      <vt:lpstr>IE_Lorr</vt:lpstr>
      <vt:lpstr>IE_LR</vt:lpstr>
      <vt:lpstr>IE_LRe</vt:lpstr>
      <vt:lpstr>IE_Marti</vt:lpstr>
      <vt:lpstr>IE_Mayo</vt:lpstr>
      <vt:lpstr>IE_MP</vt:lpstr>
      <vt:lpstr>IE_NPdC</vt:lpstr>
      <vt:lpstr>IE_NVOUT_PP</vt:lpstr>
      <vt:lpstr>IE_OUT_ETP</vt:lpstr>
      <vt:lpstr>IE_PACA</vt:lpstr>
      <vt:lpstr>IE_PC</vt:lpstr>
      <vt:lpstr>IE_PdL</vt:lpstr>
      <vt:lpstr>IE_Pic</vt:lpstr>
      <vt:lpstr>IE_RA</vt:lpstr>
      <vt:lpstr>IE_REG</vt:lpstr>
      <vt:lpstr>IE_REG_ETR</vt:lpstr>
      <vt:lpstr>IE_REM2_ETP</vt:lpstr>
      <vt:lpstr>IE_REM2_PP</vt:lpstr>
      <vt:lpstr>IE_REMA2_ETP</vt:lpstr>
      <vt:lpstr>IE_REMA2_PP</vt:lpstr>
      <vt:lpstr>IE_REMP2_ETP</vt:lpstr>
      <vt:lpstr>IE_REMP2_PP</vt:lpstr>
      <vt:lpstr>IE_T_ETP</vt:lpstr>
      <vt:lpstr>IE_T_PP</vt:lpstr>
      <vt:lpstr>IE_TNV_ETP</vt:lpstr>
      <vt:lpstr>IE_TNV_PP</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IR_AGE</vt:lpstr>
      <vt:lpstr>IR_AGE_FE</vt:lpstr>
      <vt:lpstr>IR_AGE_HO</vt:lpstr>
      <vt:lpstr>IR_Als</vt:lpstr>
      <vt:lpstr>IR_AOM</vt:lpstr>
      <vt:lpstr>IR_Aqu</vt:lpstr>
      <vt:lpstr>IR_Auv</vt:lpstr>
      <vt:lpstr>IR_BN</vt:lpstr>
      <vt:lpstr>IR_Bourg</vt:lpstr>
      <vt:lpstr>IR_Bret</vt:lpstr>
      <vt:lpstr>IR_CA</vt:lpstr>
      <vt:lpstr>IR_Cors</vt:lpstr>
      <vt:lpstr>IR_CVdL</vt:lpstr>
      <vt:lpstr>IR_FC</vt:lpstr>
      <vt:lpstr>IR_Guad</vt:lpstr>
      <vt:lpstr>IR_Guya</vt:lpstr>
      <vt:lpstr>IR_HN</vt:lpstr>
      <vt:lpstr>IR_IdF</vt:lpstr>
      <vt:lpstr>IR_IN_ETP</vt:lpstr>
      <vt:lpstr>IR_IN_PP</vt:lpstr>
      <vt:lpstr>IR_LIEU_ETP</vt:lpstr>
      <vt:lpstr>IR_LIEU_PP</vt:lpstr>
      <vt:lpstr>IR_Lim</vt:lpstr>
      <vt:lpstr>IR_Lorr</vt:lpstr>
      <vt:lpstr>IR_LR</vt:lpstr>
      <vt:lpstr>IR_LRe</vt:lpstr>
      <vt:lpstr>IR_Marti</vt:lpstr>
      <vt:lpstr>IR_Mayo</vt:lpstr>
      <vt:lpstr>IR_MP</vt:lpstr>
      <vt:lpstr>IR_NPdC</vt:lpstr>
      <vt:lpstr>IR_NVOUT_PP</vt:lpstr>
      <vt:lpstr>IR_OUT_ETP</vt:lpstr>
      <vt:lpstr>IR_PACA</vt:lpstr>
      <vt:lpstr>IR_PC</vt:lpstr>
      <vt:lpstr>IR_PdL</vt:lpstr>
      <vt:lpstr>IR_Pic</vt:lpstr>
      <vt:lpstr>IR_RA</vt:lpstr>
      <vt:lpstr>IR_REG</vt:lpstr>
      <vt:lpstr>IR_REG_ETR</vt:lpstr>
      <vt:lpstr>IR_REM2_ETP</vt:lpstr>
      <vt:lpstr>IR_REM2_PP</vt:lpstr>
      <vt:lpstr>IR_REMA2_ETP</vt:lpstr>
      <vt:lpstr>IR_REMA2_PP</vt:lpstr>
      <vt:lpstr>IR_REMP2_ETP</vt:lpstr>
      <vt:lpstr>IR_REMP2_PP</vt:lpstr>
      <vt:lpstr>IR_T_ETP</vt:lpstr>
      <vt:lpstr>IR_T_PP</vt:lpstr>
      <vt:lpstr>IR_TNV_ETP</vt:lpstr>
      <vt:lpstr>IR_TNV_PP</vt:lpstr>
      <vt:lpstr>MIN_CHARGE</vt:lpstr>
      <vt:lpstr>NTI_AGRI</vt:lpstr>
      <vt:lpstr>NTI_CHIM</vt:lpstr>
      <vt:lpstr>NTI_DISC</vt:lpstr>
      <vt:lpstr>NTI_GES</vt:lpstr>
      <vt:lpstr>NTI_MATH</vt:lpstr>
      <vt:lpstr>NTI_MECA</vt:lpstr>
      <vt:lpstr>NTI_MED</vt:lpstr>
      <vt:lpstr>NTI_NATU</vt:lpstr>
      <vt:lpstr>NTI_PHYS</vt:lpstr>
      <vt:lpstr>NTI_SH</vt:lpstr>
      <vt:lpstr>NTI_SS</vt:lpstr>
      <vt:lpstr>NTI_STIC</vt:lpstr>
      <vt:lpstr>NTI_SV</vt:lpstr>
      <vt:lpstr>RESS_A_Autre</vt:lpstr>
      <vt:lpstr>RESS_A_CCI</vt:lpstr>
      <vt:lpstr>RESS_A_IDENT</vt:lpstr>
      <vt:lpstr>RESS_A_TOTAL</vt:lpstr>
      <vt:lpstr>RESS_BUDGT_PREV</vt:lpstr>
      <vt:lpstr>RESS_BUDGT_TOTAL</vt:lpstr>
      <vt:lpstr>RESS_C_CEA</vt:lpstr>
      <vt:lpstr>RESS_C_CNRS</vt:lpstr>
      <vt:lpstr>RESS_C_INSERM</vt:lpstr>
      <vt:lpstr>RESS_C_NV</vt:lpstr>
      <vt:lpstr>RESS_C_TOTAL</vt:lpstr>
      <vt:lpstr>RESS_CONTRAT_PREV</vt:lpstr>
      <vt:lpstr>RESS_CONTRAT_TOTAL</vt:lpstr>
      <vt:lpstr>RESS_CT_CR</vt:lpstr>
      <vt:lpstr>RESS_CT_NV</vt:lpstr>
      <vt:lpstr>RESS_CT_TOTAL</vt:lpstr>
      <vt:lpstr>RESS_DONS_LEGS</vt:lpstr>
      <vt:lpstr>RESS_EE_NV</vt:lpstr>
      <vt:lpstr>RESS_EE_TOTAL</vt:lpstr>
      <vt:lpstr>RESS_ENTR_TOTAL</vt:lpstr>
      <vt:lpstr>RESS_ENTRA_NOM</vt:lpstr>
      <vt:lpstr>RESS_ENTRA_VAL</vt:lpstr>
      <vt:lpstr>RESS_ES_TOTAL</vt:lpstr>
      <vt:lpstr>RESS_ESC_CHU</vt:lpstr>
      <vt:lpstr>RESS_ESC_CLCC</vt:lpstr>
      <vt:lpstr>RESS_ESC_COMUE</vt:lpstr>
      <vt:lpstr>RESS_ESC_TOTAL</vt:lpstr>
      <vt:lpstr>RESS_ESC_UNIV</vt:lpstr>
      <vt:lpstr>RESS_ESE_NV</vt:lpstr>
      <vt:lpstr>RESS_ESE_TOTAL</vt:lpstr>
      <vt:lpstr>RESS_ESH_NV</vt:lpstr>
      <vt:lpstr>RESS_ESH_TOTAL</vt:lpstr>
      <vt:lpstr>RESS_ETR_TOTAL</vt:lpstr>
      <vt:lpstr>RESS_F_ANR</vt:lpstr>
      <vt:lpstr>RESS_F_ANRS</vt:lpstr>
      <vt:lpstr>RESS_F_Autres</vt:lpstr>
      <vt:lpstr>RESS_F_INCA</vt:lpstr>
      <vt:lpstr>RESS_F_TOTAL</vt:lpstr>
      <vt:lpstr>RESS_GOV_TOTAL</vt:lpstr>
      <vt:lpstr>RESS_HORS_MIRES</vt:lpstr>
      <vt:lpstr>RESS_HORS_MIRES_PREV</vt:lpstr>
      <vt:lpstr>RESS_I_NV</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RESS_MERRI_FIXE</vt:lpstr>
      <vt:lpstr>RESS_MERRI_VARI</vt:lpstr>
      <vt:lpstr>RESS_MESRI</vt:lpstr>
      <vt:lpstr>RESS_Mil_Autre</vt:lpstr>
      <vt:lpstr>RESS_Mil_Commentaire</vt:lpstr>
      <vt:lpstr>RESS_Mil_TOTAL</vt:lpstr>
      <vt:lpstr>RESS_Min_NV</vt:lpstr>
      <vt:lpstr>RESS_Min_TOTAL</vt:lpstr>
      <vt:lpstr>RESS_MIRES</vt:lpstr>
      <vt:lpstr>RESS_MIRES_PREV</vt:lpstr>
      <vt:lpstr>RESS_MSOCIAL</vt:lpstr>
      <vt:lpstr>RESS_OI_HE_NV</vt:lpstr>
      <vt:lpstr>RESS_OI_HE_TOTAL</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TOT_AGE</vt:lpstr>
      <vt:lpstr>TOT_AGE_FE</vt:lpstr>
      <vt:lpstr>TOT_AGE_HO</vt:lpstr>
      <vt:lpstr>TOT_Als</vt:lpstr>
      <vt:lpstr>TOT_AOM</vt:lpstr>
      <vt:lpstr>TOT_Aqu</vt:lpstr>
      <vt:lpstr>TOT_Auv</vt:lpstr>
      <vt:lpstr>TOT_BN</vt:lpstr>
      <vt:lpstr>TOT_Bourg</vt:lpstr>
      <vt:lpstr>TOT_Bret</vt:lpstr>
      <vt:lpstr>TOT_CA</vt:lpstr>
      <vt:lpstr>TOT_Cors</vt:lpstr>
      <vt:lpstr>TOT_CVdL</vt:lpstr>
      <vt:lpstr>TOT_FC</vt:lpstr>
      <vt:lpstr>TOT_Guad</vt:lpstr>
      <vt:lpstr>TOT_Guya</vt:lpstr>
      <vt:lpstr>TOT_HN</vt:lpstr>
      <vt:lpstr>TOT_IdF</vt:lpstr>
      <vt:lpstr>TOT_IN_ETP</vt:lpstr>
      <vt:lpstr>TOT_IN_PP</vt:lpstr>
      <vt:lpstr>TOT_LIEU_ETP</vt:lpstr>
      <vt:lpstr>TOT_LIEU_PP</vt:lpstr>
      <vt:lpstr>TOT_Lim</vt:lpstr>
      <vt:lpstr>TOT_Lorr</vt:lpstr>
      <vt:lpstr>TOT_LR</vt:lpstr>
      <vt:lpstr>TOT_LRe</vt:lpstr>
      <vt:lpstr>TOT_Marti</vt:lpstr>
      <vt:lpstr>TOT_Mayo</vt:lpstr>
      <vt:lpstr>TOT_MP</vt:lpstr>
      <vt:lpstr>TOT_NPdC</vt:lpstr>
      <vt:lpstr>TOT_NVOUT_PP</vt:lpstr>
      <vt:lpstr>TOT_OUT_ETP</vt:lpstr>
      <vt:lpstr>TOT_PACA</vt:lpstr>
      <vt:lpstr>TOT_PC</vt:lpstr>
      <vt:lpstr>TOT_PdL</vt:lpstr>
      <vt:lpstr>TOT_Pic</vt:lpstr>
      <vt:lpstr>TOT_RA</vt:lpstr>
      <vt:lpstr>TOT_REG</vt:lpstr>
      <vt:lpstr>TOT_REG_ETR</vt:lpstr>
      <vt:lpstr>TOT_REM2_ETP</vt:lpstr>
      <vt:lpstr>TOT_REM2_PP</vt:lpstr>
      <vt:lpstr>TOT_REMA2_ETP</vt:lpstr>
      <vt:lpstr>TOT_REMA2_PP</vt:lpstr>
      <vt:lpstr>TOT_REMP2_ETP</vt:lpstr>
      <vt:lpstr>TOT_REMP2_PP</vt:lpstr>
      <vt:lpstr>TOT_T_ETP</vt:lpstr>
      <vt:lpstr>TOT_T_PP</vt:lpstr>
      <vt:lpstr>TOT_TNV_ETP</vt:lpstr>
      <vt:lpstr>TOT_TNV_PP</vt:lpstr>
      <vt:lpstr>TUTELLE</vt:lpstr>
      <vt:lpstr>'C1-DIRD_Nature'!Zone_d_impression</vt:lpstr>
      <vt:lpstr>'I-Tiers PP'!Zone_d_impression</vt:lpstr>
      <vt:lpstr>'J-Tiers ETPR'!Zone_d_impression</vt:lpstr>
    </vt:vector>
  </TitlesOfParts>
  <Manager/>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Katell Pénard</cp:lastModifiedBy>
  <dcterms:created xsi:type="dcterms:W3CDTF">2022-05-06T09:17:23Z</dcterms:created>
  <dcterms:modified xsi:type="dcterms:W3CDTF">2025-05-06T14:55:05Z</dcterms:modified>
  <cp:category/>
</cp:coreProperties>
</file>