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mc:AlternateContent xmlns:mc="http://schemas.openxmlformats.org/markup-compatibility/2006">
    <mc:Choice Requires="x15">
      <x15ac:absPath xmlns:x15ac="http://schemas.microsoft.com/office/spreadsheetml/2010/11/ac" url="M:\str-dgesip-dgri-a2-1-recherche\Administration\Enquêtes adm\Enquêtes DoRAd\Questionnaires excel\Campagne 2026 M2025\"/>
    </mc:Choice>
  </mc:AlternateContent>
  <xr:revisionPtr revIDLastSave="0" documentId="13_ncr:1_{08CBC7C0-241B-47A4-A759-8DEC8F32D9F8}" xr6:coauthVersionLast="47" xr6:coauthVersionMax="47" xr10:uidLastSave="{00000000-0000-0000-0000-000000000000}"/>
  <bookViews>
    <workbookView xWindow="-120" yWindow="-120" windowWidth="29040" windowHeight="15720" tabRatio="885" activeTab="1" xr2:uid="{00000000-000D-0000-FFFF-FFFF00000000}"/>
  </bookViews>
  <sheets>
    <sheet name="1ERE PAGE" sheetId="1" r:id="rId1"/>
    <sheet name="A1-INFORMATIONS GENERALES" sheetId="3" r:id="rId2"/>
    <sheet name="A2-CONTACTS" sheetId="2" r:id="rId3"/>
    <sheet name="B2-Opérateurs" sheetId="5" r:id="rId4"/>
    <sheet name="C1-DIRD_Nature" sheetId="6" r:id="rId5"/>
    <sheet name="C2-DIRD_Régions" sheetId="7" r:id="rId6"/>
    <sheet name="C3-DIRD_Type" sheetId="8" r:id="rId7"/>
    <sheet name="D1.1b-Civil" sheetId="10" r:id="rId8"/>
    <sheet name="D1.2-ESR" sheetId="11" r:id="rId9"/>
    <sheet name="D1.3-Associations" sheetId="12" r:id="rId10"/>
    <sheet name="D1.4-Entreprises" sheetId="13" r:id="rId11"/>
    <sheet name="D1.5-Etranger" sheetId="14" r:id="rId12"/>
    <sheet name="D2-Total DERD n+1" sheetId="15" r:id="rId13"/>
    <sheet name="D-Synthèse" sheetId="16" r:id="rId14"/>
    <sheet name="E2-Ress propres" sheetId="18" r:id="rId15"/>
    <sheet name="E3.1-Administration" sheetId="20" r:id="rId16"/>
    <sheet name="E3.1-Org Publics" sheetId="21" r:id="rId17"/>
    <sheet name="E3.2-ESR" sheetId="22" r:id="rId18"/>
    <sheet name="E3.3-Associations" sheetId="23" r:id="rId19"/>
    <sheet name="E3.4-Entreprises" sheetId="24" r:id="rId20"/>
    <sheet name="E3.5-Etranger" sheetId="25" r:id="rId21"/>
    <sheet name="E-Synthèse" sheetId="26" r:id="rId22"/>
    <sheet name="G01234-Effectifs PP" sheetId="27" r:id="rId23"/>
    <sheet name="H0-ETPR rémunération" sheetId="32" r:id="rId24"/>
    <sheet name="H1-ETPR lieu" sheetId="33" r:id="rId25"/>
    <sheet name="H2-ETPR Région" sheetId="34" r:id="rId26"/>
    <sheet name="I-Tiers PP" sheetId="35" r:id="rId27"/>
    <sheet name="J-Tiers ETPR" sheetId="36" r:id="rId28"/>
    <sheet name="ChargeEnquêté" sheetId="37" r:id="rId29"/>
  </sheets>
  <definedNames>
    <definedName name="AUTRE_Als">'H2-ETPR Région'!$F$16</definedName>
    <definedName name="AUTRE_AOM">'H2-ETPR Région'!$F$34</definedName>
    <definedName name="AUTRE_Aqu">'H2-ETPR Région'!$F$21</definedName>
    <definedName name="AUTRE_Auv">'H2-ETPR Région'!$F$25</definedName>
    <definedName name="AUTRE_BN">'H2-ETPR Région'!$F$12</definedName>
    <definedName name="AUTRE_Bourg">'H2-ETPR Région'!$F$13</definedName>
    <definedName name="AUTRE_Bret">'H2-ETPR Région'!$F$19</definedName>
    <definedName name="AUTRE_CA">'H2-ETPR Région'!$F$8</definedName>
    <definedName name="AUTRE_Cors">'H2-ETPR Région'!$F$28</definedName>
    <definedName name="AUTRE_CVdL">'H2-ETPR Région'!$F$11</definedName>
    <definedName name="AUTRE_FC">'H2-ETPR Région'!$F$17</definedName>
    <definedName name="AUTRE_Guad">'H2-ETPR Région'!$F$29</definedName>
    <definedName name="AUTRE_Guya">'H2-ETPR Région'!$F$31</definedName>
    <definedName name="AUTRE_HN">'H2-ETPR Région'!$F$10</definedName>
    <definedName name="AUTRE_IdF">'H2-ETPR Région'!$F$7</definedName>
    <definedName name="AUTRE_IN_ETP">'H1-ETPR lieu'!$F$8</definedName>
    <definedName name="AUTRE_IN_PP">'G01234-Effectifs PP'!$F$14</definedName>
    <definedName name="AUTRE_LIEU_ETP">'H1-ETPR lieu'!$F$10</definedName>
    <definedName name="AUTRE_LIEU_PP">'G01234-Effectifs PP'!$F$16</definedName>
    <definedName name="AUTRE_Lim">'H2-ETPR Région'!$F$23</definedName>
    <definedName name="AUTRE_Lorr">'H2-ETPR Région'!$F$15</definedName>
    <definedName name="AUTRE_LR">'H2-ETPR Région'!$F$26</definedName>
    <definedName name="AUTRE_LRe">'H2-ETPR Région'!$F$32</definedName>
    <definedName name="AUTRE_Marti">'H2-ETPR Région'!$F$30</definedName>
    <definedName name="AUTRE_Mayo">'H2-ETPR Région'!$F$33</definedName>
    <definedName name="AUTRE_MP">'H2-ETPR Région'!$F$22</definedName>
    <definedName name="AUTRE_NPdC">'H2-ETPR Région'!$F$14</definedName>
    <definedName name="AUTRE_NVOUT_PP">'G01234-Effectifs PP'!$F$15</definedName>
    <definedName name="AUTRE_OUT_ETP">'H1-ETPR lieu'!$F$9</definedName>
    <definedName name="AUTRE_PACA">'H2-ETPR Région'!$F$27</definedName>
    <definedName name="AUTRE_PC">'H2-ETPR Région'!$F$20</definedName>
    <definedName name="AUTRE_PdL">'H2-ETPR Région'!$F$18</definedName>
    <definedName name="AUTRE_Pic">'H2-ETPR Région'!$F$9</definedName>
    <definedName name="AUTRE_RA">'H2-ETPR Région'!$F$24</definedName>
    <definedName name="AUTRE_REG">'H2-ETPR Région'!$F$36</definedName>
    <definedName name="AUTRE_REG_ETR">'H2-ETPR Région'!$F$35</definedName>
    <definedName name="AUTRE_REM2_ETP">'H0-ETPR rémunération'!$F$10</definedName>
    <definedName name="AUTRE_REM2_PP">'G01234-Effectifs PP'!$F$10</definedName>
    <definedName name="AUTRE_REMA2_ETP">'H0-ETPR rémunération'!$F$9</definedName>
    <definedName name="AUTRE_REMA2_PP">'G01234-Effectifs PP'!$F$9</definedName>
    <definedName name="AUTRE_REMP2_ETP">'H0-ETPR rémunération'!$F$8</definedName>
    <definedName name="AUTRE_REMP2_PP">'G01234-Effectifs PP'!$F$8</definedName>
    <definedName name="AUTRE_T_ETP">'J-Tiers ETPR'!$F$9</definedName>
    <definedName name="AUTRE_T_PP">'I-Tiers PP'!$F$9</definedName>
    <definedName name="AUTRE_TNV_ETP">'J-Tiers ETPR'!$F$8</definedName>
    <definedName name="AUTRE_TNV_PP">'I-Tiers PP'!$F$8</definedName>
    <definedName name="BUDGET_TOTAL">'A1-INFORMATIONS GENERALES'!$B$16</definedName>
    <definedName name="CAT_DEV_EXP">'C3-DIRD_Type'!$B$7</definedName>
    <definedName name="CAT_RECH_APP">'C3-DIRD_Type'!$B$6</definedName>
    <definedName name="CAT_RECH_FOND">'C3-DIRD_Type'!$B$5</definedName>
    <definedName name="CAT_TOT">'C3-DIRD_Type'!$B$8</definedName>
    <definedName name="COMMENTAIRE_ANOMALIES">ChargeEnquêté!$A$13</definedName>
    <definedName name="COMMENTAIRE_CHARGE">ChargeEnquêté!$A$9</definedName>
    <definedName name="COMMENTAIRE_INFO_G">'A1-INFORMATIONS GENERALES'!$B$17</definedName>
    <definedName name="COMMENTAIRE1">'B2-Opérateurs'!$A$9</definedName>
    <definedName name="COMMENTAIRE2">'B2-Opérateurs'!$A$5</definedName>
    <definedName name="CORR1_MAIL">'A2-CONTACTS'!$B$10</definedName>
    <definedName name="CORR1_NOM">'A2-CONTACTS'!$B$7</definedName>
    <definedName name="CORR1_SERVICE">'A2-CONTACTS'!$B$8</definedName>
    <definedName name="CORR1_TEL">'A2-CONTACTS'!$B$9</definedName>
    <definedName name="CORR2_MAIL">'A2-CONTACTS'!$B$18</definedName>
    <definedName name="CORR2_NOM">'A2-CONTACTS'!$B$14</definedName>
    <definedName name="CORR2_QUEST">'A2-CONTACTS'!$B$15</definedName>
    <definedName name="CORR2_SERVICE">'A2-CONTACTS'!$B$16</definedName>
    <definedName name="CORR2_TEL">'A2-CONTACTS'!$B$17</definedName>
    <definedName name="CORR3_MAIL">'A2-CONTACTS'!$B$26</definedName>
    <definedName name="CORR3_NOM">'A2-CONTACTS'!$B$22</definedName>
    <definedName name="CORR3_QUEST">'A2-CONTACTS'!$B$23</definedName>
    <definedName name="CORR3_SERVICE">'A2-CONTACTS'!$B$24</definedName>
    <definedName name="CORR3_TEL">'A2-CONTACTS'!$B$25</definedName>
    <definedName name="CR_Als">'H2-ETPR Région'!$B$16</definedName>
    <definedName name="CR_AOM">'H2-ETPR Région'!$B$34</definedName>
    <definedName name="CR_Aqu">'H2-ETPR Région'!$B$21</definedName>
    <definedName name="CR_Auv">'H2-ETPR Région'!$B$25</definedName>
    <definedName name="CR_BN">'H2-ETPR Région'!$B$12</definedName>
    <definedName name="CR_Bourg">'H2-ETPR Région'!$B$13</definedName>
    <definedName name="CR_Bret">'H2-ETPR Région'!$B$19</definedName>
    <definedName name="CR_CA">'H2-ETPR Région'!$B$8</definedName>
    <definedName name="CR_Cors">'H2-ETPR Région'!$B$28</definedName>
    <definedName name="CR_CVdL">'H2-ETPR Région'!$B$11</definedName>
    <definedName name="CR_FC">'H2-ETPR Région'!$B$17</definedName>
    <definedName name="CR_Guad">'H2-ETPR Région'!$B$29</definedName>
    <definedName name="CR_Guya">'H2-ETPR Région'!$B$31</definedName>
    <definedName name="CR_HN">'H2-ETPR Région'!$B$10</definedName>
    <definedName name="CR_IdF">'H2-ETPR Région'!$B$7</definedName>
    <definedName name="CR_IN_ETP">'H1-ETPR lieu'!$B$8</definedName>
    <definedName name="CR_IN_PP">'G01234-Effectifs PP'!$B$14</definedName>
    <definedName name="CR_LIEU_ETP">'H1-ETPR lieu'!$B$10</definedName>
    <definedName name="CR_LIEU_PP">'G01234-Effectifs PP'!$B$16</definedName>
    <definedName name="CR_Lim">'H2-ETPR Région'!$B$23</definedName>
    <definedName name="CR_Lorr">'H2-ETPR Région'!$B$15</definedName>
    <definedName name="CR_LR">'H2-ETPR Région'!$B$26</definedName>
    <definedName name="CR_LRe">'H2-ETPR Région'!$B$32</definedName>
    <definedName name="CR_Marti">'H2-ETPR Région'!$B$30</definedName>
    <definedName name="CR_Mayo">'H2-ETPR Région'!$B$33</definedName>
    <definedName name="CR_MP">'H2-ETPR Région'!$B$22</definedName>
    <definedName name="CR_NPdC">'H2-ETPR Région'!$B$14</definedName>
    <definedName name="CR_NVOUT_PP">'G01234-Effectifs PP'!$B$15</definedName>
    <definedName name="CR_OUT_ETP">'H1-ETPR lieu'!$B$9</definedName>
    <definedName name="CR_PACA">'H2-ETPR Région'!$B$27</definedName>
    <definedName name="CR_PC">'H2-ETPR Région'!$B$20</definedName>
    <definedName name="CR_PdL">'H2-ETPR Région'!$B$18</definedName>
    <definedName name="CR_Pic">'H2-ETPR Région'!$B$9</definedName>
    <definedName name="CR_RA">'H2-ETPR Région'!$B$24</definedName>
    <definedName name="CR_REG">'H2-ETPR Région'!$B$36</definedName>
    <definedName name="CR_REG_ETR">'H2-ETPR Région'!$B$35</definedName>
    <definedName name="CR_REM2_ETP">'H0-ETPR rémunération'!$B$10</definedName>
    <definedName name="CR_REM2_PP">'G01234-Effectifs PP'!$B$10</definedName>
    <definedName name="CR_REMA2_ETP">'H0-ETPR rémunération'!$B$9</definedName>
    <definedName name="CR_REMA2_PP">'G01234-Effectifs PP'!$B$9</definedName>
    <definedName name="CR_REMP2_ETP">'H0-ETPR rémunération'!$B$8</definedName>
    <definedName name="CR_REMP2_PP">'G01234-Effectifs PP'!$B$8</definedName>
    <definedName name="CR_T_ETP">'J-Tiers ETPR'!$B$9</definedName>
    <definedName name="CR_T_PP">'I-Tiers PP'!$B$9</definedName>
    <definedName name="CR_TNV_ETP">'J-Tiers ETPR'!$B$8</definedName>
    <definedName name="CR_TNV_PP">'I-Tiers PP'!$B$8</definedName>
    <definedName name="D_SYNTHESE_DE_TOTALE">'D-Synthèse'!$B$7</definedName>
    <definedName name="D_SYNTHESE_DE_TOTALE_PREV">'D-Synthèse'!$C$7</definedName>
    <definedName name="D_SYNTHESE_DI_TOTALE">'D-Synthèse'!$B$6</definedName>
    <definedName name="D_SYNTHESE_DI_TOTALE_PREV">'D-Synthèse'!$C$6</definedName>
    <definedName name="DE_C_CNRS">'D1.1b-Civil'!$B$6</definedName>
    <definedName name="DE_C_INSERM">'D1.1b-Civil'!$B$7</definedName>
    <definedName name="DE_C_NV">'D1.1b-Civil'!$B$8</definedName>
    <definedName name="DE_C_TOTAL">'D1.1b-Civil'!$B$9</definedName>
    <definedName name="DE_EE_NV">'D1.5-Etranger'!$B$17</definedName>
    <definedName name="DE_EE_TOTAL">'D1.5-Etranger'!$B$18</definedName>
    <definedName name="DE_ENTR_TOTAL">'D1.4-Entreprises'!$C$11</definedName>
    <definedName name="DE_ENTRA_NOM">'D1.4-Entreprises'!$B$10</definedName>
    <definedName name="DE_ENTRA_VAL">'D1.4-Entreprises'!$C$10</definedName>
    <definedName name="DE_ES_NV">'D1.2-ESR'!$B$7</definedName>
    <definedName name="DE_ES_TOTAL">'D1.2-ESR'!$B$13</definedName>
    <definedName name="DE_ESC_CHU">'D1.2-ESR'!$B$9</definedName>
    <definedName name="DE_ESC_CLCC">'D1.2-ESR'!$B$10</definedName>
    <definedName name="DE_ESC_TOTAL">'D1.2-ESR'!$B$11</definedName>
    <definedName name="DE_ESE_NV">'D1.5-Etranger'!$B$12</definedName>
    <definedName name="DE_ESE_TOTAL">'D1.5-Etranger'!$B$13</definedName>
    <definedName name="DE_ETR_TOTAL">'D1.5-Etranger'!$B$21</definedName>
    <definedName name="DE_GOV_TOTAL">'D1.1b-Civil'!$B$12</definedName>
    <definedName name="DE_I_NV">'D1.3-Associations'!$B$6</definedName>
    <definedName name="DE_I_TOTAL">'D1.3-Associations'!$B$7</definedName>
    <definedName name="DE_OI_NV">'D1.5-Etranger'!$B$8</definedName>
    <definedName name="DE_OI_TOTAL">'D1.5-Etranger'!$B$9</definedName>
    <definedName name="DE_TOTALE">'D2-Total DERD n+1'!$B$6</definedName>
    <definedName name="DE_TOTALE_PREV">'D2-Total DERD n+1'!$B$15</definedName>
    <definedName name="DEP_TOTALE">'D-Synthèse'!$B$8</definedName>
    <definedName name="DEP_TOTALE_PREV">'D-Synthèse'!$C$8</definedName>
    <definedName name="DI_Als">'C2-DIRD_Régions'!$B$16</definedName>
    <definedName name="DI_AOM">'C2-DIRD_Régions'!$B$34</definedName>
    <definedName name="DI_Aqu">'C2-DIRD_Régions'!$B$21</definedName>
    <definedName name="DI_Auv">'C2-DIRD_Régions'!$B$25</definedName>
    <definedName name="DI_BN">'C2-DIRD_Régions'!$B$12</definedName>
    <definedName name="DI_Bourg">'C2-DIRD_Régions'!$B$13</definedName>
    <definedName name="DI_Bret">'C2-DIRD_Régions'!$B$19</definedName>
    <definedName name="DI_CA">'C2-DIRD_Régions'!$B$8</definedName>
    <definedName name="DI_Cors">'C2-DIRD_Régions'!$B$28</definedName>
    <definedName name="DI_CVdL">'C2-DIRD_Régions'!$B$11</definedName>
    <definedName name="DI_EQU">'C1-DIRD_Nature'!$B$10</definedName>
    <definedName name="DI_FC">'C2-DIRD_Régions'!$B$17</definedName>
    <definedName name="DI_FONC">'C1-DIRD_Nature'!$B$8</definedName>
    <definedName name="DI_Guad">'C2-DIRD_Régions'!$B$29</definedName>
    <definedName name="DI_Guya">'C2-DIRD_Régions'!$B$31</definedName>
    <definedName name="DI_HN">'C2-DIRD_Régions'!$B$10</definedName>
    <definedName name="DI_IdF">'C2-DIRD_Régions'!$B$7</definedName>
    <definedName name="DI_IMM">'C1-DIRD_Nature'!$B$11</definedName>
    <definedName name="DI_Lim">'C2-DIRD_Régions'!$B$23</definedName>
    <definedName name="DI_Lorr">'C2-DIRD_Régions'!$B$15</definedName>
    <definedName name="DI_LR">'C2-DIRD_Régions'!$B$26</definedName>
    <definedName name="DI_LRe">'C2-DIRD_Régions'!$B$32</definedName>
    <definedName name="DI_Marti">'C2-DIRD_Régions'!$B$30</definedName>
    <definedName name="DI_Mayo">'C2-DIRD_Régions'!$B$33</definedName>
    <definedName name="DI_MP">'C2-DIRD_Régions'!$B$22</definedName>
    <definedName name="DI_NPdC">'C2-DIRD_Régions'!$B$14</definedName>
    <definedName name="DI_PACA">'C2-DIRD_Régions'!$B$27</definedName>
    <definedName name="DI_PC">'C2-DIRD_Régions'!$B$20</definedName>
    <definedName name="DI_PdL">'C2-DIRD_Régions'!$B$18</definedName>
    <definedName name="DI_PERS">'C1-DIRD_Nature'!$B$7</definedName>
    <definedName name="DI_Pic">'C2-DIRD_Régions'!$B$9</definedName>
    <definedName name="DI_RA">'C2-DIRD_Régions'!$B$24</definedName>
    <definedName name="DI_TOT_REG">'C2-DIRD_Régions'!$B$35</definedName>
    <definedName name="DI_TOT_REG_PERCENT">'C2-DIRD_Régions'!$C$35</definedName>
    <definedName name="DI_TOTALE">'C1-DIRD_Nature'!$B$13</definedName>
    <definedName name="DI_TOTALE_PREV">'C1-DIRD_Nature'!$C$13</definedName>
    <definedName name="DOC_Als">'H2-ETPR Région'!$D$16</definedName>
    <definedName name="DOC_AOM">'H2-ETPR Région'!$D$34</definedName>
    <definedName name="DOC_Aqu">'H2-ETPR Région'!$D$21</definedName>
    <definedName name="DOC_Auv">'H2-ETPR Région'!$D$25</definedName>
    <definedName name="DOC_BN">'H2-ETPR Région'!$D$12</definedName>
    <definedName name="DOC_Bourg">'H2-ETPR Région'!$D$13</definedName>
    <definedName name="DOC_Bret">'H2-ETPR Région'!$D$19</definedName>
    <definedName name="DOC_CA">'H2-ETPR Région'!$D$8</definedName>
    <definedName name="DOC_Cors">'H2-ETPR Région'!$D$28</definedName>
    <definedName name="DOC_CVdL">'H2-ETPR Région'!$D$11</definedName>
    <definedName name="DOC_FC">'H2-ETPR Région'!$D$17</definedName>
    <definedName name="DOC_Guad">'H2-ETPR Région'!$D$29</definedName>
    <definedName name="DOC_Guya">'H2-ETPR Région'!$D$31</definedName>
    <definedName name="DOC_HN">'H2-ETPR Région'!$D$10</definedName>
    <definedName name="DOC_IdF">'H2-ETPR Région'!$D$7</definedName>
    <definedName name="DOC_IN_ETP">'H1-ETPR lieu'!$D$8</definedName>
    <definedName name="DOC_IN_PP">'G01234-Effectifs PP'!$D$14</definedName>
    <definedName name="DOC_LIEU_ETP">'H1-ETPR lieu'!$D$10</definedName>
    <definedName name="DOC_LIEU_PP">'G01234-Effectifs PP'!$D$16</definedName>
    <definedName name="DOC_Lim">'H2-ETPR Région'!$D$23</definedName>
    <definedName name="DOC_Lorr">'H2-ETPR Région'!$D$15</definedName>
    <definedName name="DOC_LR">'H2-ETPR Région'!$D$26</definedName>
    <definedName name="DOC_LRe">'H2-ETPR Région'!$D$32</definedName>
    <definedName name="DOC_Marti">'H2-ETPR Région'!$D$30</definedName>
    <definedName name="DOC_Mayo">'H2-ETPR Région'!$D$33</definedName>
    <definedName name="DOC_MP">'H2-ETPR Région'!$D$22</definedName>
    <definedName name="DOC_NPdC">'H2-ETPR Région'!$D$14</definedName>
    <definedName name="DOC_NVOUT_PP">'G01234-Effectifs PP'!$D$15</definedName>
    <definedName name="DOC_OUT_ETP">'H1-ETPR lieu'!$D$9</definedName>
    <definedName name="DOC_PACA">'H2-ETPR Région'!$D$27</definedName>
    <definedName name="DOC_PC">'H2-ETPR Région'!$D$20</definedName>
    <definedName name="DOC_PdL">'H2-ETPR Région'!$D$18</definedName>
    <definedName name="DOC_Pic">'H2-ETPR Région'!$D$9</definedName>
    <definedName name="DOC_RA">'H2-ETPR Région'!$D$24</definedName>
    <definedName name="DOC_REG">'H2-ETPR Région'!$D$36</definedName>
    <definedName name="DOC_REG_ETR">'H2-ETPR Région'!$D$35</definedName>
    <definedName name="DOC_REM2_ETP">'H0-ETPR rémunération'!$D$10</definedName>
    <definedName name="DOC_REM2_PP">'G01234-Effectifs PP'!$D$10</definedName>
    <definedName name="DOC_REMA2_ETP">'H0-ETPR rémunération'!$D$9</definedName>
    <definedName name="DOC_REMA2_PP">'G01234-Effectifs PP'!$D$9</definedName>
    <definedName name="DOC_REMP2_ETP">'H0-ETPR rémunération'!$D$8</definedName>
    <definedName name="DOC_REMP2_PP">'G01234-Effectifs PP'!$D$8</definedName>
    <definedName name="DOC_T_ETP">'J-Tiers ETPR'!$D$9</definedName>
    <definedName name="DOC_T_PP">'I-Tiers PP'!$D$9</definedName>
    <definedName name="DOC_TNV_ETP">'J-Tiers ETPR'!$D$8</definedName>
    <definedName name="DOC_TNV_PP">'I-Tiers PP'!$D$8</definedName>
    <definedName name="E_SYNTHESE_DEP_TOTALE">'E-Synthèse'!$B$16</definedName>
    <definedName name="E_SYNTHESE_DEP_TOTALE_PREV">'E-Synthèse'!$C$16</definedName>
    <definedName name="EFFECTIF_TOTAL">'A1-INFORMATIONS GENERALES'!$B$15</definedName>
    <definedName name="ENTITY_TYPE">'A1-INFORMATIONS GENERALES'!$B$5</definedName>
    <definedName name="ENTITY_TYPE_SIGNATORY">'1ERE PAGE'!$C$38</definedName>
    <definedName name="HEURE_CHARGE">ChargeEnquêté!$B$4</definedName>
    <definedName name="IDENT_ADRESSE">'A1-INFORMATIONS GENERALES'!$B$9</definedName>
    <definedName name="IDENT_COMPL_ADR">'A1-INFORMATIONS GENERALES'!$B$10</definedName>
    <definedName name="IDENT_CP">'A1-INFORMATIONS GENERALES'!$B$11</definedName>
    <definedName name="IDENT_NOM">'A1-INFORMATIONS GENERALES'!$B$7</definedName>
    <definedName name="IDENT_SIGLE">'A1-INFORMATIONS GENERALES'!$B$8</definedName>
    <definedName name="IDENT_VILLE">'A1-INFORMATIONS GENERALES'!$B$12</definedName>
    <definedName name="IE_Als">'H2-ETPR Région'!$E$16</definedName>
    <definedName name="IE_AOM">'H2-ETPR Région'!$E$34</definedName>
    <definedName name="IE_Aqu">'H2-ETPR Région'!$E$21</definedName>
    <definedName name="IE_Auv">'H2-ETPR Région'!$E$25</definedName>
    <definedName name="IE_BN">'H2-ETPR Région'!$E$12</definedName>
    <definedName name="IE_Bourg">'H2-ETPR Région'!$E$13</definedName>
    <definedName name="IE_Bret">'H2-ETPR Région'!$E$19</definedName>
    <definedName name="IE_CA">'H2-ETPR Région'!$E$8</definedName>
    <definedName name="IE_Cors">'H2-ETPR Région'!$E$28</definedName>
    <definedName name="IE_CVdL">'H2-ETPR Région'!$E$11</definedName>
    <definedName name="IE_FC">'H2-ETPR Région'!$E$17</definedName>
    <definedName name="IE_Guad">'H2-ETPR Région'!$E$29</definedName>
    <definedName name="IE_Guya">'H2-ETPR Région'!$E$31</definedName>
    <definedName name="IE_HN">'H2-ETPR Région'!$E$10</definedName>
    <definedName name="IE_IdF">'H2-ETPR Région'!$E$7</definedName>
    <definedName name="IE_IN_ETP">'H1-ETPR lieu'!$E$8</definedName>
    <definedName name="IE_IN_PP">'G01234-Effectifs PP'!$E$14</definedName>
    <definedName name="IE_LIEU_ETP">'H1-ETPR lieu'!$E$10</definedName>
    <definedName name="IE_LIEU_PP">'G01234-Effectifs PP'!$E$16</definedName>
    <definedName name="IE_Lim">'H2-ETPR Région'!$E$23</definedName>
    <definedName name="IE_Lorr">'H2-ETPR Région'!$E$15</definedName>
    <definedName name="IE_LR">'H2-ETPR Région'!$E$26</definedName>
    <definedName name="IE_LRe">'H2-ETPR Région'!$E$32</definedName>
    <definedName name="IE_Marti">'H2-ETPR Région'!$E$30</definedName>
    <definedName name="IE_Mayo">'H2-ETPR Région'!$E$33</definedName>
    <definedName name="IE_MP">'H2-ETPR Région'!$E$22</definedName>
    <definedName name="IE_NPdC">'H2-ETPR Région'!$E$14</definedName>
    <definedName name="IE_NVOUT_PP">'G01234-Effectifs PP'!$E$15</definedName>
    <definedName name="IE_OUT_ETP">'H1-ETPR lieu'!$E$9</definedName>
    <definedName name="IE_PACA">'H2-ETPR Région'!$E$27</definedName>
    <definedName name="IE_PC">'H2-ETPR Région'!$E$20</definedName>
    <definedName name="IE_PdL">'H2-ETPR Région'!$E$18</definedName>
    <definedName name="IE_Pic">'H2-ETPR Région'!$E$9</definedName>
    <definedName name="IE_RA">'H2-ETPR Région'!$E$24</definedName>
    <definedName name="IE_REG">'H2-ETPR Région'!$E$36</definedName>
    <definedName name="IE_REG_ETR">'H2-ETPR Région'!$E$35</definedName>
    <definedName name="IE_REM2_ETP">'H0-ETPR rémunération'!$E$10</definedName>
    <definedName name="IE_REM2_PP">'G01234-Effectifs PP'!$E$10</definedName>
    <definedName name="IE_REMA2_ETP">'H0-ETPR rémunération'!$E$9</definedName>
    <definedName name="IE_REMA2_PP">'G01234-Effectifs PP'!$E$9</definedName>
    <definedName name="IE_REMP2_ETP">'H0-ETPR rémunération'!$E$8</definedName>
    <definedName name="IE_REMP2_PP">'G01234-Effectifs PP'!$E$8</definedName>
    <definedName name="IE_T_ETP">'J-Tiers ETPR'!$E$9</definedName>
    <definedName name="IE_T_PP">'I-Tiers PP'!$E$9</definedName>
    <definedName name="IE_TNV_ETP">'J-Tiers ETPR'!$E$8</definedName>
    <definedName name="IE_TNV_PP">'I-Tiers PP'!$E$8</definedName>
    <definedName name="IR_Als">'H2-ETPR Région'!$C$16</definedName>
    <definedName name="IR_AOM">'H2-ETPR Région'!$C$34</definedName>
    <definedName name="IR_Aqu">'H2-ETPR Région'!$C$21</definedName>
    <definedName name="IR_Auv">'H2-ETPR Région'!$C$25</definedName>
    <definedName name="IR_BN">'H2-ETPR Région'!$C$12</definedName>
    <definedName name="IR_Bourg">'H2-ETPR Région'!$C$13</definedName>
    <definedName name="IR_Bret">'H2-ETPR Région'!$C$19</definedName>
    <definedName name="IR_CA">'H2-ETPR Région'!$C$8</definedName>
    <definedName name="IR_Cors">'H2-ETPR Région'!$C$28</definedName>
    <definedName name="IR_CVdL">'H2-ETPR Région'!$C$11</definedName>
    <definedName name="IR_FC">'H2-ETPR Région'!$C$17</definedName>
    <definedName name="IR_Guad">'H2-ETPR Région'!$C$29</definedName>
    <definedName name="IR_Guya">'H2-ETPR Région'!$C$31</definedName>
    <definedName name="IR_HN">'H2-ETPR Région'!$C$10</definedName>
    <definedName name="IR_IdF">'H2-ETPR Région'!$C$7</definedName>
    <definedName name="IR_IN_ETP">'H1-ETPR lieu'!$C$8</definedName>
    <definedName name="IR_IN_PP">'G01234-Effectifs PP'!$C$14</definedName>
    <definedName name="IR_LIEU_ETP">'H1-ETPR lieu'!$C$10</definedName>
    <definedName name="IR_LIEU_PP">'G01234-Effectifs PP'!$C$16</definedName>
    <definedName name="IR_Lim">'H2-ETPR Région'!$C$23</definedName>
    <definedName name="IR_Lorr">'H2-ETPR Région'!$C$15</definedName>
    <definedName name="IR_LR">'H2-ETPR Région'!$C$26</definedName>
    <definedName name="IR_LRe">'H2-ETPR Région'!$C$32</definedName>
    <definedName name="IR_Marti">'H2-ETPR Région'!$C$30</definedName>
    <definedName name="IR_Mayo">'H2-ETPR Région'!$C$33</definedName>
    <definedName name="IR_MP">'H2-ETPR Région'!$C$22</definedName>
    <definedName name="IR_NPdC">'H2-ETPR Région'!$C$14</definedName>
    <definedName name="IR_NVOUT_PP">'G01234-Effectifs PP'!$C$15</definedName>
    <definedName name="IR_OUT_ETP">'H1-ETPR lieu'!$C$9</definedName>
    <definedName name="IR_PACA">'H2-ETPR Région'!$C$27</definedName>
    <definedName name="IR_PC">'H2-ETPR Région'!$C$20</definedName>
    <definedName name="IR_PdL">'H2-ETPR Région'!$C$18</definedName>
    <definedName name="IR_Pic">'H2-ETPR Région'!$C$9</definedName>
    <definedName name="IR_RA">'H2-ETPR Région'!$C$24</definedName>
    <definedName name="IR_REG">'H2-ETPR Région'!$C$36</definedName>
    <definedName name="IR_REG_ETR">'H2-ETPR Région'!$C$35</definedName>
    <definedName name="IR_REM2_ETP">'H0-ETPR rémunération'!$C$10</definedName>
    <definedName name="IR_REM2_PP">'G01234-Effectifs PP'!$C$10</definedName>
    <definedName name="IR_REMA2_ETP">'H0-ETPR rémunération'!$C$9</definedName>
    <definedName name="IR_REMA2_PP">'G01234-Effectifs PP'!$C$9</definedName>
    <definedName name="IR_REMP2_ETP">'H0-ETPR rémunération'!$C$8</definedName>
    <definedName name="IR_REMP2_PP">'G01234-Effectifs PP'!$C$8</definedName>
    <definedName name="IR_T_ETP">'J-Tiers ETPR'!$C$9</definedName>
    <definedName name="IR_T_PP">'I-Tiers PP'!$C$9</definedName>
    <definedName name="IR_TNV_ETP">'J-Tiers ETPR'!$C$8</definedName>
    <definedName name="IR_TNV_PP">'I-Tiers PP'!$C$8</definedName>
    <definedName name="MIN_CHARGE">ChargeEnquêté!$D$4</definedName>
    <definedName name="RESS_A_Autre">'E3.1-Administration'!$B$19</definedName>
    <definedName name="RESS_A_CCI">'E3.1-Administration'!$B$18</definedName>
    <definedName name="RESS_A_IDENT">'E3.1-Administration'!$B$17</definedName>
    <definedName name="RESS_A_TOTAL">'E3.1-Administration'!$B$20</definedName>
    <definedName name="RESS_C_CEA">'E3.1-Org Publics'!$B$7</definedName>
    <definedName name="RESS_C_CNRS">'E3.1-Org Publics'!$B$8</definedName>
    <definedName name="RESS_C_INSERM">'E3.1-Org Publics'!$B$9</definedName>
    <definedName name="RESS_C_NV">'E3.1-Org Publics'!$B$10</definedName>
    <definedName name="RESS_C_TOTAL">'E3.1-Org Publics'!$B$11</definedName>
    <definedName name="RESS_CONTRAT_PREV">'E-Synthèse'!$C$6</definedName>
    <definedName name="RESS_CONTRAT_TOTAL">'E-Synthèse'!$B$6</definedName>
    <definedName name="RESS_CT_CR">'E3.1-Administration'!$B$12</definedName>
    <definedName name="RESS_CT_NV">'E3.1-Administration'!$B$13</definedName>
    <definedName name="RESS_CT_TOTAL">'E3.1-Administration'!$B$14</definedName>
    <definedName name="RESS_DONS_LEGS">'E2-Ress propres'!$B$8</definedName>
    <definedName name="RESS_EE_NV">'E3.5-Etranger'!$B$21</definedName>
    <definedName name="RESS_EE_TOTAL">'E3.5-Etranger'!$B$22</definedName>
    <definedName name="RESS_ENTR_TOTAL">'E3.4-Entreprises'!$C$8</definedName>
    <definedName name="RESS_ENTRA_NOM">'E3.4-Entreprises'!$B$7</definedName>
    <definedName name="RESS_ENTRA_VAL">'E3.4-Entreprises'!$C$7</definedName>
    <definedName name="RESS_ES_TOTAL">'E3.2-ESR'!$B$18</definedName>
    <definedName name="RESS_ESC_CHU">'E3.2-ESR'!$B$8</definedName>
    <definedName name="RESS_ESC_CLCC">'E3.2-ESR'!$B$9</definedName>
    <definedName name="RESS_ESC_COMUE">'E3.2-ESR'!$B$7</definedName>
    <definedName name="RESS_ESC_TOTAL">'E3.2-ESR'!$B$10</definedName>
    <definedName name="RESS_ESC_UNIV">'E3.2-ESR'!$B$6</definedName>
    <definedName name="RESS_ESE_NV">'E3.5-Etranger'!$B$17</definedName>
    <definedName name="RESS_ESE_TOTAL">'E3.5-Etranger'!$B$18</definedName>
    <definedName name="RESS_ESH_NV">'E3.2-ESR'!$B$14</definedName>
    <definedName name="RESS_ESH_TOTAL">'E3.2-ESR'!$B$15</definedName>
    <definedName name="RESS_ETR_TOTAL">'E3.5-Etranger'!$B$25</definedName>
    <definedName name="RESS_F_ANR">'E3.1-Org Publics'!$B$14</definedName>
    <definedName name="RESS_F_ANRS">'E3.1-Org Publics'!$B$16</definedName>
    <definedName name="RESS_F_Autres">'E3.1-Org Publics'!$B$17</definedName>
    <definedName name="RESS_F_INCA">'E3.1-Org Publics'!$B$15</definedName>
    <definedName name="RESS_F_TOTAL">'E3.1-Org Publics'!$B$18</definedName>
    <definedName name="RESS_GOV_TOTAL">'E3.1-Org Publics'!$B$22</definedName>
    <definedName name="RESS_I_NV">'E3.3-Associations'!$B$6</definedName>
    <definedName name="RESS_I_TOTAL">'E3.3-Associations'!$B$7</definedName>
    <definedName name="RESS_MERRI_FIXE">'E2-Ress propres'!$B$9</definedName>
    <definedName name="RESS_MERRI_VARI">'E2-Ress propres'!$B$10</definedName>
    <definedName name="RESS_MESRI">'E3.1-Administration'!$B$6</definedName>
    <definedName name="RESS_Min_NV">'E3.1-Administration'!$B$8</definedName>
    <definedName name="RESS_Min_TOTAL">'E3.1-Administration'!$B$9</definedName>
    <definedName name="RESS_MSOCIAL">'E3.1-Administration'!$B$7</definedName>
    <definedName name="RESS_OI_HE_NV">'E3.5-Etranger'!$B$13</definedName>
    <definedName name="RESS_OI_HE_TOTAL">'E3.5-Etranger'!$B$14</definedName>
    <definedName name="RESS_OI_UE_Autre">'E3.5-Etranger'!$B$8</definedName>
    <definedName name="RESS_OI_UE_commentaire">'E3.5-Etranger'!$B$9</definedName>
    <definedName name="RESS_OI_UE_FS">'E3.5-Etranger'!$B$7</definedName>
    <definedName name="RESS_OI_UE_PCRD">'E3.5-Etranger'!$B$6</definedName>
    <definedName name="RESS_OI_UE_TOTAL">'E3.5-Etranger'!$B$10</definedName>
    <definedName name="RESS_PREST_SERVICES">'E2-Ress propres'!$B$7</definedName>
    <definedName name="RESS_PRO_AUTRES">'E2-Ress propres'!$B$11</definedName>
    <definedName name="RESS_PROPRES_PREV">'E2-Ress propres'!$C$12</definedName>
    <definedName name="RESS_PROPRES_TOTAL">'E2-Ress propres'!$B$12</definedName>
    <definedName name="RESS_REDEVANCES">'E2-Ress propres'!$B$6</definedName>
    <definedName name="RESS_TOTALE">'E-Synthèse'!$B$9</definedName>
    <definedName name="RESS_TOTALE_2">'E-Synthèse'!$B$13</definedName>
    <definedName name="RESS_TOTALE_2_PREV">'E-Synthèse'!$C$13</definedName>
    <definedName name="RESS_TOTALE_PREV">'E-Synthèse'!$C$9</definedName>
    <definedName name="SIREN">'A1-INFORMATIONS GENERALES'!$B$6</definedName>
    <definedName name="STATUT_JUR">'A1-INFORMATIONS GENERALES'!$B$13</definedName>
    <definedName name="SURVEY_ENDDATE">'1ERE PAGE'!$G$33</definedName>
    <definedName name="SURVEY_YEAR">'A1-INFORMATIONS GENERALES'!$B$4</definedName>
    <definedName name="TOT_Als">'H2-ETPR Région'!$G$16</definedName>
    <definedName name="TOT_AOM">'H2-ETPR Région'!$G$34</definedName>
    <definedName name="TOT_Aqu">'H2-ETPR Région'!$G$21</definedName>
    <definedName name="TOT_Auv">'H2-ETPR Région'!$G$25</definedName>
    <definedName name="TOT_BN">'H2-ETPR Région'!$G$12</definedName>
    <definedName name="TOT_Bourg">'H2-ETPR Région'!$G$13</definedName>
    <definedName name="TOT_Bret">'H2-ETPR Région'!$G$19</definedName>
    <definedName name="TOT_CA">'H2-ETPR Région'!$G$8</definedName>
    <definedName name="TOT_Cors">'H2-ETPR Région'!$G$28</definedName>
    <definedName name="TOT_CVdL">'H2-ETPR Région'!$G$11</definedName>
    <definedName name="TOT_FC">'H2-ETPR Région'!$G$17</definedName>
    <definedName name="TOT_Guad">'H2-ETPR Région'!$G$29</definedName>
    <definedName name="TOT_Guya">'H2-ETPR Région'!$G$31</definedName>
    <definedName name="TOT_HN">'H2-ETPR Région'!$G$10</definedName>
    <definedName name="TOT_IdF">'H2-ETPR Région'!$G$7</definedName>
    <definedName name="TOT_IN_ETP">'H1-ETPR lieu'!$G$8</definedName>
    <definedName name="TOT_IN_PP">'G01234-Effectifs PP'!$G$14</definedName>
    <definedName name="TOT_LIEU_ETP">'H1-ETPR lieu'!$G$10</definedName>
    <definedName name="TOT_LIEU_PP">'G01234-Effectifs PP'!$G$16</definedName>
    <definedName name="TOT_Lim">'H2-ETPR Région'!$G$23</definedName>
    <definedName name="TOT_Lorr">'H2-ETPR Région'!$G$15</definedName>
    <definedName name="TOT_LR">'H2-ETPR Région'!$G$26</definedName>
    <definedName name="TOT_LRe">'H2-ETPR Région'!$G$32</definedName>
    <definedName name="TOT_Marti">'H2-ETPR Région'!$G$30</definedName>
    <definedName name="TOT_Mayo">'H2-ETPR Région'!$G$33</definedName>
    <definedName name="TOT_MP">'H2-ETPR Région'!$G$22</definedName>
    <definedName name="TOT_NPdC">'H2-ETPR Région'!$G$14</definedName>
    <definedName name="TOT_NVOUT_PP">'G01234-Effectifs PP'!$G$15</definedName>
    <definedName name="TOT_OUT_ETP">'H1-ETPR lieu'!$G$9</definedName>
    <definedName name="TOT_PACA">'H2-ETPR Région'!$G$27</definedName>
    <definedName name="TOT_PC">'H2-ETPR Région'!$G$20</definedName>
    <definedName name="TOT_PdL">'H2-ETPR Région'!$G$18</definedName>
    <definedName name="TOT_Pic">'H2-ETPR Région'!$G$9</definedName>
    <definedName name="TOT_RA">'H2-ETPR Région'!$G$24</definedName>
    <definedName name="TOT_REG">'H2-ETPR Région'!$G$36</definedName>
    <definedName name="TOT_REG_ETR">'H2-ETPR Région'!$G$35</definedName>
    <definedName name="TOT_REM2_ETP">'H0-ETPR rémunération'!$G$10</definedName>
    <definedName name="TOT_REM2_PP">'G01234-Effectifs PP'!$G$10</definedName>
    <definedName name="TOT_REMA2_ETP">'H0-ETPR rémunération'!$G$9</definedName>
    <definedName name="TOT_REMA2_PP">'G01234-Effectifs PP'!$G$9</definedName>
    <definedName name="TOT_REMP2_ETP">'H0-ETPR rémunération'!$G$8</definedName>
    <definedName name="TOT_REMP2_PP">'G01234-Effectifs PP'!$G$8</definedName>
    <definedName name="TOT_T_ETP">'J-Tiers ETPR'!$G$9</definedName>
    <definedName name="TOT_T_PP">'I-Tiers PP'!$G$9</definedName>
    <definedName name="TOT_TNV_ETP">'J-Tiers ETPR'!$G$8</definedName>
    <definedName name="TOT_TNV_PP">'I-Tiers PP'!$G$8</definedName>
    <definedName name="TUTELLE">'A1-INFORMATIONS GENERALES'!$B$14</definedName>
    <definedName name="_xlnm.Print_Area" localSheetId="4">'C1-DIRD_Nature'!$A$2:$C$14</definedName>
    <definedName name="_xlnm.Print_Area" localSheetId="26">'I-Tiers PP'!$A$2:$G$11</definedName>
    <definedName name="_xlnm.Print_Area" localSheetId="27">'J-Tiers ETPR'!$A$2:$G$9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0" i="25" l="1"/>
  <c r="B9" i="10"/>
  <c r="B35" i="7" l="1"/>
  <c r="B13" i="6"/>
  <c r="D6" i="16" s="1"/>
  <c r="C34" i="7" l="1"/>
  <c r="C22" i="7"/>
  <c r="C10" i="7"/>
  <c r="C8" i="7"/>
  <c r="C7" i="7"/>
  <c r="C29" i="7"/>
  <c r="C27" i="7"/>
  <c r="C12" i="7"/>
  <c r="C33" i="7"/>
  <c r="C21" i="7"/>
  <c r="C9" i="7"/>
  <c r="C20" i="7"/>
  <c r="C19" i="7"/>
  <c r="C18" i="7"/>
  <c r="C17" i="7"/>
  <c r="C26" i="7"/>
  <c r="C23" i="7"/>
  <c r="C32" i="7"/>
  <c r="C28" i="7"/>
  <c r="C16" i="7"/>
  <c r="C14" i="7"/>
  <c r="C24" i="7"/>
  <c r="C31" i="7"/>
  <c r="C15" i="7"/>
  <c r="C25" i="7"/>
  <c r="C11" i="7"/>
  <c r="C30" i="7"/>
  <c r="C13" i="7"/>
  <c r="C9" i="26"/>
  <c r="C35" i="7" l="1"/>
  <c r="G8" i="36"/>
  <c r="G9" i="36" s="1"/>
  <c r="F9" i="36"/>
  <c r="E9" i="36"/>
  <c r="D9" i="36"/>
  <c r="C9" i="36"/>
  <c r="B9" i="36"/>
  <c r="G8" i="35"/>
  <c r="G9" i="35" s="1"/>
  <c r="F9" i="35"/>
  <c r="E9" i="35"/>
  <c r="D9" i="35"/>
  <c r="C9" i="35"/>
  <c r="B9" i="35"/>
  <c r="A4" i="35"/>
  <c r="G35" i="34" l="1"/>
  <c r="G34" i="34"/>
  <c r="G33" i="34"/>
  <c r="G32" i="34"/>
  <c r="G31" i="34"/>
  <c r="G30" i="34"/>
  <c r="G29" i="34"/>
  <c r="G28" i="34"/>
  <c r="G27" i="34"/>
  <c r="G26" i="34"/>
  <c r="G25" i="34"/>
  <c r="G24" i="34"/>
  <c r="G23" i="34"/>
  <c r="G22" i="34"/>
  <c r="G21" i="34"/>
  <c r="G20" i="34"/>
  <c r="G19" i="34"/>
  <c r="G18" i="34"/>
  <c r="G17" i="34"/>
  <c r="G16" i="34"/>
  <c r="G15" i="34"/>
  <c r="G14" i="34"/>
  <c r="G13" i="34"/>
  <c r="G12" i="34"/>
  <c r="G11" i="34"/>
  <c r="G10" i="34"/>
  <c r="G9" i="34"/>
  <c r="G8" i="34"/>
  <c r="G7" i="34"/>
  <c r="F36" i="34"/>
  <c r="E36" i="34"/>
  <c r="D36" i="34"/>
  <c r="C36" i="34"/>
  <c r="B36" i="34"/>
  <c r="G9" i="33"/>
  <c r="G8" i="33"/>
  <c r="F10" i="33"/>
  <c r="F40" i="34" s="1"/>
  <c r="E10" i="33"/>
  <c r="E40" i="34" s="1"/>
  <c r="D10" i="33"/>
  <c r="D40" i="34" s="1"/>
  <c r="C10" i="33"/>
  <c r="C40" i="34" s="1"/>
  <c r="B10" i="33"/>
  <c r="B40" i="34" s="1"/>
  <c r="G36" i="34" l="1"/>
  <c r="G10" i="33"/>
  <c r="A12" i="33" l="1"/>
  <c r="G40" i="34"/>
  <c r="A38" i="34"/>
  <c r="G9" i="32"/>
  <c r="G8" i="32"/>
  <c r="G10" i="32" s="1"/>
  <c r="A12" i="32" s="1"/>
  <c r="F10" i="32"/>
  <c r="E10" i="32"/>
  <c r="D10" i="32"/>
  <c r="C10" i="32"/>
  <c r="B10" i="32"/>
  <c r="E10" i="27" l="1"/>
  <c r="F10" i="27"/>
  <c r="D10" i="27"/>
  <c r="C10" i="27"/>
  <c r="B10" i="27"/>
  <c r="G9" i="27"/>
  <c r="G10" i="27" s="1"/>
  <c r="G8" i="27"/>
  <c r="G15" i="27"/>
  <c r="G14" i="27"/>
  <c r="F16" i="27"/>
  <c r="E16" i="27"/>
  <c r="D16" i="27"/>
  <c r="C16" i="27"/>
  <c r="B16" i="27"/>
  <c r="A12" i="26"/>
  <c r="A8" i="26"/>
  <c r="G16" i="27" l="1"/>
  <c r="A18" i="27"/>
  <c r="B14" i="20"/>
  <c r="B9" i="20"/>
  <c r="D5" i="26" l="1"/>
  <c r="B22" i="25"/>
  <c r="B18" i="25"/>
  <c r="B14" i="25"/>
  <c r="B25" i="25" s="1"/>
  <c r="C8" i="24"/>
  <c r="A17" i="15" l="1"/>
  <c r="A14" i="15"/>
  <c r="B7" i="15"/>
  <c r="C7" i="16"/>
  <c r="C6" i="16"/>
  <c r="B6" i="16"/>
  <c r="D5" i="16"/>
  <c r="B7" i="23"/>
  <c r="B15" i="22"/>
  <c r="B18" i="22" s="1"/>
  <c r="B10" i="22"/>
  <c r="A11" i="16" l="1"/>
  <c r="C8" i="16"/>
  <c r="C13" i="26" s="1"/>
  <c r="A15" i="26" s="1"/>
  <c r="C16" i="26" l="1"/>
  <c r="B18" i="21"/>
  <c r="B11" i="21"/>
  <c r="B22" i="21" s="1"/>
  <c r="B6" i="26" s="1"/>
  <c r="D6" i="26" s="1"/>
  <c r="A13" i="18" l="1"/>
  <c r="B12" i="18"/>
  <c r="C13" i="18" l="1"/>
  <c r="A15" i="18" s="1"/>
  <c r="B9" i="26"/>
  <c r="B18" i="14"/>
  <c r="B13" i="14"/>
  <c r="B9" i="14"/>
  <c r="D9" i="26" l="1"/>
  <c r="A10" i="26" s="1"/>
  <c r="B21" i="14"/>
  <c r="B11" i="15" s="1"/>
  <c r="C11" i="13"/>
  <c r="B10" i="15" s="1"/>
  <c r="B7" i="12"/>
  <c r="B9" i="15" s="1"/>
  <c r="B11" i="11" l="1"/>
  <c r="B13" i="11" s="1"/>
  <c r="B8" i="15" s="1"/>
  <c r="B6" i="15" s="1"/>
  <c r="B7" i="16" l="1"/>
  <c r="B17" i="15"/>
  <c r="A18" i="15" s="1"/>
  <c r="D7" i="16"/>
  <c r="B8" i="16"/>
  <c r="B16" i="26" s="1"/>
  <c r="B8" i="8"/>
  <c r="D8" i="16" l="1"/>
  <c r="A10" i="16" s="1"/>
  <c r="B13" i="26"/>
  <c r="A14" i="26" s="1"/>
  <c r="A9" i="8"/>
  <c r="B37" i="7" l="1"/>
  <c r="A36" i="7" s="1"/>
  <c r="C15" i="6" l="1"/>
  <c r="A16" i="6" l="1"/>
  <c r="A2" i="36" l="1"/>
  <c r="A2" i="35"/>
  <c r="A2" i="34"/>
  <c r="A2" i="33"/>
  <c r="A2" i="32"/>
  <c r="A12" i="27"/>
  <c r="A7" i="27"/>
  <c r="A4" i="27"/>
  <c r="A2" i="27"/>
  <c r="A6" i="26"/>
  <c r="C5" i="26"/>
  <c r="B5" i="26"/>
  <c r="A2" i="26"/>
  <c r="A2" i="25"/>
  <c r="A2" i="24"/>
  <c r="A2" i="23"/>
  <c r="A2" i="22"/>
  <c r="A2" i="21"/>
  <c r="A2" i="20"/>
  <c r="C4" i="18"/>
  <c r="B4" i="18"/>
  <c r="A2" i="18"/>
  <c r="C5" i="16"/>
  <c r="B5" i="16"/>
  <c r="A2" i="16"/>
  <c r="A15" i="15"/>
  <c r="A6" i="15"/>
  <c r="A2" i="15"/>
  <c r="A2" i="14"/>
  <c r="A2" i="13"/>
  <c r="A2" i="12"/>
  <c r="A2" i="11"/>
  <c r="A2" i="10"/>
  <c r="A2" i="8"/>
  <c r="A2" i="7"/>
  <c r="C12" i="6"/>
  <c r="A2" i="6"/>
  <c r="A7" i="5"/>
  <c r="A2" i="5"/>
  <c r="A16" i="3"/>
  <c r="A15" i="3"/>
  <c r="C13" i="1"/>
</calcChain>
</file>

<file path=xl/sharedStrings.xml><?xml version="1.0" encoding="utf-8"?>
<sst xmlns="http://schemas.openxmlformats.org/spreadsheetml/2006/main" count="529" uniqueCount="374">
  <si>
    <t xml:space="preserve">Direction générale </t>
  </si>
  <si>
    <t xml:space="preserve">de la recherche </t>
  </si>
  <si>
    <t xml:space="preserve">et l’innovation </t>
  </si>
  <si>
    <t>Direction générale de</t>
  </si>
  <si>
    <t>l’enseignement supérieur</t>
  </si>
  <si>
    <t>et l’insertion professionnelle</t>
  </si>
  <si>
    <t>Questionnaire général</t>
  </si>
  <si>
    <t>Service de la coordination</t>
  </si>
  <si>
    <t>des stratégies de l’enseignement supérieur et de la recherche</t>
  </si>
  <si>
    <t xml:space="preserve">
Cette enquête a pour objectif d’évaluer la part des organismes publics dans le potentiel national des moyens humains et financiers consacrés à la recherche et au développement expérimental (R&amp;D).
Menée chaque année dans le cadre d’une investigation européenne, elle permet de recueillir des points de repère et de comparaison importants pour l’orientation de l’action publique.
Ce questionnaire s'adresse à votre organisme. Il peut concerner plusieurs responsables de la direction générale ou du service R&amp;D.</t>
  </si>
  <si>
    <t>Sous-direction des</t>
  </si>
  <si>
    <t>Systèmes d’information 
et études statistiques</t>
  </si>
  <si>
    <t>Département des</t>
  </si>
  <si>
    <t>Études statistiques</t>
  </si>
  <si>
    <t>de la recherche</t>
  </si>
  <si>
    <t>1 rue Descartes</t>
  </si>
  <si>
    <t>75231 Paris cedex 05</t>
  </si>
  <si>
    <t>Réponse attendue avant le</t>
  </si>
  <si>
    <r>
      <t>Pour plus de renseignements</t>
    </r>
    <r>
      <rPr>
        <sz val="10"/>
        <color rgb="FF000000"/>
        <rFont val="Arial"/>
        <family val="2"/>
      </rPr>
      <t>, vous pouvez contacter :</t>
    </r>
    <r>
      <rPr>
        <u/>
        <sz val="10"/>
        <color rgb="FF000000"/>
        <rFont val="Arial"/>
        <family val="2"/>
      </rPr>
      <t xml:space="preserve">
</t>
    </r>
    <r>
      <rPr>
        <u/>
        <sz val="10"/>
        <color rgb="FF388194"/>
        <rFont val="Arial"/>
        <family val="2"/>
      </rPr>
      <t>[</t>
    </r>
    <r>
      <rPr>
        <sz val="10"/>
        <color rgb="FF388194"/>
        <rFont val="Arial"/>
        <family val="2"/>
      </rPr>
      <t>Administrateur]*[type_etab]</t>
    </r>
    <r>
      <rPr>
        <sz val="10"/>
        <color rgb="FF000000"/>
        <rFont val="Arial"/>
        <family val="2"/>
      </rPr>
      <t xml:space="preserve"> - </t>
    </r>
    <r>
      <rPr>
        <sz val="10"/>
        <color rgb="FF388194"/>
        <rFont val="Arial"/>
        <family val="2"/>
      </rPr>
      <t>[tel_admin]*[type_etab]</t>
    </r>
    <r>
      <rPr>
        <sz val="10"/>
        <color rgb="FF000000"/>
        <rFont val="Arial"/>
        <family val="2"/>
      </rPr>
      <t xml:space="preserve"> - recherche.publique@recherche.gouv.fr</t>
    </r>
  </si>
  <si>
    <r>
      <t xml:space="preserve">Le questionnaire doit être renseigné </t>
    </r>
    <r>
      <rPr>
        <b/>
        <sz val="10"/>
        <color rgb="FF002060"/>
        <rFont val="Arial"/>
        <family val="2"/>
      </rPr>
      <t>en MILLIERS d'EUROS</t>
    </r>
    <r>
      <rPr>
        <sz val="10"/>
        <color rgb="FF002060"/>
        <rFont val="Arial"/>
        <family val="2"/>
      </rPr>
      <t xml:space="preserve"> : saisir un nombre entier arrondi au millier d'euros le plus proche.</t>
    </r>
  </si>
  <si>
    <t>CONTACTS</t>
  </si>
  <si>
    <t>Correspondant principal</t>
  </si>
  <si>
    <t>Correspondant principal ou responsable de la coordination des réponses à ce questionnaire :</t>
  </si>
  <si>
    <t xml:space="preserve">Nom et prénom :  </t>
  </si>
  <si>
    <t xml:space="preserve">Fonction et service :  </t>
  </si>
  <si>
    <t xml:space="preserve">Téléphone :  </t>
  </si>
  <si>
    <t xml:space="preserve">Mèl :  </t>
  </si>
  <si>
    <t>Correspondant financier</t>
  </si>
  <si>
    <t>Responsable de la coordination des réponses de la partie financière</t>
  </si>
  <si>
    <t>Partie du questionnaire qui vous concerne :</t>
  </si>
  <si>
    <t>Correspondant personnels R&amp;D</t>
  </si>
  <si>
    <t>Responsable de la coordination des réponses de la partie relative aux personnels R&amp;D</t>
  </si>
  <si>
    <t>INFORMATIONS GÉNÉRALES</t>
  </si>
  <si>
    <t>ANNEE D'EXERCICE</t>
  </si>
  <si>
    <t>TYPE ETABLISSEMENT</t>
  </si>
  <si>
    <t>SIREN ETABLISSEMENT</t>
  </si>
  <si>
    <t xml:space="preserve">Nom </t>
  </si>
  <si>
    <t xml:space="preserve">Sigle </t>
  </si>
  <si>
    <t>Adresse postale</t>
  </si>
  <si>
    <t>complément d'adresse</t>
  </si>
  <si>
    <t>code postal</t>
  </si>
  <si>
    <t>ville</t>
  </si>
  <si>
    <t xml:space="preserve">Statut juridique de l’organisme </t>
  </si>
  <si>
    <t>Rattachement administratif ou tutelle</t>
  </si>
  <si>
    <t>Commentaire</t>
  </si>
  <si>
    <t>Merci de nous signaler les changements éventuels de mode de réponse ainsi que les principaux événements qui expliquent les variations importantes de l’année et de joindre tout document explicatif.</t>
  </si>
  <si>
    <t>Dépenses réelles engagées pour les travaux de R&amp;D exécutés par votre organisme 
(pour votre propre compte ou pour le compte d'un tiers)</t>
  </si>
  <si>
    <t>Dépenses courantes de R&amp;D hors amortissements</t>
  </si>
  <si>
    <t>Montants HT en K€</t>
  </si>
  <si>
    <t>Dépenses de personnel de R&amp;D (y.c. charges sociales et fiscales)</t>
  </si>
  <si>
    <t>Dépenses de fonctionnement</t>
  </si>
  <si>
    <r>
      <t xml:space="preserve">Dépenses en capital de R&amp;D </t>
    </r>
    <r>
      <rPr>
        <b/>
        <u/>
        <sz val="10"/>
        <color rgb="FF000000"/>
        <rFont val="Arial"/>
        <family val="2"/>
      </rPr>
      <t>avant amortissements</t>
    </r>
  </si>
  <si>
    <t>Équipements propres à la R&amp;D</t>
  </si>
  <si>
    <t xml:space="preserve">Opérations immobilières propres à la R&amp;D </t>
  </si>
  <si>
    <t>Total des dépenses intérieures de R&amp;D hors amortissements</t>
  </si>
  <si>
    <t>Montant HT en K€</t>
  </si>
  <si>
    <t>%</t>
  </si>
  <si>
    <t>Île-de-France</t>
  </si>
  <si>
    <t>Champagne-Ardenne</t>
  </si>
  <si>
    <t>Picardie</t>
  </si>
  <si>
    <t>Haute-Normandie</t>
  </si>
  <si>
    <t>Centre</t>
  </si>
  <si>
    <t>Basse-Normandie</t>
  </si>
  <si>
    <t>Bourgogne</t>
  </si>
  <si>
    <t>Nord-Pas-de-Calais</t>
  </si>
  <si>
    <t>Lorraine</t>
  </si>
  <si>
    <t>Alsace</t>
  </si>
  <si>
    <t>Franche-Comté</t>
  </si>
  <si>
    <t>Pays de la Loire</t>
  </si>
  <si>
    <t>Bretagne</t>
  </si>
  <si>
    <t>Poitou-Charentes</t>
  </si>
  <si>
    <t>Aquitaine</t>
  </si>
  <si>
    <t>Midi-Pyrénées</t>
  </si>
  <si>
    <t>Limousin</t>
  </si>
  <si>
    <t>Rhône-Alpes</t>
  </si>
  <si>
    <t>Auvergne</t>
  </si>
  <si>
    <t>Languedoc-Roussillon</t>
  </si>
  <si>
    <t>Provence-Alpes-Côte d’Azur</t>
  </si>
  <si>
    <t>Corse</t>
  </si>
  <si>
    <t>Guadeloupe</t>
  </si>
  <si>
    <t>Martinique</t>
  </si>
  <si>
    <t>Guyane</t>
  </si>
  <si>
    <t>Réunion</t>
  </si>
  <si>
    <t>Mayotte</t>
  </si>
  <si>
    <t>Autres outre-mer</t>
  </si>
  <si>
    <t>Montant HT en %</t>
  </si>
  <si>
    <t xml:space="preserve">Recherche fondamentale </t>
  </si>
  <si>
    <t>Recherche appliquée</t>
  </si>
  <si>
    <t>Développement expérimental</t>
  </si>
  <si>
    <t>Dépenses engagées pour les travaux de R&amp;D financés par votre organisme et exécutés par un tiers (Sous-traitances, y compris collaborations)
Ces dépenses doivent forcément être à destination d'un exécutant de R&amp;D.</t>
  </si>
  <si>
    <t>Autres</t>
  </si>
  <si>
    <t>Secteur civil de l'État et des organismes publics</t>
  </si>
  <si>
    <t>CEA civil</t>
  </si>
  <si>
    <t xml:space="preserve">CNRS </t>
  </si>
  <si>
    <t>INSERM</t>
  </si>
  <si>
    <t>Total des dépenses extérieures de R&amp;D :
État, organismes publics - Secteur civil</t>
  </si>
  <si>
    <t>Total des dépenses extérieures de R&amp;D exécutées dans le secteur de l'État et des organismes publics</t>
  </si>
  <si>
    <t>Les Établissements d'ESR implantés en France (y. c. outre-mer)</t>
  </si>
  <si>
    <t>Etablissements d'enseignement supérieur (universités, grandes écoles, Comue)</t>
  </si>
  <si>
    <t>Les Établissements d'ESR sous contrat avec le Ministère en charge de l'enseignement supérieur et de la recherche</t>
  </si>
  <si>
    <t>COMUE (communautés d'universités et établissements)</t>
  </si>
  <si>
    <t>CHU et CHRU (centre hospitalier [régional] universitaire)</t>
  </si>
  <si>
    <t>CLCC (centre de lutte contre le cancer)</t>
  </si>
  <si>
    <t>Total des dépenses extérieures de R&amp;D exécutées par 
Établissements d'enseignement supérieur et de recherche sous contrat avec le Ministère en charge de l'ESR</t>
  </si>
  <si>
    <t>Autres établissements d'enseignement supérieur et de recherche</t>
  </si>
  <si>
    <t>Total des dépenses extérieures de R&amp;D exécutées dans le secteur de l'enseignement supérieur (en France)</t>
  </si>
  <si>
    <t>Les Associations, les Fondations et les GIP implantées en France (y compris outre-mer)</t>
  </si>
  <si>
    <t>Associations, Fondations et GIP</t>
  </si>
  <si>
    <t>Total des dépenses extérieures de R&amp;D exécutées dans le secteur des Associations (en France)</t>
  </si>
  <si>
    <t>Les entreprises implantées en France (y compris outre-mer)</t>
  </si>
  <si>
    <t>Raison sociale</t>
  </si>
  <si>
    <t xml:space="preserve">Montant HT 
en milliers d'euros </t>
  </si>
  <si>
    <t>Total des dépenses extérieures de R&amp;D exécutées dans le secteur des entreprises (en France)</t>
  </si>
  <si>
    <t>Organisations internationales (y compris celles présentes sur le territoire national)</t>
  </si>
  <si>
    <t>préciser:</t>
  </si>
  <si>
    <t>Organisations Internationales</t>
  </si>
  <si>
    <t>Total des dépenses extérieures de R&amp;D : Organisations internationales</t>
  </si>
  <si>
    <t>Établissements d'enseignement supérieur et organismes d’État implantés à l'étranger</t>
  </si>
  <si>
    <t>Etablissements d'ESR et organismes d'Etat</t>
  </si>
  <si>
    <t>Total des dépenses extérieures de R&amp;D : Établissements d'enseignement supérieur et organismes d’État implantés à l'étranger</t>
  </si>
  <si>
    <t>Entreprises implantées à l'étranger</t>
  </si>
  <si>
    <t>Entreprises à l'étranger</t>
  </si>
  <si>
    <t>Total des dépenses extérieures de R&amp;D : Entreprises implantées à l'étranger</t>
  </si>
  <si>
    <t>Total des dépenses extérieures de R&amp;D exécutées par le secteur des organisations internationales et de l'étranger</t>
  </si>
  <si>
    <t>Dépenses consacrées/affectées aux travaux de R&amp;D exécutés en interne ou sous-traités</t>
  </si>
  <si>
    <t>Il s'agit maintenant de recenser les ressources correspondantes aux dépenses intérieures et extérieures de R&amp;D de votre organisme, et leurs provenances</t>
  </si>
  <si>
    <t xml:space="preserve"> Les montants correspondant à l'activité de financeur de votre organisme ne sont pas comptabilisés ici.
 Ils sont inscrits uniquement dans le volet "Financeur".</t>
  </si>
  <si>
    <t xml:space="preserve">Redevances sur titres de propriété intellectuelle
(brevets, licences, certificats d’obtention végétale ou animale, etc.) </t>
  </si>
  <si>
    <t>Prestations de services, d'expertises</t>
  </si>
  <si>
    <t>Dons, legs et cotisations volontaires</t>
  </si>
  <si>
    <t>Autres (locations immobilières, cessions d’actifs, etc.)</t>
  </si>
  <si>
    <t xml:space="preserve"> Total des ressources propres</t>
  </si>
  <si>
    <t>-&gt; Ministères en charge :</t>
  </si>
  <si>
    <t>- de l'enseignement supérieur de la recherche</t>
  </si>
  <si>
    <t>- des affaires sociales, de la santé et des droits des femmes</t>
  </si>
  <si>
    <t>Total des ressources pour travaux de R&amp;D en provenance du secteur de l'État, les organismes publics et les organismes financeurs : Secteur civil</t>
  </si>
  <si>
    <r>
      <t>-&gt; Collectivités territoriales</t>
    </r>
    <r>
      <rPr>
        <sz val="10"/>
        <color rgb="FF000000"/>
        <rFont val="Arial"/>
        <family val="2"/>
      </rPr>
      <t/>
    </r>
  </si>
  <si>
    <t>Conseils régionaux</t>
  </si>
  <si>
    <t>Autres collectivités territoriales</t>
  </si>
  <si>
    <t>Total des ressources pour travaux de R&amp;D en provenance du secteur de l'État, les organismes publics et les organismes financeurs : Collectivités territoriales</t>
  </si>
  <si>
    <t>-&gt; Autres administrations et chambres/organismes consulaires</t>
  </si>
  <si>
    <t>Agences de l'eau, CNOUS/CROUS, ONF, Parcs nationaux et régionaux</t>
  </si>
  <si>
    <t>CCI (chambres de commerce et d'industrie)</t>
  </si>
  <si>
    <t>Autres administrations et chambres/organismes consulaires</t>
  </si>
  <si>
    <t>Total des ressources pour travaux de R&amp;D en provenance du secteur de  L'État, les organismes publics et les organismes financeurs : Autres administrations</t>
  </si>
  <si>
    <t>Si vous recevez des financements en provenance d'un organisme de recherche (exemple le CNRS) agissant en tant que structure support d’un appel à projet (exemple l'ANR), vous ne devez pas reporter cette somme sur la ligne CNRS dans le tableau "Organismes publics de recherche".
Ces montants doivent être inscrits dans le tableau "Organismes financeurs" sur la ligne ANR.</t>
  </si>
  <si>
    <t>-&gt; Organismes publics</t>
  </si>
  <si>
    <t>Total des ressources pour travaux de R&amp;D en provenance du secteur de  L'État, les organismes publics et les organismes financeurs : Organismes publics de recherche</t>
  </si>
  <si>
    <t>-&gt; Organismes financeurs</t>
  </si>
  <si>
    <t>ANR (agence nationale de la recherche)</t>
  </si>
  <si>
    <t>INCA (institut national du cancer)</t>
  </si>
  <si>
    <t>INSERM/ANRS (agence nationale de recherche sur le sida et les hépatites virales)</t>
  </si>
  <si>
    <t>Total des ressources pour travaux de R&amp;D en provenance du secteur de  L'État, les organismes publics et les organismes financeurs : Organismes financeurs</t>
  </si>
  <si>
    <t>Universités publiques, grandes écoles et grands établissements</t>
  </si>
  <si>
    <t>Total des ressources pour travaux de R&amp;D en provenance des établissements d'enseignement supérieur sous contrat sous contrat avec le Ministère en charge de l'ESR</t>
  </si>
  <si>
    <t>Autres établissements d'enseignement supérieur</t>
  </si>
  <si>
    <t>Total des ressources pour travaux de R&amp;D en provenance d'autres établissements d'enseignement supérieur et de recherche</t>
  </si>
  <si>
    <t>Total des ressources pour travaux de R&amp;D en provenance du secteur de l'enseignement supérieur (en France)</t>
  </si>
  <si>
    <t>Total des ressources pour travaux de R&amp;D en provenance du secteur des ISBL (en France)</t>
  </si>
  <si>
    <t>Montant HT
en K€</t>
  </si>
  <si>
    <t>Total des ressources extérieures de R&amp;D en provenance des entreprises implantées en France</t>
  </si>
  <si>
    <t>Fonds de l'Union européenne</t>
  </si>
  <si>
    <t>PCRD (programme cadre de recherche et développement)</t>
  </si>
  <si>
    <t>Fonds structurels (FEDER, etc.)</t>
  </si>
  <si>
    <t>Total des ressources pour travaux de R&amp;D en provenance du Fonds de l'Union européenne</t>
  </si>
  <si>
    <t>Total des ressources pour travaux de R&amp;D en provenance des organisations internationales</t>
  </si>
  <si>
    <t>Total des ressources pour travaux de R&amp;D en provenance des Établissements d'ens. sup. et organismes d’État implantés à l'étranger</t>
  </si>
  <si>
    <t>Total des ressources pour travaux de R&amp;D en provenance des entreprises implantées à l'étranger</t>
  </si>
  <si>
    <t>Total des ressources pour travaux de R&amp;D en provenance du secteur des organisations internationales et de l'étranger</t>
  </si>
  <si>
    <t>Inclut tout le personnel rémunéré, que celui-ci travaille à l'intérieur ou à l'extérieur de votre organisme</t>
  </si>
  <si>
    <t>Classification CHU et CLCC</t>
  </si>
  <si>
    <t>Médecins PUPH, MCU-PH, pharmaciens assistants, chercheurs</t>
  </si>
  <si>
    <t>Cadres de la direction de la recherche clinique</t>
  </si>
  <si>
    <t>Doctorant bénéficiant d'un financement pour conduire une thèse</t>
  </si>
  <si>
    <t>Assistants et techniciens de la recherche clinique et autres</t>
  </si>
  <si>
    <t>Personnel de soutien de la recherche (infirmiers, secrétariat)</t>
  </si>
  <si>
    <t>Total</t>
  </si>
  <si>
    <t>Total personnes physiques</t>
  </si>
  <si>
    <t>Personnel travaillant dans l'hôpital et rémunéré sur un budget recherche clinique identifié</t>
  </si>
  <si>
    <t>Autre personnel hospitalier participant aux activités de recherche</t>
  </si>
  <si>
    <t>Personnel travaillant dans l’organisme</t>
  </si>
  <si>
    <t>Personnel travaillant à l'extérieur de l’organisme :</t>
  </si>
  <si>
    <t>Total (ETPR)</t>
  </si>
  <si>
    <t>H1. Répartition par lieu de travail</t>
  </si>
  <si>
    <t>Personnel travaillant dans l’établissement</t>
  </si>
  <si>
    <t>Personnel travaillant à l'extérieur de l’établissement</t>
  </si>
  <si>
    <t>Ile-de-France</t>
  </si>
  <si>
    <t>Autres Outre-mer</t>
  </si>
  <si>
    <t>Le personnel rémunéré par un tiers correspond au personnel dont la fiche de paye est établie par un autre organisme/établissement que le vôtre.</t>
  </si>
  <si>
    <r>
      <t xml:space="preserve">personnel </t>
    </r>
    <r>
      <rPr>
        <i/>
        <u/>
        <sz val="10"/>
        <color rgb="FF000000"/>
        <rFont val="Arial"/>
        <family val="2"/>
      </rPr>
      <t>rémunéré directement</t>
    </r>
    <r>
      <rPr>
        <i/>
        <sz val="10"/>
        <color rgb="FF000000"/>
        <rFont val="Arial"/>
        <family val="2"/>
      </rPr>
      <t xml:space="preserve"> par :</t>
    </r>
  </si>
  <si>
    <t>personnel rémunéré par un tiers</t>
  </si>
  <si>
    <t>Total  (PP)</t>
  </si>
  <si>
    <t>Total  ETPR</t>
  </si>
  <si>
    <t>Afin de mesurer la charge pesant sur vous, veuillez indiquer approximativement le temps pris pour répondre à ce questionnaire (collecte des informations et remplissage du questionnaire)</t>
  </si>
  <si>
    <t>Heures</t>
  </si>
  <si>
    <t>Minutes</t>
  </si>
  <si>
    <t>Nous vous remercions de votre collaboration</t>
  </si>
  <si>
    <t>Merci de nous faire part de vos remarques ici</t>
  </si>
  <si>
    <t>Commentaires sur les erreurs</t>
  </si>
  <si>
    <t>Centres Hospitaliers Universitaires</t>
  </si>
  <si>
    <r>
      <rPr>
        <b/>
        <sz val="12"/>
        <color rgb="FF2F4077"/>
        <rFont val="Helvetica"/>
        <family val="2"/>
      </rPr>
      <t>Aide</t>
    </r>
    <r>
      <rPr>
        <sz val="12"/>
        <color rgb="FF2F4077"/>
        <rFont val="Helvetica"/>
        <family val="2"/>
      </rPr>
      <t xml:space="preserve"> : Vous ne pouvez mettre qu'une seule adresse mail valide par champ Mèl. Ce champ sert à envoyer un mail d'accusé de réception.</t>
    </r>
  </si>
  <si>
    <t>Aide (?)</t>
  </si>
  <si>
    <t>Indiquer le nom du Ministère, de la Direction ou de l'Organisme pour l'année enquêtée</t>
  </si>
  <si>
    <t>Il s'agit des effectifs totaux de votre organisme, recherche et hors recherche, comptés en personne physique au 31/12</t>
  </si>
  <si>
    <t>Il s'agit du budget total dont dispose votre organisme, recherche et hors recherche, pour l'année, en milliers d'euros</t>
  </si>
  <si>
    <t>Font aussi partie des dépenses intérieures de R&amp;D, les dépenses engagées dans le cadre de laboratoires communs, laboratoires et équipes de recherche associées, ou tout autre formule d'association qui ne donne pas lieu à création d'une personne morale différente (exemple : unités associées du CNRS) 
Pour les organismes dont l'activité n'est pas exclusivement de la R&amp;D, il faut procéder à l'évaluation des frais généraux qui permettent l’exécution des travaux de R&amp;D.</t>
  </si>
  <si>
    <t>Elles comprennent : les dépenses de personnel de R&amp;D rémunéré titulaire (ou CDI) et non titulaire (ou CDD) par l'établissement, quel que soit le type de ressource mobilisée . Dépenses y compris charges sociales et fiscales et patronales qui leur sont liées.
On demande de renseigner les dépenses de personnel pour les personnels affectés à la recherche, ainsi que pour les personnels dont l’activité n’est pas uniquement la recherche. Dans ce cas,  seule la part recherche est comptabilisée. Par exemple, si une personne physique consacre seulement 40% de son temps à la R&amp;D, seulement 40% de la masse salariale annuelle brute versée à cette personne doit être reportée.
Elles ne comprennent pas les salaires des personnels accueillis. En particulier, quand un organisme cofinance une bourse de thèse et que la gestion de cette bourse (établissement de la feuille de paye) est assurée par un partenaire, l’organisme ne comptabilisera pas le montant de ce cofinancement en dépense intérieure (masse salariale). Sera mentionné le flux de financement vers son partenaire gestionnaire du cofinancement dans sa dépense extérieure de recherche et développement.</t>
  </si>
  <si>
    <t>Les dépenses de fonctionnement ou autres dépenses courantes incluent  tous les achats extérieurs y compris le petit matériel et les sous-traitances (exemple : prestations de services en informatique, expertises, études) ayant pour but de promouvoir des travaux intérieurs de R&amp;D, mais que l'exécutant (le sous-traitant) ne pourra considérer comme une dépense de recherche</t>
  </si>
  <si>
    <t>Les dépenses en équipements propres à la R&amp;D correspondent les achats d'équipements nécessaires à la réalisation des travaux internes à la R&amp;D (même si ceux-ci sont mis à disposition d'autres institutions ou organismes).</t>
  </si>
  <si>
    <t>Les opérations immobilières à la R&amp;D correspondent aux dépenses réalisées dans l'année, sans déduction quelconque liée à l’amortissement.</t>
  </si>
  <si>
    <t xml:space="preserve">Contrôle : évolution total des dépenses </t>
  </si>
  <si>
    <r>
      <rPr>
        <b/>
        <sz val="12"/>
        <color rgb="FF2F4077"/>
        <rFont val="Helvetica"/>
        <family val="2"/>
      </rPr>
      <t>Aide</t>
    </r>
    <r>
      <rPr>
        <sz val="12"/>
        <color rgb="FF2F4077"/>
        <rFont val="Helvetica"/>
        <family val="2"/>
      </rPr>
      <t xml:space="preserve"> : La répartition des dépenses intérieures par région doit en principe être conforme à celle des effectifs. En effet, il ne peut y avoir de dépenses dans une région où ne figure aucun personnel de recherche puisque ces dépenses intérieures sont liées aux activités engagées au titre de la R&amp;D. Toutefois, en cas de création d'un nouveau centre de recherche, cette nouvelle implantation peut entraîner des dépenses en capital engagées pour la construction ou l'installation de l’unité de recherche non encore opérationnelle. Ces dépenses en capital, et uniquement celles-ci, pourront être localisées dans une nouvelle région.
NB : Le découpage est relatif aux anciennes régions administratives, car il correspond au niveau NUTS2 demandé par Eurostat.</t>
    </r>
  </si>
  <si>
    <t>Rappel : Total des dépenses intérieures de R&amp;D hors amortissements (onglet C1-DIRD_Nature)</t>
  </si>
  <si>
    <r>
      <rPr>
        <b/>
        <sz val="12"/>
        <color rgb="FF2F4077"/>
        <rFont val="Helvetica"/>
        <family val="2"/>
      </rPr>
      <t>La recherche fondamentale</t>
    </r>
    <r>
      <rPr>
        <sz val="12"/>
        <color rgb="FF2F4077"/>
        <rFont val="Helvetica"/>
        <family val="2"/>
      </rPr>
      <t xml:space="preserve"> consiste en des travaux de recherche expérimentaux ou théoriques entrepris en vue d’acquérir de nouvelles connaissances sur les fondements des phénomènes et des faits observables, sans envisager une application ou une utilisation particulière.</t>
    </r>
  </si>
  <si>
    <r>
      <rPr>
        <b/>
        <sz val="12"/>
        <color rgb="FF2F4077"/>
        <rFont val="Helvetica"/>
        <family val="2"/>
      </rPr>
      <t>La recherche appliquée</t>
    </r>
    <r>
      <rPr>
        <sz val="12"/>
        <color rgb="FF2F4077"/>
        <rFont val="Helvetica"/>
        <family val="2"/>
      </rPr>
      <t xml:space="preserve"> consiste en des travaux de recherche originaux entrepris en vue d’acquérir de nouvelles connaissances et dirigés principalement vers un but ou un objectif pratique déterminé. Elle est entreprise pour déterminer les utilisations possibles des résultats de la recherche fondamentale, ou pour établir des méthodes ou modalités nouvelles permettant d’atteindre des objectifs précis et déterminés à l’avance. Elle implique de prendre en compte les connaissances existantes et de les approfondir afin de résoudre des problèmes concrets. Les résultats de la recherche appliquée sont censés, en premier lieu, pouvoir être appliqués à des produits, opérations, méthodes ou systèmes. La recherche appliquée permet la mise en forme opérationnelle d’idées. Les applications des connaissances ainsi obtenues peuvent être protégées par les instruments de propriété intellectuelle.</t>
    </r>
  </si>
  <si>
    <r>
      <rPr>
        <b/>
        <sz val="12"/>
        <color rgb="FF2F4077"/>
        <rFont val="Helvetica"/>
        <family val="2"/>
      </rPr>
      <t xml:space="preserve">Le développement expérimental </t>
    </r>
    <r>
      <rPr>
        <sz val="12"/>
        <color rgb="FF2F4077"/>
        <rFont val="Helvetica"/>
        <family val="2"/>
      </rPr>
      <t>consiste en des travaux systématiques – fondés sur les connaissances tirées de la recherche et l’expérience pratique et produisant de nouvelles connaissances techniques – visant à déboucher sur de nouveaux produits ou procédés ou à améliorer les produits ou procédés existants. La mise au point de nouveaux produits ou procédés est qualifiée de développement expérimental dès lors qu’elle satisfait aux critères qui caractérisent une activité de R&amp;D.</t>
    </r>
  </si>
  <si>
    <r>
      <rPr>
        <b/>
        <sz val="12"/>
        <color rgb="FF2F4077"/>
        <rFont val="Helvetica"/>
        <family val="2"/>
      </rPr>
      <t>Elles comprennent :</t>
    </r>
    <r>
      <rPr>
        <sz val="12"/>
        <color rgb="FF2F4077"/>
        <rFont val="Helvetica"/>
        <family val="2"/>
      </rPr>
      <t xml:space="preserve">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t>
    </r>
    <r>
      <rPr>
        <b/>
        <sz val="12"/>
        <color rgb="FF2F4077"/>
        <rFont val="Helvetica"/>
        <family val="2"/>
      </rPr>
      <t xml:space="preserve">Elles ne comprennent pas </t>
    </r>
    <r>
      <rPr>
        <sz val="12"/>
        <color rgb="FF2F4077"/>
        <rFont val="Helvetica"/>
        <family val="2"/>
      </rPr>
      <t>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</si>
  <si>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Centre national de la recherche scientifique</t>
  </si>
  <si>
    <t>Institut national de la santé et de la recherche médicale</t>
  </si>
  <si>
    <t>ESR sous contrat avec le MESR :</t>
  </si>
  <si>
    <t>- les Universités publiques ;</t>
  </si>
  <si>
    <t>- les IUFM/ESPÉ, quel que soit leur statut et leur rattachement ;</t>
  </si>
  <si>
    <t>- les IUT ;</t>
  </si>
  <si>
    <t>- les grandes écoles et les grands établissements suivants :</t>
  </si>
  <si>
    <t xml:space="preserve">  1 institut national polytechnique</t>
  </si>
  <si>
    <t>Institut national polytechnique de Toulouse</t>
  </si>
  <si>
    <t xml:space="preserve">  17 instituts et écoles extérieurs aux universités</t>
  </si>
  <si>
    <t>École centrale de Lille</t>
  </si>
  <si>
    <t>École centrale de Lyon</t>
  </si>
  <si>
    <t>École centrale de Marseille</t>
  </si>
  <si>
    <t>École centrale de Nantes</t>
  </si>
  <si>
    <t>École nationale d'ingénieurs de Saint-Étienne (ENISE)</t>
  </si>
  <si>
    <t>École nationale supérieure des arts et industries textiles (ENSAIT)</t>
  </si>
  <si>
    <t>École nationale supérieure de chimie de Paris (ENSCP)</t>
  </si>
  <si>
    <t>Institut national des sciences appliquées de Lyon</t>
  </si>
  <si>
    <t>Institut national des sciences appliquées de Rennes</t>
  </si>
  <si>
    <t>Institut national des sciences appliquées de Rouen</t>
  </si>
  <si>
    <t>Institut national des sciences appliquées de Strasbourg</t>
  </si>
  <si>
    <t>Institut national des sciences appliquées de Toulouse</t>
  </si>
  <si>
    <t>Institut national des sciences appliquées de Centre Val de Loire (fusion de l’ENSI Bourges et l’ENI Val de Loire et intégration de l’école de la nature et du paysage de Blois ENSNPB)</t>
  </si>
  <si>
    <t>Institut supérieur de mécanique de Paris (Supméca)</t>
  </si>
  <si>
    <t>Université de technologie de Belfort-Montbéliard (UTBM)</t>
  </si>
  <si>
    <t>Université de technologie de Compiègne (UTC)</t>
  </si>
  <si>
    <t>Université de technologie de Troyes (UTT)</t>
  </si>
  <si>
    <t xml:space="preserve">    19 grands établissements </t>
  </si>
  <si>
    <t>CentraleSupélec (association de l’ECP-ECAM et de Supélec)</t>
  </si>
  <si>
    <t>Collège de France</t>
  </si>
  <si>
    <t>Conservatoire National des Arts et Métiers (CNAM)</t>
  </si>
  <si>
    <t>École des hautes études en santé publique (EHESP)</t>
  </si>
  <si>
    <t>École des Hautes Études en Sciences Sociales (EHESS)</t>
  </si>
  <si>
    <t>École Nationale des Chartes (ENC)</t>
  </si>
  <si>
    <t>École Nationale Supérieure d'Arts et Métiers (ENSAM)</t>
  </si>
  <si>
    <t>École nationale supérieure des sciences de l'information et des bibliothèques (ENSSIB)</t>
  </si>
  <si>
    <t>École Pratique des Hautes Études (EPHE)</t>
  </si>
  <si>
    <t>Institut d'Études Politiques de Paris (IEP)</t>
  </si>
  <si>
    <t xml:space="preserve">Institut de Physique du Globe de Paris (IPGP) </t>
  </si>
  <si>
    <t>Institut national des langues et civilisations orientales (INALCO)</t>
  </si>
  <si>
    <t>Institut national d'histoire de l'art (INHA)</t>
  </si>
  <si>
    <t>Institut polytechnique de Bordeaux (rattaché à l’université de Bordeaux)</t>
  </si>
  <si>
    <t>Institut polytechnique de Grenoble</t>
  </si>
  <si>
    <t>Muséum National d'Histoire naturelle (MNHN)</t>
  </si>
  <si>
    <t>Observatoire de Paris</t>
  </si>
  <si>
    <t>Université de Lorraine (Nancy-I, Nancy-II, P.V. – Metz, INPL)</t>
  </si>
  <si>
    <t>Université de Paris-Dauphine</t>
  </si>
  <si>
    <t xml:space="preserve">   4 écoles normales supérieures (ENS)</t>
  </si>
  <si>
    <t>École normale supérieure de Cachan</t>
  </si>
  <si>
    <t>École normale supérieure de Lyon</t>
  </si>
  <si>
    <t>École normale supérieure (de Paris)</t>
  </si>
  <si>
    <t>École normale supérieure de Rennes, associée aux universités de Rennes I et Rennes II</t>
  </si>
  <si>
    <t xml:space="preserve">   7 instituts d'études politiques de province (IEP)</t>
  </si>
  <si>
    <t>IEP d'Aix-en-Provence, rattaché à Aix-Marseille-Université</t>
  </si>
  <si>
    <t>IEP de Bordeaux, rattaché à l'université de Bordeaux</t>
  </si>
  <si>
    <t>IEP de Grenoble, rattaché à l'université Grenoble II</t>
  </si>
  <si>
    <t>IEP de Lille, rattaché à l'université Lille II</t>
  </si>
  <si>
    <t>IEP de Lyon, rattaché à l'université Lyon II</t>
  </si>
  <si>
    <t>IEP de Rennes, rattaché à l'université Rennes I</t>
  </si>
  <si>
    <t>IEP de Toulouse, rattaché à l'université Toulouse I</t>
  </si>
  <si>
    <t>(les IEP de Strasbourg et de Cergy sont des composantes universitaires)</t>
  </si>
  <si>
    <t xml:space="preserve">   14 écoles nationales supérieures d'ingénieurs (ENSI, ENI, ENSCIL, SIGMA)</t>
  </si>
  <si>
    <t>École nationale supérieure de mécanique et des microtechniques, rattachée à l'université de Besançon</t>
  </si>
  <si>
    <t>École nationale d'ingénieurs de Brest (ENIB), rattachée à l'université de Bretagne occidentale</t>
  </si>
  <si>
    <t>École nationale supérieure d'ingénieurs de Caen, rattaché à l'université de Caen</t>
  </si>
  <si>
    <t>École nationale supérieure de chimie de Clermont-Ferrand, rattachée à l'université Clermont-Ferrand II</t>
  </si>
  <si>
    <t>École nationale supérieure d'informatique pour l'industrie et l'entreprise (ENSIIE), rattachée à l'université d'Evry</t>
  </si>
  <si>
    <t>École nationale supérieure de chimie de Lille, rattachée à l'université Lille I</t>
  </si>
  <si>
    <t>École nationale d'ingénieurs de Metz (ENIM), auparavant rattachée à l'université de Metz depuis associée à l’université de Lorraine</t>
  </si>
  <si>
    <t>École nationale supérieure de chimie de Montpellier, rattachée à l'université Montpellier II</t>
  </si>
  <si>
    <t>École nationale supérieure de chimie de Paris, rattachée à l'université Paris VI</t>
  </si>
  <si>
    <t>École nationale supérieure de mécanique et d'aérotechnique de Poitiers, rattachée à l'université de Poitiers</t>
  </si>
  <si>
    <t>École nationale supérieure de chimie de Rennes, rattachée à l'université Rennes I</t>
  </si>
  <si>
    <t>École nationale d'ingénieurs de Tarbes (ENIT), rattachée à l'Institut national polytechnique de Toulouse</t>
  </si>
  <si>
    <t>École d’ingénieurs de Limoges (ENSIL-ENSCI), rattachée à l'université de Limoges</t>
  </si>
  <si>
    <t>École d'ingénieurs SIGMA Clermont (fusion des écoles d’ingénieurs ENSCCF et IFMA associées à l’université Clermont-Ferrand II)</t>
  </si>
  <si>
    <t xml:space="preserve">  9 EPA autonomes</t>
  </si>
  <si>
    <t xml:space="preserve">  1 école habilitée à délivrer un diplôme d'ingénieur</t>
  </si>
  <si>
    <t>École nationale supérieure de l'électronique et de ses applications de Cergy (ENSEA)</t>
  </si>
  <si>
    <t xml:space="preserve">   8 autres établissements</t>
  </si>
  <si>
    <t>Centre national d’enseignement à distance (CNED)</t>
  </si>
  <si>
    <t>Centre universitaire de formation et de recherche du Nord-Est Midi-Pyrénées (CUFR Jean-François Champollion)</t>
  </si>
  <si>
    <t>Centre universitaire de formation et de recherche de Mayotte (CUFR de Mayotte)</t>
  </si>
  <si>
    <t>École nationale supérieure des arts et techniques du théâtre (ENSATT)</t>
  </si>
  <si>
    <t>Institut d’administration des entreprises de Paris (IAE), rattaché à l’université Paris I</t>
  </si>
  <si>
    <t>Institut national supérieur de formation et de recherche pour l'éducation des jeunes handicapés et les enseignements adaptés (INSHEA)</t>
  </si>
  <si>
    <t>École nationale supérieure Louis Lumière (ENSLL)</t>
  </si>
  <si>
    <t>Observatoire de la côte d'azur (OCA), rattaché à l’université de Nice</t>
  </si>
  <si>
    <r>
      <rPr>
        <b/>
        <sz val="12"/>
        <color rgb="FF2F4077"/>
        <rFont val="Helvetica"/>
        <family val="2"/>
      </rPr>
      <t xml:space="preserve">GIP : 
</t>
    </r>
    <r>
      <rPr>
        <sz val="12"/>
        <color rgb="FF2F4077"/>
        <rFont val="Helvetica"/>
        <family val="2"/>
      </rPr>
      <t>Groupement d'intérêt public</t>
    </r>
  </si>
  <si>
    <t>Sont exclues les Associations qui sont rattachées à d'autres secteurs du fait principalement de l'origine de leurs ressources :
- celles qui travaillent au bénéfice d'un groupe d'entreprises, comme les centres techniques professionnels, classées dans le secteur des entreprises ;
- celles qui sont principalement financées par l'État classées dans le secteur de l'État ;
- celles qui offrent des services d'enseignement supérieur et classées dans le secteur de l'enseignement supérieur.</t>
  </si>
  <si>
    <t>La somme des montants détaillés doit couvrir au moins 75 % des dépenses vers les entreprises et vous pouvez renseigner au maximum 30 entreprises.</t>
  </si>
  <si>
    <r>
      <rPr>
        <b/>
        <sz val="12"/>
        <color rgb="FF2F4077"/>
        <rFont val="Helvetica"/>
        <family val="2"/>
      </rPr>
      <t>Entreprises :</t>
    </r>
    <r>
      <rPr>
        <sz val="12"/>
        <color rgb="FF2F4077"/>
        <rFont val="Helvetica"/>
        <family val="2"/>
      </rPr>
      <t xml:space="preserve">
Il s'agit des entreprises privées et publiques ainsi que des centres techniques professionnels.
</t>
    </r>
    <r>
      <rPr>
        <b/>
        <sz val="12"/>
        <color rgb="FF2F4077"/>
        <rFont val="Helvetica"/>
        <family val="2"/>
      </rPr>
      <t>Elles comprennent :</t>
    </r>
    <r>
      <rPr>
        <sz val="12"/>
        <color rgb="FF2F4077"/>
        <rFont val="Helvetica"/>
        <family val="2"/>
      </rPr>
      <t xml:space="preserve">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t>
    </r>
    <r>
      <rPr>
        <b/>
        <sz val="12"/>
        <color rgb="FF2F4077"/>
        <rFont val="Helvetica"/>
        <family val="2"/>
      </rPr>
      <t>Elles ne comprennent pas</t>
    </r>
    <r>
      <rPr>
        <sz val="12"/>
        <color rgb="FF2F4077"/>
        <rFont val="Helvetica"/>
        <family val="2"/>
      </rPr>
      <t xml:space="preserve">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</si>
  <si>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Autres entreprises</t>
  </si>
  <si>
    <r>
      <t xml:space="preserve">Dépenses extérieures :
</t>
    </r>
    <r>
      <rPr>
        <sz val="12"/>
        <color rgb="FF2F4077"/>
        <rFont val="Helvetica"/>
        <family val="2"/>
      </rPr>
      <t>Elles ne comprennent pas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</si>
  <si>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Ne reporter que les montants effectivements affectés aux travaux de R&amp;D
Elles comprennent les produits de l'établissement (ventes de publications, produits des laboratoires de services, redevances et recettes provenant de l'exploitation d'inventions), les dons et legs non affectés mais utilisés pour les travaux de R&amp;D, les ventes de déchets, les produits accessoires (revenus d'immeubles, prestations de services, expertises, etc.), les produits financiers (intérêts des prêts), la taxe d’apprentissage, ou encore une quote-part des frais de scolarité affectés à la R&amp;D.</t>
  </si>
  <si>
    <r>
      <t xml:space="preserve">Ressources externes reçues par votre organisme et affectées à la R&amp;D
</t>
    </r>
    <r>
      <rPr>
        <b/>
        <sz val="12"/>
        <color rgb="FF2F4077"/>
        <rFont val="Helvetica"/>
        <family val="2"/>
      </rPr>
      <t>Administration :</t>
    </r>
    <r>
      <rPr>
        <sz val="12"/>
        <color rgb="FF2F4077"/>
        <rFont val="Helvetica"/>
        <family val="2"/>
      </rPr>
      <t xml:space="preserve">
Ministères, collectivités territoriales, organismes consulaires, Agences de l'eau, CNOUS/CROUS, ONF, Parcs nationaux et régionaux, CCI (chambres de commerce et d'industrie), Autres administrations et chambres/organismes consulaires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</si>
  <si>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t>Etranger hors Outre-mer</t>
  </si>
  <si>
    <t>Autres Ministères</t>
  </si>
  <si>
    <t>Agence nationale pour la gestion des déchets radioactifs</t>
  </si>
  <si>
    <t>Agence nationale de sécurité sanitaire de l'alimentation, de l'environnement et du travail</t>
  </si>
  <si>
    <t>Bureau de recherches géologiques et minières</t>
  </si>
  <si>
    <t>Commissariat à l'énergie atomique et aux énergies alternatives</t>
  </si>
  <si>
    <t>Centre d’études de l’emploi</t>
  </si>
  <si>
    <t>Centre d’études prospectives et d’informations internationales</t>
  </si>
  <si>
    <t>Centre d'études et d'expertise pour les risques, la mobilité, l'environnement et l'aménagement</t>
  </si>
  <si>
    <t>Centre de coopération internationale en recherche agronomique pour le développement</t>
  </si>
  <si>
    <t>Centre national d'études spatiales</t>
  </si>
  <si>
    <t>Centre national de recherches météorologiques</t>
  </si>
  <si>
    <t>Centre scientifique et technique du bâtiment</t>
  </si>
  <si>
    <t>Etablissement français du sang</t>
  </si>
  <si>
    <t>Institut français de recherche pour l'exploitation de la mer</t>
  </si>
  <si>
    <t>Institut national de l’information géographique et forestière</t>
  </si>
  <si>
    <t>Institut national d’études démographiques</t>
  </si>
  <si>
    <t>Institut national de l'environnement industriel et des risques</t>
  </si>
  <si>
    <t>Institut national de recherche pour l'agriculture, l'alimentation et l'environnement</t>
  </si>
  <si>
    <t>Institut national de recherches archéologiques préventives</t>
  </si>
  <si>
    <t>Institut national de recherche en informatique et en automatique</t>
  </si>
  <si>
    <t>Institut national de la statistique et des études économiques</t>
  </si>
  <si>
    <t>Institut polaire français Paul Émile Victor</t>
  </si>
  <si>
    <t>Institut de recherche et coordination acoustique/musique</t>
  </si>
  <si>
    <t>Institut de recherche pour le développement</t>
  </si>
  <si>
    <t>Institut de recherche et documentation en économie de la santé</t>
  </si>
  <si>
    <t>Institut de radioprotection et de sûreté nucléaire</t>
  </si>
  <si>
    <t>Laboratoire national de métrologie et d’essais</t>
  </si>
  <si>
    <t>Autres organismes publics</t>
  </si>
  <si>
    <t>Liste des autres organismes publics</t>
  </si>
  <si>
    <t>Ressources externes reçues par votre organisme et affectées à la R&amp;D
Organismes publics :
- Établissement Public à caractère Industriel et Commercial (EPIC), 
- Établissement Public à caractère Scientifique et Technologique (EPST) 
- Établissement Public à caractère Administratif (EPA)
- CNRS.
Ressources externes :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</si>
  <si>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Ressources externes reçues par votre organisme et affectées à la R&amp;D
Ressources externes :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</si>
  <si>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r>
      <t xml:space="preserve">Ressources externes reçues par votre organisme et affectées à la R&amp;D
</t>
    </r>
    <r>
      <rPr>
        <b/>
        <sz val="12"/>
        <color rgb="FF2F4077"/>
        <rFont val="Helvetica"/>
        <family val="2"/>
      </rPr>
      <t>GIP</t>
    </r>
    <r>
      <rPr>
        <sz val="12"/>
        <color rgb="FF2F4077"/>
        <rFont val="Helvetica"/>
        <family val="2"/>
      </rPr>
      <t xml:space="preserve"> : Groupement d'intérêt public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</si>
  <si>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r>
      <t xml:space="preserve">        Total des dépenses</t>
    </r>
    <r>
      <rPr>
        <b/>
        <sz val="12"/>
        <color rgb="FF2F4077"/>
        <rFont val="Helvetica"/>
        <family val="2"/>
      </rPr>
      <t xml:space="preserve"> intérieures</t>
    </r>
    <r>
      <rPr>
        <sz val="12"/>
        <color rgb="FF2F4077"/>
        <rFont val="Helvetica"/>
        <family val="2"/>
      </rPr>
      <t xml:space="preserve"> de R&amp;D ……………..</t>
    </r>
  </si>
  <si>
    <r>
      <t xml:space="preserve">        Total des dépenses </t>
    </r>
    <r>
      <rPr>
        <b/>
        <sz val="12"/>
        <color rgb="FF2F4077"/>
        <rFont val="Helvetica"/>
        <family val="2"/>
      </rPr>
      <t>extérieures</t>
    </r>
    <r>
      <rPr>
        <sz val="12"/>
        <color rgb="FF2F4077"/>
        <rFont val="Helvetica"/>
        <family val="2"/>
      </rPr>
      <t xml:space="preserve"> de R&amp;D …………….</t>
    </r>
  </si>
  <si>
    <r>
      <t xml:space="preserve">        TOTAL DES DÉPENSES DE R&amp;D</t>
    </r>
    <r>
      <rPr>
        <sz val="12"/>
        <color rgb="FF2F4077"/>
        <rFont val="Helvetica"/>
        <family val="2"/>
      </rPr>
      <t xml:space="preserve"> …….………………</t>
    </r>
  </si>
  <si>
    <t>Rappel et synthèse des onglets précédents</t>
  </si>
  <si>
    <r>
      <t xml:space="preserve">Ressources externes reçues par votre organisme et affectées à la R&amp;D
</t>
    </r>
    <r>
      <rPr>
        <b/>
        <sz val="12"/>
        <color rgb="FF2F4077"/>
        <rFont val="Helvetica"/>
        <family val="2"/>
      </rPr>
      <t xml:space="preserve">Entreprises : </t>
    </r>
    <r>
      <rPr>
        <sz val="12"/>
        <color rgb="FF2F4077"/>
        <rFont val="Helvetica"/>
        <family val="2"/>
      </rPr>
      <t xml:space="preserve">
Il s'agit des entreprises privées et publiques ainsi que des centres techniques professionnels.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</si>
  <si>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t>Ressources externes reçues par votre organisme et affectées à la R&amp;D
Ressources externes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</si>
  <si>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Total des ressources pour travaux de R&amp;D en provenance du secteur de l'État, des organismes publics et des organismes financeurs</t>
  </si>
  <si>
    <t>Total des ressources consacrées à la R&amp;D</t>
  </si>
  <si>
    <t>Écart par rapport aux dépenses de R&amp;D (en %)</t>
  </si>
  <si>
    <t xml:space="preserve">        RAPPEL : TOTAL DES DÉPENSES DE R&amp;D (en k€)</t>
  </si>
  <si>
    <r>
      <rPr>
        <b/>
        <sz val="12"/>
        <color rgb="FF2F4077"/>
        <rFont val="Helvetica"/>
        <family val="2"/>
      </rPr>
      <t xml:space="preserve">Effectifs de R&amp;D rémunérés par votre organisme: </t>
    </r>
    <r>
      <rPr>
        <sz val="12"/>
        <color rgb="FF2F4077"/>
        <rFont val="Helvetica"/>
        <family val="2"/>
      </rPr>
      <t xml:space="preserve">Il s'agit de comptabiliser tout le personnel directement affecté à la R&amp;D ainsi que les personnes qui fournissent des services associés aux travaux de R&amp;D, comme les cadres, les personnels administratifs et le personnel de service. Ces effectifs incluent l’ensemble du personnel rémunéré, y compris :
- les personnes n’ayant pas travaillé à plein temps (ou n’ayant consacré qu’une partie de leur temps à la R&amp;D) qui seront comptabilisées en personnes physiques pour 1 ;
- les agents travaillant à l'intérieur ou à l'extérieur de l’organisme.
</t>
    </r>
    <r>
      <rPr>
        <b/>
        <sz val="12"/>
        <color rgb="FF2F4077"/>
        <rFont val="Helvetica"/>
        <family val="2"/>
      </rPr>
      <t xml:space="preserve">Personnes Physiques: </t>
    </r>
    <r>
      <rPr>
        <sz val="12"/>
        <color rgb="FF2F4077"/>
        <rFont val="Helvetica"/>
        <family val="2"/>
      </rPr>
      <t>toute personne présente au 31 décembre et participant à des travaux de R&amp;D, que ce soit exclusivement ou partiellement (y compris les personnes n’ayant pas travaillé à plein temps ou n’ayant consacré qu’une partie de leur temps à la R&amp;D), compte pour 1</t>
    </r>
  </si>
  <si>
    <t>Répartition par lieu de travail : 
Doivent être distingués les personnels rémunérés par l'établissement travaillant dans l’établissement et les personnels rémunérés par l’établissement, mais travaillant dans un autre établissement ou dans une autre structure.</t>
  </si>
  <si>
    <t>H1. Répartition par lieu de travail  : ventilation (en ETPR) des personnels travaillant dans l’établissement et des personnels travaillant à l'extérieur de l’établissement.</t>
  </si>
  <si>
    <t>En équivalent temps plein recherche (ETPR) = au prorata du temps consacré aux activités de R&amp;D.
Exemples :
 - 2 personnes à plein temps qui consacrent 100 % de leur temps de travail à la R&amp;D sur l’année : 2 x 1,00 -&gt; 2,00 ETP (et 2 PP)
 - 1 personne à mi-temps qui consacre 25 % de son temps de travail à la R&amp;D sur l’année : 1 x 0,50 x 0,25 -&gt; 0,125 ETP (et 1 PP)
 - 4 personnes à plein temps qui consacrent 50 % de leur temps de travail à la R&amp;D pendant 3 mois : 4 x 0,50 x 3/12 -&gt; 0,5 ETP (et 4 PP)</t>
  </si>
  <si>
    <t>Inclut tout le personnel rémunéré, que celui-ci travaille à l'intérieur ou à l'extérieur de votre organisme
Décomposition des personnels ETPR par lieu d'exercice (régions), travaillant ou non dans l'établissement.
La ligne "TOTAL ETPR" doit donc impérativement correspondre à la ligne "TOTAL ETPR" du tableau de répartition par lieu de travail</t>
  </si>
  <si>
    <t>En équivalent temps plein recherche (ETP) = au prorata du temps consacré aux activités de R&amp;D.
Exemples :
 - 2 personnes à plein temps qui consacrent 100 % de leur temps de travail à la R&amp;D sur l’année : 2 x 1,00 -&gt; 2,00 ETP (et 2 PP)
 - 1 personne à mi-temps qui consacre 25 % de son temps de travail à la R&amp;D sur l’année : 1 x 0,50 x 0,25 -&gt; 0,125 ETP (et 1 PP)
 - 4 personnes à plein temps qui consacrent 50 % de leur temps de travail à la R&amp;D pendant 3 mois : 4 x 0,50 x 3/12 -&gt; 0,5 ETP (et 4 PP)</t>
  </si>
  <si>
    <t>Rappel Total (ETPR) de l'onglet H1-ETPR lieu</t>
  </si>
  <si>
    <t>Personnes Physiques: toute personne présente au 31 décembre et participant à des travaux de R&amp;D, que ce soit exclusivement ou partiellement (y compris les personnes n’ayant pas travaillé à plein temps ou n’ayant consacré qu’une partie de leur temps à la R&amp;D), compte pour 1</t>
  </si>
  <si>
    <t>Organisations hors fonds de l'Union européenne</t>
  </si>
  <si>
    <t>MERRI variable au titre de la recherche médicale et innovation hors appels à projet du ministère en charge de la santé (CRB, CIC, DRCI, GIRCI, SERI, effort d’expertise, soutien exceptionnel, année recherche médecine)</t>
  </si>
  <si>
    <t>Obligatoire pour pouvoir remplir et envoyer le questionnaire</t>
  </si>
  <si>
    <t>Ne pas compter la part destinée à financer l'enseignement</t>
  </si>
  <si>
    <r>
      <t xml:space="preserve">Dotation Socle MERRI, </t>
    </r>
    <r>
      <rPr>
        <b/>
        <sz val="12"/>
        <rFont val="Helvetica"/>
        <family val="2"/>
      </rPr>
      <t>part fixe et modulable recherche uniquement</t>
    </r>
  </si>
  <si>
    <t>Inclut les appels à projet PHRC, PRT, PRME, PREPS, PHRIP, ReSP-Ir</t>
  </si>
  <si>
    <t>Classer les ressources provenant des appels à projet dans les onglets suivants en fonction de leur source</t>
  </si>
  <si>
    <t>Le reste du questionnaire se rapporte  à cette  seule activité d'opérateur. Tous les montants sont demandés en MILLIERS d'EUROS.</t>
  </si>
  <si>
    <t>Zone de longueur limitée, privilégiez l'onglet B2-Opérateurs</t>
  </si>
  <si>
    <r>
      <t>Définition de la part de l'activité de R&amp;D dans l’organisme :</t>
    </r>
    <r>
      <rPr>
        <sz val="10"/>
        <color rgb="FF000000"/>
        <rFont val="Arial"/>
        <family val="2"/>
      </rPr>
      <t xml:space="preserve">
</t>
    </r>
    <r>
      <rPr>
        <sz val="12"/>
        <color rgb="FF000000"/>
        <rFont val="Helvetica"/>
        <family val="2"/>
      </rPr>
      <t>Si l'activité de votre organisme n'est pas exclusivement consacrée à la R&amp;D, indiquez la part R&amp;D et les critères qui vous permettent d'estimer cette part dans l'ensemble de votre budget (effectifs de R&amp;D, service et budget individualisés, programmation,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</si>
</sst>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_F_-;\-* #,##0\ _F_-;_-* &quot;-&quot;??\ _F_-;_-@_-"/>
    <numFmt numFmtId="165" formatCode="000,000,000"/>
    <numFmt numFmtId="166" formatCode="0.0%"/>
    <numFmt numFmtId="167" formatCode="###,###,###"/>
    <numFmt numFmtId="168" formatCode="_-* #,##0.00\ _F_-;\-* #,##0.00\ _F_-;_-* &quot;-&quot;??\ _F_-;_-@_-"/>
    <numFmt numFmtId="169" formatCode="#,##0.00_ ;\-#,##0.00\ "/>
    <numFmt numFmtId="170" formatCode="0_\&quot;%&quot;"/>
  </numFmts>
  <fonts count="76" x14ac:knownFonts="1">
    <font>
      <sz val="11"/>
      <color rgb="FF000000"/>
      <name val="Calibri"/>
    </font>
    <font>
      <b/>
      <sz val="10"/>
      <color rgb="FF000000"/>
      <name val="Arial"/>
      <family val="2"/>
    </font>
    <font>
      <sz val="10"/>
      <color rgb="FF000000"/>
      <name val="Arial"/>
      <family val="2"/>
    </font>
    <font>
      <i/>
      <sz val="10"/>
      <color rgb="FF000000"/>
      <name val="Arial"/>
      <family val="2"/>
    </font>
    <font>
      <sz val="9"/>
      <color rgb="FF000000"/>
      <name val="Arial"/>
      <family val="2"/>
    </font>
    <font>
      <i/>
      <sz val="9"/>
      <color rgb="FF000000"/>
      <name val="Arial"/>
      <family val="2"/>
    </font>
    <font>
      <i/>
      <sz val="9"/>
      <color rgb="FF17365D"/>
      <name val="Arial"/>
      <family val="2"/>
    </font>
    <font>
      <sz val="10"/>
      <color rgb="FF748C42"/>
      <name val="Arial"/>
      <family val="2"/>
    </font>
    <font>
      <sz val="10"/>
      <color rgb="FFB97034"/>
      <name val="Arial"/>
      <family val="2"/>
    </font>
    <font>
      <sz val="8"/>
      <color rgb="FF000000"/>
      <name val="Arial"/>
      <family val="2"/>
    </font>
    <font>
      <b/>
      <sz val="10"/>
      <color rgb="FF748C42"/>
      <name val="Arial"/>
      <family val="2"/>
    </font>
    <font>
      <b/>
      <sz val="11"/>
      <color rgb="FFFF0000"/>
      <name val="Arial"/>
      <family val="2"/>
    </font>
    <font>
      <b/>
      <sz val="11"/>
      <color rgb="FF000000"/>
      <name val="Arial"/>
      <family val="2"/>
    </font>
    <font>
      <i/>
      <u/>
      <sz val="10"/>
      <color rgb="FF000000"/>
      <name val="Arial"/>
      <family val="2"/>
    </font>
    <font>
      <sz val="11"/>
      <color rgb="FF000000"/>
      <name val="Arial"/>
      <family val="2"/>
    </font>
    <font>
      <i/>
      <sz val="10"/>
      <color rgb="FF17365D"/>
      <name val="Arial"/>
      <family val="2"/>
    </font>
    <font>
      <b/>
      <sz val="8"/>
      <color rgb="FF000000"/>
      <name val="Arial"/>
      <family val="2"/>
    </font>
    <font>
      <sz val="11"/>
      <color rgb="FF17365D"/>
      <name val="Arial"/>
      <family val="2"/>
    </font>
    <font>
      <b/>
      <sz val="10"/>
      <color rgb="FF17365D"/>
      <name val="Arial"/>
      <family val="2"/>
    </font>
    <font>
      <sz val="4"/>
      <color rgb="FF000000"/>
      <name val="Arial"/>
      <family val="2"/>
    </font>
    <font>
      <b/>
      <sz val="12"/>
      <color rgb="FF000000"/>
      <name val="Arial"/>
      <family val="2"/>
    </font>
    <font>
      <sz val="6"/>
      <color rgb="FF000000"/>
      <name val="Arial"/>
      <family val="2"/>
    </font>
    <font>
      <u/>
      <sz val="10"/>
      <color rgb="FF000000"/>
      <name val="Arial"/>
      <family val="2"/>
    </font>
    <font>
      <b/>
      <u/>
      <sz val="10"/>
      <color rgb="FF000000"/>
      <name val="Arial"/>
      <family val="2"/>
    </font>
    <font>
      <sz val="10"/>
      <color rgb="FF388194"/>
      <name val="Arial"/>
      <family val="2"/>
    </font>
    <font>
      <sz val="10"/>
      <color rgb="FF002060"/>
      <name val="Arial"/>
      <family val="2"/>
    </font>
    <font>
      <i/>
      <sz val="10"/>
      <color rgb="FF0070C0"/>
      <name val="Arial"/>
      <family val="2"/>
    </font>
    <font>
      <sz val="10"/>
      <color rgb="FF0070C0"/>
      <name val="Arial"/>
      <family val="2"/>
    </font>
    <font>
      <u/>
      <sz val="10"/>
      <color rgb="FF388194"/>
      <name val="Arial"/>
      <family val="2"/>
    </font>
    <font>
      <b/>
      <sz val="10"/>
      <color rgb="FF002060"/>
      <name val="Arial"/>
      <family val="2"/>
    </font>
    <font>
      <sz val="11"/>
      <color rgb="FF000000"/>
      <name val="Calibri"/>
      <family val="2"/>
    </font>
    <font>
      <sz val="10"/>
      <name val="Arial"/>
      <family val="2"/>
    </font>
    <font>
      <b/>
      <sz val="12"/>
      <name val="Arial"/>
      <family val="2"/>
    </font>
    <font>
      <sz val="12"/>
      <name val="Arial"/>
      <family val="2"/>
    </font>
    <font>
      <b/>
      <sz val="10"/>
      <name val="Arial"/>
      <family val="2"/>
    </font>
    <font>
      <b/>
      <sz val="14"/>
      <name val="Arial"/>
      <family val="2"/>
    </font>
    <font>
      <b/>
      <sz val="10"/>
      <name val="Arial Narrow"/>
      <family val="2"/>
    </font>
    <font>
      <b/>
      <sz val="12"/>
      <color theme="0"/>
      <name val="Arial"/>
      <family val="2"/>
    </font>
    <font>
      <b/>
      <sz val="9"/>
      <name val="Arial"/>
      <family val="2"/>
    </font>
    <font>
      <i/>
      <sz val="10"/>
      <name val="Arial"/>
      <family val="2"/>
    </font>
    <font>
      <sz val="10"/>
      <color indexed="12"/>
      <name val="Arial"/>
      <family val="2"/>
    </font>
    <font>
      <b/>
      <sz val="9"/>
      <name val="Arial Narrow"/>
      <family val="2"/>
    </font>
    <font>
      <u/>
      <sz val="10"/>
      <color indexed="12"/>
      <name val="Arial"/>
      <family val="2"/>
    </font>
    <font>
      <b/>
      <sz val="8"/>
      <name val="Arial Narrow"/>
      <family val="2"/>
    </font>
    <font>
      <b/>
      <sz val="8"/>
      <name val="Arial"/>
      <family val="2"/>
    </font>
    <font>
      <sz val="8"/>
      <name val="Arial Narrow"/>
      <family val="2"/>
    </font>
    <font>
      <sz val="8"/>
      <name val="Arial"/>
      <family val="2"/>
    </font>
    <font>
      <u/>
      <sz val="10"/>
      <name val="Arial"/>
      <family val="2"/>
    </font>
    <font>
      <sz val="10"/>
      <color rgb="FF2F4077"/>
      <name val="Arial"/>
      <family val="2"/>
    </font>
    <font>
      <b/>
      <u/>
      <sz val="10"/>
      <name val="Arial"/>
      <family val="2"/>
    </font>
    <font>
      <sz val="12"/>
      <color rgb="FF2F4077"/>
      <name val="Helvetica"/>
      <family val="2"/>
    </font>
    <font>
      <b/>
      <sz val="12"/>
      <color rgb="FF2F4077"/>
      <name val="Helvetica"/>
      <family val="2"/>
    </font>
    <font>
      <sz val="12"/>
      <name val="Helvetica"/>
      <family val="2"/>
    </font>
    <font>
      <b/>
      <sz val="12"/>
      <color theme="0"/>
      <name val="Helvetica"/>
      <family val="2"/>
    </font>
    <font>
      <sz val="12"/>
      <color theme="0"/>
      <name val="Helvetica"/>
      <family val="2"/>
    </font>
    <font>
      <b/>
      <sz val="12"/>
      <name val="Helvetica"/>
      <family val="2"/>
    </font>
    <font>
      <sz val="12"/>
      <color theme="1"/>
      <name val="Helvetica"/>
      <family val="2"/>
    </font>
    <font>
      <sz val="12"/>
      <color theme="9" tint="-0.249977111117893"/>
      <name val="Helvetica"/>
      <family val="2"/>
    </font>
    <font>
      <sz val="14"/>
      <color theme="0"/>
      <name val="Helvetica"/>
      <family val="2"/>
    </font>
    <font>
      <i/>
      <sz val="12"/>
      <name val="Helvetica"/>
      <family val="2"/>
    </font>
    <font>
      <b/>
      <sz val="14"/>
      <color theme="0"/>
      <name val="Helvetica"/>
      <family val="2"/>
    </font>
    <font>
      <sz val="12"/>
      <color rgb="FFFF0000"/>
      <name val="Helvetica"/>
      <family val="2"/>
    </font>
    <font>
      <sz val="11"/>
      <color rgb="FF000000"/>
      <name val="Calibri"/>
      <family val="2"/>
    </font>
    <font>
      <sz val="11"/>
      <color rgb="FFFF0000"/>
      <name val="Calibri"/>
      <family val="2"/>
      <scheme val="minor"/>
    </font>
    <font>
      <b/>
      <sz val="12"/>
      <color indexed="10"/>
      <name val="Helvetica"/>
      <family val="2"/>
    </font>
    <font>
      <b/>
      <sz val="12"/>
      <color theme="1"/>
      <name val="Helvetica"/>
      <family val="2"/>
    </font>
    <font>
      <sz val="12"/>
      <color theme="3" tint="-0.249977111117893"/>
      <name val="Helvetica"/>
      <family val="2"/>
    </font>
    <font>
      <b/>
      <sz val="12"/>
      <color rgb="FFFF0000"/>
      <name val="Helvetica"/>
      <family val="2"/>
    </font>
    <font>
      <b/>
      <sz val="12"/>
      <color rgb="FF002060"/>
      <name val="Helvetica"/>
      <family val="2"/>
    </font>
    <font>
      <b/>
      <sz val="14"/>
      <name val="Helvetica"/>
      <family val="2"/>
    </font>
    <font>
      <b/>
      <i/>
      <sz val="12"/>
      <name val="Helvetica"/>
      <family val="2"/>
    </font>
    <font>
      <b/>
      <i/>
      <sz val="12"/>
      <color theme="3" tint="-0.249977111117893"/>
      <name val="Helvetica"/>
      <family val="2"/>
    </font>
    <font>
      <b/>
      <sz val="12"/>
      <color theme="3" tint="-0.249977111117893"/>
      <name val="Helvetica"/>
      <family val="2"/>
    </font>
    <font>
      <sz val="10"/>
      <color theme="1"/>
      <name val="Arial"/>
      <family val="2"/>
    </font>
    <font>
      <sz val="10"/>
      <color theme="6" tint="-0.249977111117893"/>
      <name val="Arial"/>
      <family val="2"/>
    </font>
    <font>
      <sz val="12"/>
      <color rgb="FF000000"/>
      <name val="Helvetica"/>
      <family val="2"/>
    </font>
  </fonts>
  <fills count="11">
    <fill>
      <patternFill patternType="none"/>
    </fill>
    <fill>
      <patternFill patternType="gray125"/>
    </fill>
    <fill>
      <patternFill patternType="solid">
        <fgColor rgb="FFBFBFBF"/>
        <bgColor rgb="FFFFFFFF"/>
      </patternFill>
    </fill>
    <fill>
      <patternFill patternType="solid">
        <fgColor rgb="FFFFFFFF"/>
        <bgColor rgb="FFFFFFFF"/>
      </patternFill>
    </fill>
    <fill>
      <patternFill patternType="solid">
        <fgColor rgb="FFFFFF00"/>
        <bgColor rgb="FFFFFFFF"/>
      </patternFill>
    </fill>
    <fill>
      <patternFill patternType="solid">
        <fgColor rgb="FF2F4077"/>
        <bgColor indexed="64"/>
      </patternFill>
    </fill>
    <fill>
      <patternFill patternType="solid">
        <fgColor rgb="FFC0CCE4"/>
        <bgColor indexed="64"/>
      </patternFill>
    </fill>
    <fill>
      <patternFill patternType="solid">
        <fgColor rgb="FFE5AACC"/>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s>
  <borders count="43">
    <border>
      <left/>
      <right/>
      <top/>
      <bottom/>
      <diagonal/>
    </border>
    <border>
      <left/>
      <right/>
      <top style="thin">
        <color rgb="FF000000"/>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hair">
        <color rgb="FF000000"/>
      </top>
      <bottom style="hair">
        <color rgb="FF000000"/>
      </bottom>
      <diagonal/>
    </border>
    <border>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rgb="FF000000"/>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0" fontId="31" fillId="0" borderId="0"/>
    <xf numFmtId="0" fontId="42" fillId="0" borderId="0" applyNumberFormat="0" applyFill="0" applyBorder="0" applyAlignment="0" applyProtection="0">
      <alignment vertical="top"/>
      <protection locked="0"/>
    </xf>
    <xf numFmtId="0" fontId="31" fillId="0" borderId="0" applyFont="0" applyFill="0" applyBorder="0" applyAlignment="0" applyProtection="0"/>
    <xf numFmtId="168" fontId="31" fillId="0" borderId="0" applyFont="0" applyFill="0" applyBorder="0" applyAlignment="0" applyProtection="0"/>
    <xf numFmtId="9" fontId="62" fillId="0" borderId="0" applyFont="0" applyFill="0" applyBorder="0" applyAlignment="0" applyProtection="0"/>
    <xf numFmtId="9" fontId="31" fillId="0" borderId="0" applyFont="0" applyFill="0" applyBorder="0" applyAlignment="0" applyProtection="0"/>
    <xf numFmtId="0" fontId="31" fillId="0" borderId="0"/>
  </cellStyleXfs>
  <cellXfs count="438">
    <xf numFmtId="0" fontId="0" fillId="0" borderId="0" xfId="0"/>
    <xf numFmtId="0" fontId="2" fillId="0" borderId="0" xfId="0" applyFont="1"/>
    <xf numFmtId="0" fontId="4" fillId="0" borderId="0" xfId="0" applyFont="1" applyAlignment="1">
      <alignment horizontal="left" vertical="center"/>
    </xf>
    <xf numFmtId="0" fontId="2" fillId="0" borderId="0" xfId="0" applyFont="1" applyAlignment="1">
      <alignment vertical="top" wrapText="1"/>
    </xf>
    <xf numFmtId="0" fontId="5" fillId="0" borderId="0" xfId="0" applyFont="1" applyAlignment="1">
      <alignment horizontal="left" vertical="center" wrapText="1"/>
    </xf>
    <xf numFmtId="0" fontId="1" fillId="0" borderId="0" xfId="0" applyFont="1" applyAlignment="1">
      <alignment horizontal="left" vertical="center" indent="1"/>
    </xf>
    <xf numFmtId="0" fontId="2" fillId="0" borderId="0" xfId="0" applyFont="1" applyAlignment="1">
      <alignment vertical="center"/>
    </xf>
    <xf numFmtId="0" fontId="2" fillId="0" borderId="0" xfId="0" applyFont="1"/>
    <xf numFmtId="0" fontId="2" fillId="0" borderId="0" xfId="0" applyFont="1" applyAlignment="1">
      <alignment wrapText="1"/>
    </xf>
    <xf numFmtId="0" fontId="6" fillId="0" borderId="0" xfId="0" applyFont="1" applyAlignment="1">
      <alignment horizontal="left"/>
    </xf>
    <xf numFmtId="0" fontId="1" fillId="0" borderId="3" xfId="0" applyFont="1" applyBorder="1" applyAlignment="1">
      <alignment vertical="center" wrapText="1"/>
    </xf>
    <xf numFmtId="0" fontId="1" fillId="0" borderId="0" xfId="0" applyFont="1"/>
    <xf numFmtId="0" fontId="9" fillId="0" borderId="0" xfId="0" applyFont="1"/>
    <xf numFmtId="0" fontId="1" fillId="0" borderId="0" xfId="0" applyFont="1" applyAlignment="1">
      <alignment horizontal="left" wrapText="1"/>
    </xf>
    <xf numFmtId="0" fontId="1" fillId="0" borderId="0" xfId="0" applyFont="1" applyAlignment="1">
      <alignment vertical="center" wrapText="1"/>
    </xf>
    <xf numFmtId="0" fontId="2" fillId="0" borderId="0" xfId="0" applyFont="1" applyAlignment="1">
      <alignment horizontal="left" indent="1"/>
    </xf>
    <xf numFmtId="0" fontId="2" fillId="0" borderId="5" xfId="0" applyFont="1" applyBorder="1" applyAlignment="1">
      <alignment horizontal="left" indent="1"/>
    </xf>
    <xf numFmtId="0" fontId="8" fillId="2" borderId="3" xfId="0" applyFont="1" applyFill="1" applyBorder="1" applyAlignment="1">
      <alignment wrapText="1"/>
    </xf>
    <xf numFmtId="0" fontId="8" fillId="0" borderId="0" xfId="0" applyFont="1" applyAlignment="1">
      <alignment wrapText="1"/>
    </xf>
    <xf numFmtId="164" fontId="7" fillId="0" borderId="0" xfId="0" applyNumberFormat="1" applyFont="1" applyAlignment="1">
      <alignment horizontal="right" vertical="center" wrapText="1" indent="1"/>
    </xf>
    <xf numFmtId="0" fontId="1" fillId="0" borderId="0" xfId="0" applyFont="1" applyAlignment="1">
      <alignment wrapText="1"/>
    </xf>
    <xf numFmtId="0" fontId="3" fillId="0" borderId="0" xfId="0" applyFont="1"/>
    <xf numFmtId="0" fontId="2" fillId="0" borderId="2" xfId="0" applyFont="1" applyBorder="1" applyAlignment="1">
      <alignment horizontal="left" indent="1"/>
    </xf>
    <xf numFmtId="0" fontId="3" fillId="0" borderId="0" xfId="0" applyFont="1" applyAlignment="1">
      <alignment horizontal="center"/>
    </xf>
    <xf numFmtId="165" fontId="2" fillId="0" borderId="0" xfId="0" applyNumberFormat="1" applyFont="1"/>
    <xf numFmtId="0" fontId="8" fillId="0" borderId="0" xfId="0" applyFont="1" applyAlignment="1">
      <alignment horizontal="center" vertical="center"/>
    </xf>
    <xf numFmtId="0" fontId="5" fillId="0" borderId="0" xfId="0" applyFont="1" applyAlignment="1">
      <alignment horizontal="left" wrapText="1"/>
    </xf>
    <xf numFmtId="0" fontId="1" fillId="0" borderId="1" xfId="0" applyFont="1" applyBorder="1" applyAlignment="1">
      <alignment vertical="center" wrapText="1"/>
    </xf>
    <xf numFmtId="0" fontId="2" fillId="0" borderId="0" xfId="0" applyFont="1" applyAlignment="1">
      <alignment horizontal="righ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4" fillId="0" borderId="0" xfId="0" applyFont="1"/>
    <xf numFmtId="164" fontId="7" fillId="0" borderId="5" xfId="0" applyNumberFormat="1" applyFont="1" applyBorder="1" applyAlignment="1">
      <alignment horizontal="right"/>
    </xf>
    <xf numFmtId="0" fontId="15" fillId="0" borderId="0" xfId="0" applyFont="1" applyAlignment="1">
      <alignment horizontal="center" wrapText="1"/>
    </xf>
    <xf numFmtId="0" fontId="5" fillId="0" borderId="0" xfId="0" applyFont="1" applyAlignment="1">
      <alignment horizontal="left" vertical="top" wrapText="1"/>
    </xf>
    <xf numFmtId="0" fontId="1" fillId="0" borderId="0" xfId="0" quotePrefix="1" applyFont="1"/>
    <xf numFmtId="0" fontId="5" fillId="0" borderId="1" xfId="0" applyFont="1" applyBorder="1" applyAlignment="1">
      <alignment horizontal="left" vertical="center" wrapText="1"/>
    </xf>
    <xf numFmtId="164" fontId="7" fillId="0" borderId="2" xfId="0" applyNumberFormat="1" applyFont="1" applyBorder="1" applyAlignment="1">
      <alignment horizontal="right"/>
    </xf>
    <xf numFmtId="0" fontId="1" fillId="0" borderId="9" xfId="0" applyFont="1" applyBorder="1" applyAlignment="1">
      <alignment vertical="center" wrapText="1"/>
    </xf>
    <xf numFmtId="164" fontId="1" fillId="0" borderId="0" xfId="0" applyNumberFormat="1" applyFont="1" applyAlignment="1">
      <alignment horizontal="right" vertical="center"/>
    </xf>
    <xf numFmtId="0" fontId="8" fillId="0" borderId="0" xfId="0" applyFont="1"/>
    <xf numFmtId="0" fontId="3" fillId="0" borderId="10" xfId="0" applyFont="1" applyBorder="1" applyAlignment="1">
      <alignment horizontal="left" wrapText="1"/>
    </xf>
    <xf numFmtId="0" fontId="16" fillId="0" borderId="3" xfId="0" applyFont="1" applyBorder="1" applyAlignment="1">
      <alignment horizontal="left"/>
    </xf>
    <xf numFmtId="0" fontId="9" fillId="0" borderId="0" xfId="0" applyFont="1" applyAlignment="1">
      <alignment horizontal="left"/>
    </xf>
    <xf numFmtId="0" fontId="12" fillId="0" borderId="0" xfId="0" applyFont="1" applyAlignment="1">
      <alignment vertical="center" wrapText="1"/>
    </xf>
    <xf numFmtId="164" fontId="2" fillId="0" borderId="0" xfId="0" applyNumberFormat="1" applyFont="1" applyAlignment="1">
      <alignment horizontal="right" vertical="center"/>
    </xf>
    <xf numFmtId="0" fontId="5" fillId="0" borderId="0" xfId="0" applyFont="1" applyAlignment="1">
      <alignment horizontal="justify" vertical="top" wrapText="1"/>
    </xf>
    <xf numFmtId="0" fontId="2" fillId="0" borderId="0" xfId="0" applyFont="1" applyAlignment="1">
      <alignment horizontal="left" vertical="center" wrapText="1" indent="4"/>
    </xf>
    <xf numFmtId="0" fontId="16" fillId="0" borderId="0" xfId="0" applyFont="1" applyAlignment="1">
      <alignment horizontal="left"/>
    </xf>
    <xf numFmtId="0" fontId="2" fillId="0" borderId="3" xfId="0" applyFont="1" applyBorder="1" applyAlignment="1">
      <alignment horizontal="center" vertical="center" wrapText="1"/>
    </xf>
    <xf numFmtId="0" fontId="2" fillId="0" borderId="0" xfId="0" applyFont="1" applyAlignment="1">
      <alignment horizontal="center" vertical="center"/>
    </xf>
    <xf numFmtId="166" fontId="17" fillId="0" borderId="0" xfId="0" applyNumberFormat="1" applyFont="1" applyAlignment="1">
      <alignment horizontal="center" vertical="center"/>
    </xf>
    <xf numFmtId="164" fontId="18" fillId="0" borderId="0" xfId="0" applyNumberFormat="1" applyFont="1" applyAlignment="1">
      <alignment horizontal="center" vertical="center"/>
    </xf>
    <xf numFmtId="0" fontId="19" fillId="0" borderId="0" xfId="0" applyFont="1"/>
    <xf numFmtId="0" fontId="1" fillId="3" borderId="3" xfId="0" applyFont="1" applyFill="1" applyBorder="1" applyAlignment="1">
      <alignment horizontal="center" vertical="center" wrapText="1"/>
    </xf>
    <xf numFmtId="0" fontId="3" fillId="0" borderId="0" xfId="0" applyFont="1" applyAlignment="1">
      <alignment horizontal="left" vertical="top"/>
    </xf>
    <xf numFmtId="0" fontId="2" fillId="0" borderId="0" xfId="0" applyFont="1" applyAlignment="1">
      <alignment wrapText="1"/>
    </xf>
    <xf numFmtId="0" fontId="1" fillId="0" borderId="0" xfId="0" applyFont="1" applyAlignment="1">
      <alignment horizontal="left" vertical="center" wrapText="1"/>
    </xf>
    <xf numFmtId="0" fontId="7" fillId="0" borderId="0" xfId="0" applyFont="1" applyAlignment="1">
      <alignment horizontal="center" vertical="center"/>
    </xf>
    <xf numFmtId="0" fontId="20" fillId="0" borderId="0" xfId="0" applyFont="1" applyAlignment="1">
      <alignment horizontal="left" vertical="justify"/>
    </xf>
    <xf numFmtId="0" fontId="2" fillId="0" borderId="0" xfId="0" applyFont="1" applyAlignment="1">
      <alignment horizontal="right"/>
    </xf>
    <xf numFmtId="0" fontId="2" fillId="0" borderId="0" xfId="0" applyFont="1"/>
    <xf numFmtId="0" fontId="21" fillId="0" borderId="0" xfId="0" applyFont="1"/>
    <xf numFmtId="0" fontId="3" fillId="0" borderId="0" xfId="0" applyFont="1" applyAlignment="1">
      <alignment horizontal="left" wrapText="1"/>
    </xf>
    <xf numFmtId="0" fontId="1" fillId="0" borderId="0" xfId="0" applyFont="1" applyAlignment="1">
      <alignment horizontal="center" vertical="center" wrapText="1"/>
    </xf>
    <xf numFmtId="0" fontId="21" fillId="0" borderId="0" xfId="0" applyFont="1" applyAlignment="1">
      <alignment vertical="center"/>
    </xf>
    <xf numFmtId="0" fontId="20" fillId="0" borderId="0" xfId="0" applyFont="1" applyAlignment="1">
      <alignment vertical="top" wrapText="1"/>
    </xf>
    <xf numFmtId="0" fontId="1" fillId="0" borderId="0" xfId="0" applyFont="1" applyAlignment="1">
      <alignment horizontal="right" vertical="center"/>
    </xf>
    <xf numFmtId="0" fontId="3" fillId="0" borderId="0" xfId="0" applyFont="1" applyAlignment="1">
      <alignment horizontal="left" vertical="justify"/>
    </xf>
    <xf numFmtId="0" fontId="3" fillId="0" borderId="0" xfId="0" applyFont="1" applyAlignment="1">
      <alignment horizontal="left" vertical="center" wrapText="1"/>
    </xf>
    <xf numFmtId="0" fontId="1" fillId="0" borderId="0" xfId="0" applyFont="1" applyAlignment="1">
      <alignment vertical="top"/>
    </xf>
    <xf numFmtId="0" fontId="2" fillId="0" borderId="0" xfId="0" applyFont="1" applyAlignment="1">
      <alignment vertical="top" wrapText="1"/>
    </xf>
    <xf numFmtId="0" fontId="7" fillId="0" borderId="0" xfId="0" applyFont="1" applyAlignment="1">
      <alignment wrapText="1"/>
    </xf>
    <xf numFmtId="164" fontId="10" fillId="0" borderId="0" xfId="0" applyNumberFormat="1" applyFont="1" applyAlignment="1">
      <alignment horizontal="justify" vertical="center"/>
    </xf>
    <xf numFmtId="0" fontId="32" fillId="0" borderId="0" xfId="1" applyFont="1"/>
    <xf numFmtId="0" fontId="33" fillId="0" borderId="0" xfId="1" applyFont="1"/>
    <xf numFmtId="0" fontId="31" fillId="0" borderId="0" xfId="1"/>
    <xf numFmtId="0" fontId="31" fillId="0" borderId="0" xfId="1" applyFont="1"/>
    <xf numFmtId="0" fontId="34" fillId="0" borderId="0" xfId="1" applyFont="1"/>
    <xf numFmtId="0" fontId="32" fillId="0" borderId="0" xfId="1" applyFont="1" applyAlignment="1">
      <alignment horizontal="right"/>
    </xf>
    <xf numFmtId="0" fontId="35" fillId="0" borderId="0" xfId="1" applyFont="1" applyAlignment="1">
      <alignment horizontal="right" vertical="center" wrapText="1"/>
    </xf>
    <xf numFmtId="0" fontId="31" fillId="0" borderId="0" xfId="1" applyAlignment="1">
      <alignment horizontal="justify" vertical="center" wrapText="1"/>
    </xf>
    <xf numFmtId="0" fontId="36" fillId="0" borderId="0" xfId="1" applyFont="1"/>
    <xf numFmtId="0" fontId="38" fillId="0" borderId="0" xfId="1" applyFont="1"/>
    <xf numFmtId="0" fontId="32" fillId="0" borderId="0" xfId="1" applyFont="1" applyAlignment="1">
      <alignment horizontal="center" vertical="center" wrapText="1"/>
    </xf>
    <xf numFmtId="0" fontId="40" fillId="0" borderId="0" xfId="1" applyFont="1"/>
    <xf numFmtId="0" fontId="41" fillId="0" borderId="0" xfId="1" applyFont="1"/>
    <xf numFmtId="0" fontId="38" fillId="0" borderId="0" xfId="1" applyFont="1" applyAlignment="1">
      <alignment horizontal="left" wrapText="1"/>
    </xf>
    <xf numFmtId="0" fontId="41" fillId="0" borderId="0" xfId="1" applyFont="1" applyAlignment="1">
      <alignment wrapText="1"/>
    </xf>
    <xf numFmtId="0" fontId="43" fillId="0" borderId="0" xfId="1" applyFont="1"/>
    <xf numFmtId="0" fontId="44" fillId="0" borderId="0" xfId="1" applyFont="1"/>
    <xf numFmtId="0" fontId="45" fillId="0" borderId="0" xfId="1" applyFont="1"/>
    <xf numFmtId="0" fontId="31" fillId="0" borderId="0" xfId="1" applyAlignment="1">
      <alignment horizontal="center"/>
    </xf>
    <xf numFmtId="0" fontId="46" fillId="0" borderId="0" xfId="1" applyFont="1"/>
    <xf numFmtId="0" fontId="39" fillId="0" borderId="0" xfId="2" applyFont="1" applyAlignment="1" applyProtection="1">
      <alignment horizontal="left" vertical="justify" wrapText="1"/>
    </xf>
    <xf numFmtId="14" fontId="32" fillId="0" borderId="20" xfId="1" applyNumberFormat="1" applyFont="1" applyBorder="1"/>
    <xf numFmtId="0" fontId="47" fillId="0" borderId="0" xfId="1" applyFont="1" applyAlignment="1">
      <alignment vertical="top" wrapText="1"/>
    </xf>
    <xf numFmtId="0" fontId="31" fillId="0" borderId="0" xfId="1" applyAlignment="1">
      <alignment vertical="top" wrapText="1"/>
    </xf>
    <xf numFmtId="0" fontId="34" fillId="0" borderId="0" xfId="1" applyFont="1" applyAlignment="1">
      <alignment vertical="top"/>
    </xf>
    <xf numFmtId="0" fontId="31" fillId="0" borderId="0" xfId="1" applyAlignment="1">
      <alignment vertical="top"/>
    </xf>
    <xf numFmtId="0" fontId="49" fillId="0" borderId="0" xfId="1" applyFont="1" applyAlignment="1">
      <alignment horizontal="left" vertical="top" wrapText="1"/>
    </xf>
    <xf numFmtId="0" fontId="31" fillId="0" borderId="0" xfId="1" applyAlignment="1">
      <alignment horizontal="left" vertical="top"/>
    </xf>
    <xf numFmtId="0" fontId="31" fillId="6" borderId="12" xfId="1" applyFont="1" applyFill="1" applyBorder="1" applyAlignment="1">
      <alignment vertical="center" wrapText="1"/>
    </xf>
    <xf numFmtId="0" fontId="31" fillId="6" borderId="13" xfId="1" applyFill="1" applyBorder="1" applyAlignment="1">
      <alignment vertical="center" wrapText="1"/>
    </xf>
    <xf numFmtId="0" fontId="31" fillId="6" borderId="14" xfId="1" applyFill="1" applyBorder="1" applyAlignment="1">
      <alignment vertical="center" wrapText="1"/>
    </xf>
    <xf numFmtId="0" fontId="31" fillId="6" borderId="17" xfId="1" applyFont="1" applyFill="1" applyBorder="1" applyAlignment="1">
      <alignment vertical="center" wrapText="1"/>
    </xf>
    <xf numFmtId="0" fontId="31" fillId="6" borderId="18" xfId="1" applyFill="1" applyBorder="1" applyAlignment="1">
      <alignment vertical="center" wrapText="1"/>
    </xf>
    <xf numFmtId="0" fontId="31" fillId="6" borderId="19" xfId="1" applyFill="1" applyBorder="1" applyAlignment="1">
      <alignment vertical="center" wrapText="1"/>
    </xf>
    <xf numFmtId="0" fontId="52" fillId="0" borderId="0" xfId="1" applyFont="1"/>
    <xf numFmtId="0" fontId="53" fillId="5" borderId="21" xfId="1" applyFont="1" applyFill="1" applyBorder="1" applyAlignment="1">
      <alignment vertical="top"/>
    </xf>
    <xf numFmtId="0" fontId="54" fillId="5" borderId="21" xfId="1" applyFont="1" applyFill="1" applyBorder="1"/>
    <xf numFmtId="0" fontId="55" fillId="0" borderId="0" xfId="1" applyFont="1"/>
    <xf numFmtId="0" fontId="52" fillId="0" borderId="11" xfId="1" applyFont="1" applyBorder="1" applyAlignment="1">
      <alignment vertical="top" wrapText="1"/>
    </xf>
    <xf numFmtId="49" fontId="56" fillId="0" borderId="11" xfId="1" applyNumberFormat="1" applyFont="1" applyBorder="1" applyAlignment="1">
      <alignment vertical="top" wrapText="1"/>
    </xf>
    <xf numFmtId="49" fontId="52" fillId="0" borderId="11" xfId="1" applyNumberFormat="1" applyFont="1" applyBorder="1" applyAlignment="1">
      <alignment vertical="top" wrapText="1"/>
    </xf>
    <xf numFmtId="0" fontId="55" fillId="0" borderId="0" xfId="1" applyFont="1" applyAlignment="1">
      <alignment vertical="top" wrapText="1"/>
    </xf>
    <xf numFmtId="0" fontId="52" fillId="0" borderId="0" xfId="1" applyFont="1" applyAlignment="1">
      <alignment vertical="top" wrapText="1"/>
    </xf>
    <xf numFmtId="0" fontId="55" fillId="0" borderId="0" xfId="0" applyFont="1" applyAlignment="1">
      <alignment horizontal="left" vertical="center" indent="1"/>
    </xf>
    <xf numFmtId="0" fontId="56" fillId="0" borderId="0" xfId="0" applyFont="1" applyAlignment="1">
      <alignment vertical="center"/>
    </xf>
    <xf numFmtId="0" fontId="52" fillId="0" borderId="0" xfId="0" applyFont="1" applyAlignment="1">
      <alignment horizontal="left" vertical="center"/>
    </xf>
    <xf numFmtId="0" fontId="50" fillId="6" borderId="0" xfId="0" applyFont="1" applyFill="1" applyAlignment="1">
      <alignment horizontal="left" vertical="center" wrapText="1"/>
    </xf>
    <xf numFmtId="0" fontId="56" fillId="0" borderId="0" xfId="0" applyFont="1"/>
    <xf numFmtId="0" fontId="53" fillId="5" borderId="21" xfId="0" applyFont="1" applyFill="1" applyBorder="1" applyAlignment="1">
      <alignment vertical="top"/>
    </xf>
    <xf numFmtId="0" fontId="54" fillId="5" borderId="21" xfId="0" applyFont="1" applyFill="1" applyBorder="1"/>
    <xf numFmtId="0" fontId="57" fillId="0" borderId="0" xfId="0" applyFont="1" applyAlignment="1">
      <alignment horizontal="left" vertical="center" wrapText="1"/>
    </xf>
    <xf numFmtId="0" fontId="52" fillId="0" borderId="0" xfId="0" applyFont="1" applyAlignment="1">
      <alignment horizontal="left" vertical="center" wrapText="1"/>
    </xf>
    <xf numFmtId="0" fontId="55" fillId="0" borderId="0" xfId="0" applyFont="1" applyAlignment="1">
      <alignment vertical="top"/>
    </xf>
    <xf numFmtId="0" fontId="52" fillId="0" borderId="0" xfId="0" applyFont="1"/>
    <xf numFmtId="0" fontId="57" fillId="0" borderId="0" xfId="0" applyFont="1" applyAlignment="1">
      <alignment horizontal="left" vertical="center"/>
    </xf>
    <xf numFmtId="0" fontId="55" fillId="6" borderId="11" xfId="0" applyFont="1" applyFill="1" applyBorder="1" applyAlignment="1">
      <alignment horizontal="left" vertical="center" wrapText="1"/>
    </xf>
    <xf numFmtId="0" fontId="52" fillId="6" borderId="11" xfId="0" applyFont="1" applyFill="1" applyBorder="1" applyAlignment="1">
      <alignment horizontal="center" vertical="center" wrapText="1"/>
    </xf>
    <xf numFmtId="0" fontId="55" fillId="0" borderId="0" xfId="0" applyFont="1" applyAlignment="1">
      <alignment horizontal="left" vertical="center"/>
    </xf>
    <xf numFmtId="0" fontId="55" fillId="0" borderId="0" xfId="0" applyFont="1" applyAlignment="1">
      <alignment horizontal="left" vertical="center" wrapText="1"/>
    </xf>
    <xf numFmtId="0" fontId="55" fillId="0" borderId="11" xfId="0" applyFont="1" applyBorder="1" applyAlignment="1">
      <alignment horizontal="left" vertical="center" wrapText="1"/>
    </xf>
    <xf numFmtId="167" fontId="52" fillId="0" borderId="11" xfId="0" applyNumberFormat="1" applyFont="1" applyFill="1" applyBorder="1" applyAlignment="1">
      <alignment horizontal="left" vertical="center" wrapText="1"/>
    </xf>
    <xf numFmtId="0" fontId="56" fillId="0" borderId="11" xfId="0" applyFont="1" applyFill="1" applyBorder="1" applyAlignment="1">
      <alignment horizontal="left" vertical="center" wrapText="1"/>
    </xf>
    <xf numFmtId="0" fontId="56" fillId="0" borderId="11" xfId="0" applyFont="1" applyBorder="1" applyAlignment="1">
      <alignment horizontal="left" vertical="center" wrapText="1"/>
    </xf>
    <xf numFmtId="0" fontId="55" fillId="0" borderId="22" xfId="0" applyFont="1" applyBorder="1" applyAlignment="1">
      <alignment vertical="center"/>
    </xf>
    <xf numFmtId="0" fontId="55" fillId="0" borderId="11" xfId="0" applyFont="1" applyBorder="1" applyAlignment="1">
      <alignment horizontal="left" vertical="center"/>
    </xf>
    <xf numFmtId="0" fontId="52" fillId="0" borderId="11" xfId="0" applyFont="1" applyBorder="1" applyAlignment="1">
      <alignment horizontal="left" vertical="center" wrapText="1"/>
    </xf>
    <xf numFmtId="0" fontId="55" fillId="0" borderId="23" xfId="0" applyFont="1" applyBorder="1" applyAlignment="1">
      <alignment horizontal="left" vertical="center"/>
    </xf>
    <xf numFmtId="0" fontId="55" fillId="0" borderId="11" xfId="0" applyFont="1" applyBorder="1" applyAlignment="1">
      <alignment vertical="center" wrapText="1"/>
    </xf>
    <xf numFmtId="0" fontId="52" fillId="0" borderId="11" xfId="0" applyFont="1" applyFill="1" applyBorder="1" applyAlignment="1">
      <alignment horizontal="left" wrapText="1"/>
    </xf>
    <xf numFmtId="3" fontId="52" fillId="0" borderId="11" xfId="0" applyNumberFormat="1" applyFont="1" applyBorder="1" applyAlignment="1">
      <alignment horizontal="left" vertical="center" wrapText="1"/>
    </xf>
    <xf numFmtId="0" fontId="55" fillId="0" borderId="24" xfId="0" applyFont="1" applyBorder="1" applyAlignment="1">
      <alignment vertical="center"/>
    </xf>
    <xf numFmtId="0" fontId="50" fillId="6" borderId="0" xfId="1" applyFont="1" applyFill="1" applyAlignment="1">
      <alignment horizontal="left" vertical="center" wrapText="1"/>
    </xf>
    <xf numFmtId="0" fontId="1" fillId="0" borderId="0" xfId="0" applyFont="1" applyAlignment="1">
      <alignment wrapText="1"/>
    </xf>
    <xf numFmtId="0" fontId="2" fillId="0" borderId="0" xfId="0" applyFont="1" applyAlignment="1">
      <alignment wrapText="1"/>
    </xf>
    <xf numFmtId="0" fontId="55" fillId="0" borderId="0" xfId="1" applyFont="1" applyAlignment="1">
      <alignment horizontal="left" vertical="center" indent="1"/>
    </xf>
    <xf numFmtId="0" fontId="52" fillId="0" borderId="0" xfId="1" applyFont="1" applyAlignment="1">
      <alignment vertical="center"/>
    </xf>
    <xf numFmtId="0" fontId="52" fillId="0" borderId="0" xfId="1" applyFont="1" applyAlignment="1">
      <alignment horizontal="left" vertical="center"/>
    </xf>
    <xf numFmtId="0" fontId="53" fillId="5" borderId="21" xfId="1" applyFont="1" applyFill="1" applyBorder="1" applyAlignment="1">
      <alignment horizontal="left" vertical="center"/>
    </xf>
    <xf numFmtId="0" fontId="58" fillId="5" borderId="21" xfId="1" applyFont="1" applyFill="1" applyBorder="1"/>
    <xf numFmtId="0" fontId="57" fillId="0" borderId="0" xfId="1" applyFont="1" applyAlignment="1">
      <alignment horizontal="left" vertical="center" wrapText="1"/>
    </xf>
    <xf numFmtId="0" fontId="55" fillId="0" borderId="0" xfId="1" applyFont="1" applyBorder="1" applyAlignment="1">
      <alignment horizontal="left" vertical="center"/>
    </xf>
    <xf numFmtId="0" fontId="52" fillId="0" borderId="0" xfId="1" applyFont="1" applyBorder="1"/>
    <xf numFmtId="0" fontId="57" fillId="0" borderId="0" xfId="1" applyFont="1" applyAlignment="1">
      <alignment horizontal="left" vertical="center"/>
    </xf>
    <xf numFmtId="0" fontId="55" fillId="0" borderId="0" xfId="1" applyFont="1" applyAlignment="1">
      <alignment horizontal="left" vertical="center" wrapText="1"/>
    </xf>
    <xf numFmtId="0" fontId="59" fillId="0" borderId="0" xfId="1" applyFont="1" applyAlignment="1">
      <alignment horizontal="left" vertical="center" wrapText="1"/>
    </xf>
    <xf numFmtId="0" fontId="52" fillId="0" borderId="13" xfId="1" applyFont="1" applyBorder="1" applyAlignment="1">
      <alignment horizontal="left" vertical="top" wrapText="1"/>
    </xf>
    <xf numFmtId="0" fontId="59" fillId="0" borderId="0" xfId="1" applyFont="1" applyAlignment="1">
      <alignment horizontal="left" vertical="center"/>
    </xf>
    <xf numFmtId="0" fontId="55" fillId="0" borderId="0" xfId="3" applyFont="1" applyFill="1" applyBorder="1" applyAlignment="1">
      <alignment horizontal="left" vertical="center"/>
    </xf>
    <xf numFmtId="0" fontId="50" fillId="6" borderId="0" xfId="1" applyFont="1" applyFill="1" applyAlignment="1">
      <alignment horizontal="left" vertical="center" wrapText="1"/>
    </xf>
    <xf numFmtId="0" fontId="55" fillId="0" borderId="0" xfId="1" applyFont="1" applyAlignment="1">
      <alignment horizontal="left" indent="1"/>
    </xf>
    <xf numFmtId="0" fontId="55" fillId="0" borderId="0" xfId="1" applyFont="1" applyAlignment="1">
      <alignment vertical="top"/>
    </xf>
    <xf numFmtId="0" fontId="52" fillId="0" borderId="0" xfId="1" applyFont="1" applyAlignment="1">
      <alignment horizontal="center"/>
    </xf>
    <xf numFmtId="0" fontId="52" fillId="0" borderId="11" xfId="1" applyFont="1" applyBorder="1" applyAlignment="1">
      <alignment horizontal="left" vertical="center" wrapText="1" indent="2"/>
    </xf>
    <xf numFmtId="4" fontId="52" fillId="0" borderId="11" xfId="1" applyNumberFormat="1" applyFont="1" applyBorder="1"/>
    <xf numFmtId="164" fontId="52" fillId="0" borderId="0" xfId="4" applyNumberFormat="1" applyFont="1" applyBorder="1" applyAlignment="1">
      <alignment horizontal="right" vertical="center" wrapText="1"/>
    </xf>
    <xf numFmtId="0" fontId="52" fillId="0" borderId="28" xfId="1" applyFont="1" applyBorder="1" applyAlignment="1">
      <alignment horizontal="left" vertical="center" wrapText="1" indent="3"/>
    </xf>
    <xf numFmtId="164" fontId="52" fillId="0" borderId="28" xfId="4" applyNumberFormat="1" applyFont="1" applyFill="1" applyBorder="1" applyAlignment="1">
      <alignment horizontal="right" vertical="center" wrapText="1"/>
    </xf>
    <xf numFmtId="0" fontId="51" fillId="0" borderId="0" xfId="1" applyFont="1" applyAlignment="1">
      <alignment horizontal="left"/>
    </xf>
    <xf numFmtId="0" fontId="55" fillId="0" borderId="11" xfId="1" applyFont="1" applyBorder="1" applyAlignment="1">
      <alignment vertical="center" wrapText="1"/>
    </xf>
    <xf numFmtId="4" fontId="52" fillId="6" borderId="11" xfId="1" applyNumberFormat="1" applyFont="1" applyFill="1" applyBorder="1"/>
    <xf numFmtId="4" fontId="52" fillId="7" borderId="11" xfId="1" applyNumberFormat="1" applyFont="1" applyFill="1" applyBorder="1"/>
    <xf numFmtId="0" fontId="52" fillId="0" borderId="0" xfId="1" applyFont="1" applyAlignment="1">
      <alignment horizontal="left" vertical="center" wrapText="1"/>
    </xf>
    <xf numFmtId="0" fontId="50" fillId="6" borderId="11" xfId="1" applyFont="1" applyFill="1" applyBorder="1" applyAlignment="1">
      <alignment horizontal="left" vertical="top" wrapText="1"/>
    </xf>
    <xf numFmtId="0" fontId="52" fillId="0" borderId="11" xfId="1" applyFont="1" applyBorder="1"/>
    <xf numFmtId="0" fontId="2" fillId="0" borderId="11" xfId="0" applyFont="1" applyBorder="1"/>
    <xf numFmtId="0" fontId="64" fillId="0" borderId="0" xfId="1" applyFont="1"/>
    <xf numFmtId="0" fontId="59" fillId="0" borderId="0" xfId="1" applyFont="1" applyAlignment="1">
      <alignment vertical="top"/>
    </xf>
    <xf numFmtId="0" fontId="52" fillId="0" borderId="11" xfId="1" applyFont="1" applyBorder="1" applyAlignment="1">
      <alignment horizontal="left" vertical="center" indent="1"/>
    </xf>
    <xf numFmtId="4" fontId="56" fillId="0" borderId="11" xfId="1" applyNumberFormat="1" applyFont="1" applyBorder="1"/>
    <xf numFmtId="9" fontId="52" fillId="6" borderId="11" xfId="5" applyFont="1" applyFill="1" applyBorder="1" applyAlignment="1">
      <alignment horizontal="right" vertical="center"/>
    </xf>
    <xf numFmtId="4" fontId="56" fillId="6" borderId="11" xfId="1" applyNumberFormat="1" applyFont="1" applyFill="1" applyBorder="1"/>
    <xf numFmtId="9" fontId="56" fillId="6" borderId="11" xfId="5" applyFont="1" applyFill="1" applyBorder="1"/>
    <xf numFmtId="0" fontId="55" fillId="6" borderId="11" xfId="1" applyFont="1" applyFill="1" applyBorder="1" applyAlignment="1">
      <alignment vertical="center" wrapText="1"/>
    </xf>
    <xf numFmtId="4" fontId="50" fillId="6" borderId="11" xfId="1" applyNumberFormat="1" applyFont="1" applyFill="1" applyBorder="1"/>
    <xf numFmtId="0" fontId="55" fillId="0" borderId="0" xfId="1" applyFont="1" applyAlignment="1">
      <alignment horizontal="left" vertical="center"/>
    </xf>
    <xf numFmtId="0" fontId="52" fillId="0" borderId="0" xfId="1" applyFont="1" applyAlignment="1">
      <alignment horizontal="left" indent="1"/>
    </xf>
    <xf numFmtId="0" fontId="50" fillId="6" borderId="17" xfId="1" applyFont="1" applyFill="1" applyBorder="1" applyAlignment="1">
      <alignment horizontal="left" vertical="top" wrapText="1" shrinkToFit="1"/>
    </xf>
    <xf numFmtId="0" fontId="55" fillId="0" borderId="11" xfId="1" applyFont="1" applyBorder="1" applyAlignment="1">
      <alignment horizontal="left" indent="1"/>
    </xf>
    <xf numFmtId="0" fontId="55" fillId="0" borderId="11" xfId="1" applyFont="1" applyBorder="1" applyAlignment="1">
      <alignment horizontal="center" vertical="top"/>
    </xf>
    <xf numFmtId="0" fontId="52" fillId="0" borderId="11" xfId="1" applyFont="1" applyBorder="1" applyAlignment="1">
      <alignment horizontal="left" vertical="center" wrapText="1" indent="1"/>
    </xf>
    <xf numFmtId="0" fontId="52" fillId="6" borderId="30" xfId="1" applyFont="1" applyFill="1" applyBorder="1" applyAlignment="1">
      <alignment horizontal="left" vertical="center" wrapText="1"/>
    </xf>
    <xf numFmtId="0" fontId="50" fillId="6" borderId="0" xfId="1" applyFont="1" applyFill="1" applyAlignment="1">
      <alignment horizontal="left" vertical="center" wrapText="1"/>
    </xf>
    <xf numFmtId="0" fontId="55" fillId="0" borderId="0" xfId="1" applyFont="1" applyBorder="1" applyAlignment="1">
      <alignment horizontal="left" wrapText="1"/>
    </xf>
    <xf numFmtId="0" fontId="1" fillId="0" borderId="0" xfId="0" applyFont="1" applyAlignment="1">
      <alignment horizontal="left" wrapText="1"/>
    </xf>
    <xf numFmtId="4" fontId="52" fillId="0" borderId="11" xfId="6" applyNumberFormat="1" applyFont="1" applyBorder="1" applyAlignment="1">
      <alignment horizontal="right" vertical="center"/>
    </xf>
    <xf numFmtId="4" fontId="52" fillId="6" borderId="11" xfId="5" applyNumberFormat="1" applyFont="1" applyFill="1" applyBorder="1"/>
    <xf numFmtId="0" fontId="55" fillId="0" borderId="11" xfId="1" applyFont="1" applyBorder="1" applyAlignment="1">
      <alignment wrapText="1"/>
    </xf>
    <xf numFmtId="0" fontId="55" fillId="0" borderId="11" xfId="1" applyFont="1" applyBorder="1"/>
    <xf numFmtId="0" fontId="52" fillId="0" borderId="11" xfId="1" applyFont="1" applyBorder="1" applyAlignment="1">
      <alignment horizontal="left" wrapText="1" indent="1"/>
    </xf>
    <xf numFmtId="4" fontId="56" fillId="0" borderId="11" xfId="4" applyNumberFormat="1" applyFont="1" applyFill="1" applyBorder="1" applyAlignment="1">
      <alignment horizontal="right" vertical="center" wrapText="1" indent="1"/>
    </xf>
    <xf numFmtId="0" fontId="50" fillId="6" borderId="11" xfId="1" applyFont="1" applyFill="1" applyBorder="1" applyAlignment="1">
      <alignment horizontal="left" vertical="top" wrapText="1" shrinkToFit="1"/>
    </xf>
    <xf numFmtId="4" fontId="56" fillId="6" borderId="11" xfId="1" applyNumberFormat="1" applyFont="1" applyFill="1" applyBorder="1" applyAlignment="1">
      <alignment wrapText="1"/>
    </xf>
    <xf numFmtId="4" fontId="52" fillId="6" borderId="11" xfId="1" applyNumberFormat="1" applyFont="1" applyFill="1" applyBorder="1" applyAlignment="1">
      <alignment wrapText="1"/>
    </xf>
    <xf numFmtId="0" fontId="51" fillId="6" borderId="0" xfId="1" applyFont="1" applyFill="1" applyAlignment="1">
      <alignment vertical="top" wrapText="1"/>
    </xf>
    <xf numFmtId="0" fontId="50" fillId="6" borderId="0" xfId="1" applyFont="1" applyFill="1" applyAlignment="1">
      <alignment vertical="top" wrapText="1"/>
    </xf>
    <xf numFmtId="0" fontId="50" fillId="6" borderId="0" xfId="1" applyFont="1" applyFill="1" applyAlignment="1">
      <alignment vertical="top"/>
    </xf>
    <xf numFmtId="0" fontId="55" fillId="0" borderId="11" xfId="1" applyFont="1" applyBorder="1" applyAlignment="1">
      <alignment horizontal="center"/>
    </xf>
    <xf numFmtId="0" fontId="50" fillId="6" borderId="11" xfId="1" applyFont="1" applyFill="1" applyBorder="1" applyAlignment="1">
      <alignment horizontal="left" vertical="center" wrapText="1"/>
    </xf>
    <xf numFmtId="0" fontId="50" fillId="6" borderId="11" xfId="1" applyFont="1" applyFill="1" applyBorder="1" applyAlignment="1">
      <alignment vertical="justify" wrapText="1" shrinkToFit="1"/>
    </xf>
    <xf numFmtId="0" fontId="55" fillId="0" borderId="0" xfId="1" applyFont="1" applyAlignment="1">
      <alignment horizontal="left" wrapText="1"/>
    </xf>
    <xf numFmtId="0" fontId="50" fillId="0" borderId="0" xfId="1" applyFont="1" applyFill="1" applyAlignment="1">
      <alignment horizontal="left" vertical="center" wrapText="1"/>
    </xf>
    <xf numFmtId="0" fontId="55" fillId="0" borderId="11" xfId="1" applyFont="1" applyBorder="1" applyAlignment="1">
      <alignment horizontal="center" wrapText="1"/>
    </xf>
    <xf numFmtId="0" fontId="52" fillId="6" borderId="23" xfId="1" applyFont="1" applyFill="1" applyBorder="1" applyAlignment="1">
      <alignment horizontal="left" indent="1"/>
    </xf>
    <xf numFmtId="0" fontId="55" fillId="6" borderId="18" xfId="1" applyFont="1" applyFill="1" applyBorder="1" applyAlignment="1">
      <alignment horizontal="left" wrapText="1" indent="1"/>
    </xf>
    <xf numFmtId="169" fontId="65" fillId="6" borderId="11" xfId="4" applyNumberFormat="1" applyFont="1" applyFill="1" applyBorder="1" applyAlignment="1">
      <alignment horizontal="right" vertical="center" wrapText="1"/>
    </xf>
    <xf numFmtId="0" fontId="55" fillId="0" borderId="0" xfId="1" applyFont="1" applyAlignment="1">
      <alignment wrapText="1"/>
    </xf>
    <xf numFmtId="0" fontId="65" fillId="6" borderId="11" xfId="1" applyFont="1" applyFill="1" applyBorder="1" applyAlignment="1">
      <alignment vertical="center" wrapText="1"/>
    </xf>
    <xf numFmtId="0" fontId="66" fillId="7" borderId="0" xfId="1" applyFont="1" applyFill="1" applyAlignment="1">
      <alignment horizontal="center"/>
    </xf>
    <xf numFmtId="0" fontId="55" fillId="0" borderId="0" xfId="1" applyFont="1" applyAlignment="1">
      <alignment horizontal="center"/>
    </xf>
    <xf numFmtId="0" fontId="55" fillId="0" borderId="11" xfId="1" applyFont="1" applyBorder="1" applyAlignment="1">
      <alignment horizontal="left" vertical="center"/>
    </xf>
    <xf numFmtId="4" fontId="50" fillId="6" borderId="11" xfId="4" applyNumberFormat="1" applyFont="1" applyFill="1" applyBorder="1" applyAlignment="1">
      <alignment horizontal="right" vertical="center"/>
    </xf>
    <xf numFmtId="164" fontId="50" fillId="7" borderId="11" xfId="4" applyNumberFormat="1" applyFont="1" applyFill="1" applyBorder="1" applyAlignment="1">
      <alignment horizontal="right" vertical="center"/>
    </xf>
    <xf numFmtId="170" fontId="52" fillId="6" borderId="11" xfId="1" applyNumberFormat="1" applyFont="1" applyFill="1" applyBorder="1" applyAlignment="1">
      <alignment vertical="center"/>
    </xf>
    <xf numFmtId="0" fontId="55" fillId="0" borderId="11" xfId="1" quotePrefix="1" applyFont="1" applyBorder="1"/>
    <xf numFmtId="0" fontId="55" fillId="0" borderId="0" xfId="1" applyFont="1" applyBorder="1" applyAlignment="1">
      <alignment horizontal="left" wrapText="1"/>
    </xf>
    <xf numFmtId="0" fontId="51" fillId="6" borderId="11" xfId="1" applyFont="1" applyFill="1" applyBorder="1" applyAlignment="1">
      <alignment horizontal="left" vertical="center" wrapText="1"/>
    </xf>
    <xf numFmtId="0" fontId="50" fillId="6" borderId="0" xfId="1" applyFont="1" applyFill="1" applyAlignment="1">
      <alignment horizontal="left" vertical="center"/>
    </xf>
    <xf numFmtId="0" fontId="55" fillId="0" borderId="11" xfId="1" quotePrefix="1" applyFont="1" applyBorder="1" applyAlignment="1">
      <alignment wrapText="1"/>
    </xf>
    <xf numFmtId="0" fontId="51" fillId="6" borderId="11" xfId="1" applyFont="1" applyFill="1" applyBorder="1" applyAlignment="1">
      <alignment vertical="center" wrapText="1"/>
    </xf>
    <xf numFmtId="4" fontId="51" fillId="6" borderId="11" xfId="4" applyNumberFormat="1" applyFont="1" applyFill="1" applyBorder="1" applyAlignment="1">
      <alignment horizontal="right" vertical="center" wrapText="1" indent="1"/>
    </xf>
    <xf numFmtId="0" fontId="52" fillId="0" borderId="31" xfId="1" applyFont="1" applyBorder="1" applyAlignment="1">
      <alignment horizontal="left" indent="1"/>
    </xf>
    <xf numFmtId="0" fontId="60" fillId="5" borderId="28" xfId="1" applyFont="1" applyFill="1" applyBorder="1" applyAlignment="1">
      <alignment horizontal="left" vertical="top" wrapText="1"/>
    </xf>
    <xf numFmtId="0" fontId="52" fillId="0" borderId="11" xfId="1" applyFont="1" applyBorder="1" applyAlignment="1">
      <alignment horizontal="left" indent="1"/>
    </xf>
    <xf numFmtId="4" fontId="50" fillId="6" borderId="11" xfId="4" applyNumberFormat="1" applyFont="1" applyFill="1" applyBorder="1" applyAlignment="1">
      <alignment horizontal="right" vertical="center" wrapText="1" indent="1"/>
    </xf>
    <xf numFmtId="0" fontId="61" fillId="0" borderId="0" xfId="1" applyFont="1" applyAlignment="1">
      <alignment vertical="center" wrapText="1"/>
    </xf>
    <xf numFmtId="0" fontId="67" fillId="0" borderId="11" xfId="1" applyFont="1" applyBorder="1" applyAlignment="1">
      <alignment horizontal="justify" vertical="center" wrapText="1"/>
    </xf>
    <xf numFmtId="0" fontId="51" fillId="6" borderId="11" xfId="1" applyFont="1" applyFill="1" applyBorder="1" applyAlignment="1">
      <alignment horizontal="center" vertical="center" wrapText="1"/>
    </xf>
    <xf numFmtId="0" fontId="51" fillId="6" borderId="14" xfId="1" applyFont="1" applyFill="1" applyBorder="1" applyAlignment="1">
      <alignment horizontal="center" vertical="center" wrapText="1"/>
    </xf>
    <xf numFmtId="0" fontId="50" fillId="0" borderId="11" xfId="1" applyFont="1" applyBorder="1" applyAlignment="1">
      <alignment horizontal="left" vertical="center"/>
    </xf>
    <xf numFmtId="0" fontId="51" fillId="0" borderId="11" xfId="1" applyFont="1" applyBorder="1" applyAlignment="1">
      <alignment horizontal="left" vertical="center"/>
    </xf>
    <xf numFmtId="169" fontId="50" fillId="6" borderId="29" xfId="4" quotePrefix="1" applyNumberFormat="1" applyFont="1" applyFill="1" applyBorder="1" applyAlignment="1">
      <alignment horizontal="right" vertical="center" wrapText="1"/>
    </xf>
    <xf numFmtId="169" fontId="51" fillId="6" borderId="29" xfId="4" quotePrefix="1" applyNumberFormat="1" applyFont="1" applyFill="1" applyBorder="1" applyAlignment="1">
      <alignment horizontal="right" vertical="center" wrapText="1"/>
    </xf>
    <xf numFmtId="0" fontId="67" fillId="8" borderId="11" xfId="1" applyFont="1" applyFill="1" applyBorder="1" applyAlignment="1">
      <alignment horizontal="left" vertical="center"/>
    </xf>
    <xf numFmtId="0" fontId="51" fillId="8" borderId="11" xfId="1" applyFont="1" applyFill="1" applyBorder="1" applyAlignment="1">
      <alignment horizontal="left" vertical="center"/>
    </xf>
    <xf numFmtId="4" fontId="65" fillId="6" borderId="11" xfId="1" applyNumberFormat="1" applyFont="1" applyFill="1" applyBorder="1" applyAlignment="1">
      <alignment vertical="center" wrapText="1"/>
    </xf>
    <xf numFmtId="0" fontId="56" fillId="6" borderId="11" xfId="1" applyFont="1" applyFill="1" applyBorder="1" applyAlignment="1">
      <alignment horizontal="left" wrapText="1" indent="1"/>
    </xf>
    <xf numFmtId="0" fontId="69" fillId="9" borderId="0" xfId="1" applyFont="1" applyFill="1" applyAlignment="1">
      <alignment horizontal="left" indent="1"/>
    </xf>
    <xf numFmtId="0" fontId="55" fillId="7" borderId="11" xfId="1" applyFont="1" applyFill="1" applyBorder="1" applyAlignment="1">
      <alignment horizontal="left" vertical="center" wrapText="1"/>
    </xf>
    <xf numFmtId="164" fontId="65" fillId="7" borderId="11" xfId="4" applyNumberFormat="1" applyFont="1" applyFill="1" applyBorder="1" applyAlignment="1">
      <alignment horizontal="center" vertical="center"/>
    </xf>
    <xf numFmtId="0" fontId="55" fillId="6" borderId="11" xfId="1" applyFont="1" applyFill="1" applyBorder="1" applyAlignment="1">
      <alignment horizontal="left" indent="1"/>
    </xf>
    <xf numFmtId="0" fontId="61" fillId="8" borderId="0" xfId="1" applyFont="1" applyFill="1" applyAlignment="1">
      <alignment horizontal="left" indent="1"/>
    </xf>
    <xf numFmtId="0" fontId="50" fillId="0" borderId="11" xfId="1" applyFont="1" applyBorder="1" applyAlignment="1">
      <alignment horizontal="left" indent="1"/>
    </xf>
    <xf numFmtId="0" fontId="65" fillId="0" borderId="18" xfId="1" applyFont="1" applyFill="1" applyBorder="1" applyAlignment="1">
      <alignment horizontal="left" wrapText="1" indent="1"/>
    </xf>
    <xf numFmtId="4" fontId="50" fillId="6" borderId="11" xfId="1" applyNumberFormat="1" applyFont="1" applyFill="1" applyBorder="1" applyAlignment="1">
      <alignment horizontal="right" vertical="center" wrapText="1"/>
    </xf>
    <xf numFmtId="0" fontId="52" fillId="0" borderId="11" xfId="1" applyFont="1" applyBorder="1" applyAlignment="1">
      <alignment vertical="center" wrapText="1"/>
    </xf>
    <xf numFmtId="4" fontId="51" fillId="6" borderId="11" xfId="1" applyNumberFormat="1" applyFont="1" applyFill="1" applyBorder="1" applyAlignment="1">
      <alignment vertical="center" wrapText="1"/>
    </xf>
    <xf numFmtId="0" fontId="55" fillId="0" borderId="11" xfId="1" applyFont="1" applyBorder="1" applyAlignment="1">
      <alignment horizontal="left" vertical="center" wrapText="1" indent="1"/>
    </xf>
    <xf numFmtId="0" fontId="70" fillId="0" borderId="0" xfId="1" applyFont="1" applyAlignment="1">
      <alignment horizontal="left" vertical="center"/>
    </xf>
    <xf numFmtId="0" fontId="71" fillId="0" borderId="0" xfId="1" applyFont="1" applyAlignment="1">
      <alignment horizontal="center" wrapText="1"/>
    </xf>
    <xf numFmtId="0" fontId="55" fillId="6" borderId="11" xfId="1" applyFont="1" applyFill="1" applyBorder="1" applyAlignment="1">
      <alignment horizontal="center" wrapText="1"/>
    </xf>
    <xf numFmtId="0" fontId="72" fillId="7" borderId="11" xfId="1" applyFont="1" applyFill="1" applyBorder="1" applyAlignment="1">
      <alignment horizontal="center" wrapText="1"/>
    </xf>
    <xf numFmtId="0" fontId="51" fillId="6" borderId="11" xfId="1" applyFont="1" applyFill="1" applyBorder="1" applyAlignment="1">
      <alignment horizontal="center" wrapText="1"/>
    </xf>
    <xf numFmtId="0" fontId="52" fillId="0" borderId="11" xfId="1" quotePrefix="1" applyFont="1" applyBorder="1" applyAlignment="1">
      <alignment horizontal="left" wrapText="1" indent="1"/>
    </xf>
    <xf numFmtId="4" fontId="56" fillId="0" borderId="11" xfId="1" applyNumberFormat="1" applyFont="1" applyBorder="1" applyAlignment="1">
      <alignment horizontal="right" vertical="center"/>
    </xf>
    <xf numFmtId="4" fontId="51" fillId="6" borderId="11" xfId="1" applyNumberFormat="1" applyFont="1" applyFill="1" applyBorder="1" applyAlignment="1">
      <alignment horizontal="right" vertical="center"/>
    </xf>
    <xf numFmtId="164" fontId="51" fillId="6" borderId="0" xfId="4" quotePrefix="1" applyNumberFormat="1" applyFont="1" applyFill="1" applyBorder="1" applyAlignment="1">
      <alignment horizontal="center" vertical="center" wrapText="1"/>
    </xf>
    <xf numFmtId="0" fontId="51" fillId="6" borderId="11" xfId="1" applyFont="1" applyFill="1" applyBorder="1" applyAlignment="1">
      <alignment horizontal="left" vertical="center"/>
    </xf>
    <xf numFmtId="0" fontId="55" fillId="0" borderId="11" xfId="1" applyFont="1" applyBorder="1" applyAlignment="1">
      <alignment horizontal="center" vertical="center" wrapText="1"/>
    </xf>
    <xf numFmtId="0" fontId="55" fillId="10" borderId="11" xfId="1" applyFont="1" applyFill="1" applyBorder="1" applyAlignment="1">
      <alignment horizontal="center" vertical="center" wrapText="1"/>
    </xf>
    <xf numFmtId="0" fontId="52" fillId="0" borderId="0" xfId="1" applyFont="1" applyAlignment="1">
      <alignment vertical="top"/>
    </xf>
    <xf numFmtId="0" fontId="52" fillId="0" borderId="34" xfId="1" applyFont="1" applyBorder="1" applyAlignment="1">
      <alignment horizontal="left" vertical="center" wrapText="1" indent="1"/>
    </xf>
    <xf numFmtId="3" fontId="56" fillId="0" borderId="11" xfId="3" applyNumberFormat="1" applyFont="1" applyBorder="1" applyAlignment="1" applyProtection="1">
      <alignment horizontal="center" vertical="center"/>
      <protection locked="0"/>
    </xf>
    <xf numFmtId="3" fontId="50" fillId="6" borderId="35" xfId="3" applyNumberFormat="1" applyFont="1" applyFill="1" applyBorder="1" applyAlignment="1" applyProtection="1">
      <alignment horizontal="center" vertical="center" wrapText="1"/>
    </xf>
    <xf numFmtId="0" fontId="50" fillId="6" borderId="36" xfId="1" applyFont="1" applyFill="1" applyBorder="1" applyAlignment="1">
      <alignment horizontal="left" vertical="center" wrapText="1" indent="1"/>
    </xf>
    <xf numFmtId="3" fontId="50" fillId="6" borderId="37" xfId="3" applyNumberFormat="1" applyFont="1" applyFill="1" applyBorder="1" applyAlignment="1" applyProtection="1">
      <alignment horizontal="center" vertical="center" wrapText="1"/>
    </xf>
    <xf numFmtId="0" fontId="52" fillId="0" borderId="34" xfId="1" applyFont="1" applyBorder="1" applyAlignment="1">
      <alignment horizontal="left" vertical="center" wrapText="1" indent="2"/>
    </xf>
    <xf numFmtId="3" fontId="50" fillId="6" borderId="38" xfId="3" applyNumberFormat="1" applyFont="1" applyFill="1" applyBorder="1" applyAlignment="1" applyProtection="1">
      <alignment horizontal="center" vertical="center" wrapText="1"/>
    </xf>
    <xf numFmtId="0" fontId="52" fillId="0" borderId="40" xfId="1" applyFont="1" applyBorder="1" applyAlignment="1">
      <alignment horizontal="left" vertical="center" wrapText="1" indent="1"/>
    </xf>
    <xf numFmtId="4" fontId="50" fillId="6" borderId="11" xfId="3" applyNumberFormat="1" applyFont="1" applyFill="1" applyBorder="1" applyAlignment="1">
      <alignment horizontal="right" vertical="center" wrapText="1"/>
    </xf>
    <xf numFmtId="0" fontId="52" fillId="0" borderId="41" xfId="1" applyFont="1" applyBorder="1" applyAlignment="1">
      <alignment horizontal="left" vertical="center" wrapText="1" indent="1"/>
    </xf>
    <xf numFmtId="0" fontId="51" fillId="6" borderId="11" xfId="1" applyFont="1" applyFill="1" applyBorder="1" applyAlignment="1">
      <alignment horizontal="left" vertical="center" indent="1"/>
    </xf>
    <xf numFmtId="4" fontId="50" fillId="6" borderId="11" xfId="3" applyNumberFormat="1" applyFont="1" applyFill="1" applyBorder="1" applyAlignment="1">
      <alignment vertical="center" wrapText="1"/>
    </xf>
    <xf numFmtId="4" fontId="56" fillId="0" borderId="11" xfId="3" applyNumberFormat="1" applyFont="1" applyBorder="1" applyAlignment="1">
      <alignment horizontal="right" vertical="center"/>
    </xf>
    <xf numFmtId="4" fontId="50" fillId="6" borderId="11" xfId="3" applyNumberFormat="1" applyFont="1" applyFill="1" applyBorder="1" applyAlignment="1">
      <alignment horizontal="right" vertical="center"/>
    </xf>
    <xf numFmtId="4" fontId="56" fillId="0" borderId="11" xfId="3" applyNumberFormat="1" applyFont="1" applyBorder="1" applyAlignment="1">
      <alignment horizontal="right" vertical="center" wrapText="1"/>
    </xf>
    <xf numFmtId="0" fontId="52" fillId="0" borderId="42" xfId="1" quotePrefix="1" applyFont="1" applyBorder="1" applyAlignment="1">
      <alignment horizontal="left" vertical="center" wrapText="1" indent="1"/>
    </xf>
    <xf numFmtId="0" fontId="51" fillId="6" borderId="29" xfId="1" applyFont="1" applyFill="1" applyBorder="1" applyAlignment="1">
      <alignment vertical="center" wrapText="1"/>
    </xf>
    <xf numFmtId="0" fontId="52" fillId="0" borderId="31" xfId="1" quotePrefix="1" applyFont="1" applyBorder="1" applyAlignment="1">
      <alignment horizontal="left" vertical="center" wrapText="1" indent="1"/>
    </xf>
    <xf numFmtId="0" fontId="34" fillId="0" borderId="0" xfId="1" applyFont="1" applyAlignment="1">
      <alignment horizontal="left" vertical="center" indent="1"/>
    </xf>
    <xf numFmtId="0" fontId="31" fillId="0" borderId="0" xfId="1" applyAlignment="1">
      <alignment vertical="center"/>
    </xf>
    <xf numFmtId="0" fontId="31" fillId="6" borderId="0" xfId="1" applyFill="1"/>
    <xf numFmtId="0" fontId="73" fillId="10" borderId="11" xfId="1" applyFont="1" applyFill="1" applyBorder="1" applyAlignment="1">
      <alignment horizontal="center" vertical="center" wrapText="1"/>
    </xf>
    <xf numFmtId="0" fontId="31" fillId="6" borderId="0" xfId="1" applyFont="1" applyFill="1" applyAlignment="1">
      <alignment horizontal="left"/>
    </xf>
    <xf numFmtId="0" fontId="31" fillId="6" borderId="0" xfId="1" applyFont="1" applyFill="1" applyAlignment="1">
      <alignment horizontal="right"/>
    </xf>
    <xf numFmtId="0" fontId="74" fillId="6" borderId="0" xfId="1" applyFont="1" applyFill="1" applyAlignment="1">
      <alignment horizontal="center" vertical="center" wrapText="1"/>
    </xf>
    <xf numFmtId="0" fontId="31" fillId="6" borderId="0" xfId="1" applyFill="1" applyAlignment="1">
      <alignment vertical="top" wrapText="1"/>
    </xf>
    <xf numFmtId="0" fontId="34" fillId="6" borderId="0" xfId="1" applyFont="1" applyFill="1" applyAlignment="1">
      <alignment vertical="top"/>
    </xf>
    <xf numFmtId="4" fontId="2" fillId="0" borderId="11" xfId="0" applyNumberFormat="1" applyFont="1" applyBorder="1"/>
    <xf numFmtId="4" fontId="56" fillId="0" borderId="11" xfId="1" applyNumberFormat="1" applyFont="1" applyBorder="1" applyAlignment="1">
      <alignment wrapText="1"/>
    </xf>
    <xf numFmtId="4" fontId="65" fillId="6" borderId="11" xfId="4" applyNumberFormat="1" applyFont="1" applyFill="1" applyBorder="1" applyAlignment="1">
      <alignment horizontal="right" vertical="center" wrapText="1" indent="1"/>
    </xf>
    <xf numFmtId="4" fontId="56" fillId="0" borderId="31" xfId="4" applyNumberFormat="1" applyFont="1" applyBorder="1" applyAlignment="1">
      <alignment horizontal="right" vertical="center"/>
    </xf>
    <xf numFmtId="4" fontId="56" fillId="0" borderId="11" xfId="1" applyNumberFormat="1" applyFont="1" applyBorder="1" applyAlignment="1">
      <alignment vertical="center" wrapText="1"/>
    </xf>
    <xf numFmtId="4" fontId="56" fillId="0" borderId="22" xfId="3" applyNumberFormat="1" applyFont="1" applyBorder="1" applyAlignment="1">
      <alignment vertical="center" wrapText="1"/>
    </xf>
    <xf numFmtId="4" fontId="56" fillId="0" borderId="11" xfId="4" applyNumberFormat="1" applyFont="1" applyFill="1" applyBorder="1" applyAlignment="1">
      <alignment horizontal="right" vertical="center" wrapText="1"/>
    </xf>
    <xf numFmtId="4" fontId="56" fillId="6" borderId="11" xfId="1" applyNumberFormat="1" applyFont="1" applyFill="1" applyBorder="1" applyAlignment="1">
      <alignment horizontal="right" wrapText="1"/>
    </xf>
    <xf numFmtId="0" fontId="55" fillId="0" borderId="11" xfId="1" applyFont="1" applyBorder="1" applyAlignment="1">
      <alignment horizontal="right" vertical="top"/>
    </xf>
    <xf numFmtId="0" fontId="1" fillId="0" borderId="1" xfId="0" applyFont="1" applyBorder="1" applyAlignment="1">
      <alignment horizontal="right" vertical="center" wrapText="1"/>
    </xf>
    <xf numFmtId="4" fontId="52" fillId="6" borderId="11" xfId="1" applyNumberFormat="1" applyFont="1" applyFill="1" applyBorder="1" applyAlignment="1">
      <alignment vertical="center"/>
    </xf>
    <xf numFmtId="4" fontId="51" fillId="6" borderId="11" xfId="4" applyNumberFormat="1" applyFont="1" applyFill="1" applyBorder="1" applyAlignment="1">
      <alignment horizontal="right" vertical="center" wrapText="1"/>
    </xf>
    <xf numFmtId="4" fontId="56" fillId="0" borderId="11" xfId="4" applyNumberFormat="1" applyFont="1" applyBorder="1" applyAlignment="1">
      <alignment horizontal="right"/>
    </xf>
    <xf numFmtId="4" fontId="51" fillId="6" borderId="11" xfId="1" applyNumberFormat="1" applyFont="1" applyFill="1" applyBorder="1" applyAlignment="1">
      <alignment horizontal="right" wrapText="1"/>
    </xf>
    <xf numFmtId="4" fontId="51" fillId="6" borderId="11" xfId="1" applyNumberFormat="1" applyFont="1" applyFill="1" applyBorder="1" applyAlignment="1">
      <alignment horizontal="right" vertical="center" wrapText="1"/>
    </xf>
    <xf numFmtId="165" fontId="2" fillId="0" borderId="7" xfId="0" applyNumberFormat="1" applyFont="1" applyBorder="1"/>
    <xf numFmtId="0" fontId="1" fillId="0" borderId="15" xfId="0" applyFont="1" applyBorder="1" applyAlignment="1">
      <alignment horizontal="left" wrapText="1"/>
    </xf>
    <xf numFmtId="0" fontId="2" fillId="0" borderId="15" xfId="0" applyFont="1" applyBorder="1"/>
    <xf numFmtId="0" fontId="9" fillId="0" borderId="0" xfId="0" applyFont="1" applyAlignment="1">
      <alignment vertical="top"/>
    </xf>
    <xf numFmtId="0" fontId="4" fillId="0" borderId="0" xfId="0" applyFont="1" applyAlignment="1">
      <alignment horizontal="left" vertical="top"/>
    </xf>
    <xf numFmtId="169" fontId="51" fillId="7" borderId="11" xfId="4" applyNumberFormat="1" applyFont="1" applyFill="1" applyBorder="1" applyAlignment="1">
      <alignment horizontal="right" vertical="center"/>
    </xf>
    <xf numFmtId="169" fontId="51" fillId="6" borderId="29" xfId="4" quotePrefix="1" applyNumberFormat="1" applyFont="1" applyFill="1" applyBorder="1" applyAlignment="1">
      <alignment horizontal="center" vertical="center" wrapText="1"/>
    </xf>
    <xf numFmtId="0" fontId="50" fillId="6" borderId="0" xfId="1" applyFont="1" applyFill="1" applyAlignment="1">
      <alignment horizontal="left" vertical="center" wrapText="1"/>
    </xf>
    <xf numFmtId="0" fontId="50" fillId="6" borderId="11" xfId="1" applyFont="1" applyFill="1" applyBorder="1" applyAlignment="1">
      <alignment horizontal="left" vertical="top" wrapText="1"/>
    </xf>
    <xf numFmtId="0" fontId="50" fillId="6" borderId="11" xfId="1" applyFont="1" applyFill="1" applyBorder="1" applyAlignment="1">
      <alignment vertical="top" wrapText="1"/>
    </xf>
    <xf numFmtId="0" fontId="50" fillId="6" borderId="11" xfId="1" applyFont="1" applyFill="1" applyBorder="1" applyAlignment="1">
      <alignment vertical="top" wrapText="1"/>
    </xf>
    <xf numFmtId="0" fontId="50" fillId="6" borderId="11" xfId="0" applyFont="1" applyFill="1" applyBorder="1" applyAlignment="1">
      <alignment horizontal="left" vertical="center" wrapText="1"/>
    </xf>
    <xf numFmtId="0" fontId="32" fillId="0" borderId="0" xfId="1" applyFont="1" applyAlignment="1">
      <alignment horizontal="right"/>
    </xf>
    <xf numFmtId="0" fontId="47" fillId="0" borderId="0" xfId="1" applyFont="1" applyAlignment="1">
      <alignment horizontal="left" vertical="justify" wrapText="1"/>
    </xf>
    <xf numFmtId="0" fontId="48" fillId="0" borderId="0" xfId="1" applyFont="1" applyAlignment="1">
      <alignment horizontal="center" wrapText="1"/>
    </xf>
    <xf numFmtId="0" fontId="48" fillId="6" borderId="15" xfId="1" applyFont="1" applyFill="1" applyBorder="1" applyAlignment="1">
      <alignment horizontal="left" vertical="center" wrapText="1"/>
    </xf>
    <xf numFmtId="0" fontId="48" fillId="6" borderId="0" xfId="1" applyFont="1" applyFill="1" applyBorder="1" applyAlignment="1">
      <alignment horizontal="left" vertical="center" wrapText="1"/>
    </xf>
    <xf numFmtId="0" fontId="48" fillId="6" borderId="16" xfId="1" applyFont="1" applyFill="1" applyBorder="1" applyAlignment="1">
      <alignment horizontal="left" vertical="center" wrapText="1"/>
    </xf>
    <xf numFmtId="0" fontId="35" fillId="0" borderId="0" xfId="1" applyFont="1" applyAlignment="1">
      <alignment horizontal="center" vertical="center" wrapText="1"/>
    </xf>
    <xf numFmtId="0" fontId="37" fillId="5" borderId="12" xfId="1" applyFont="1" applyFill="1" applyBorder="1" applyAlignment="1">
      <alignment horizontal="center" vertical="center" wrapText="1"/>
    </xf>
    <xf numFmtId="0" fontId="37" fillId="5" borderId="13" xfId="1" applyFont="1" applyFill="1" applyBorder="1" applyAlignment="1">
      <alignment horizontal="center" vertical="center" wrapText="1"/>
    </xf>
    <xf numFmtId="0" fontId="37" fillId="5" borderId="14" xfId="1" applyFont="1" applyFill="1" applyBorder="1" applyAlignment="1">
      <alignment horizontal="center" vertical="center" wrapText="1"/>
    </xf>
    <xf numFmtId="0" fontId="37" fillId="5" borderId="15" xfId="1" applyFont="1" applyFill="1" applyBorder="1" applyAlignment="1">
      <alignment horizontal="center" vertical="center" wrapText="1"/>
    </xf>
    <xf numFmtId="0" fontId="37" fillId="5" borderId="0" xfId="1" applyFont="1" applyFill="1" applyAlignment="1">
      <alignment horizontal="center" vertical="center" wrapText="1"/>
    </xf>
    <xf numFmtId="0" fontId="37" fillId="5" borderId="16" xfId="1" applyFont="1" applyFill="1" applyBorder="1" applyAlignment="1">
      <alignment horizontal="center" vertical="center" wrapText="1"/>
    </xf>
    <xf numFmtId="0" fontId="37" fillId="5" borderId="17" xfId="1" applyFont="1" applyFill="1" applyBorder="1" applyAlignment="1">
      <alignment horizontal="center" vertical="center" wrapText="1"/>
    </xf>
    <xf numFmtId="0" fontId="37" fillId="5" borderId="18" xfId="1" applyFont="1" applyFill="1" applyBorder="1" applyAlignment="1">
      <alignment horizontal="center" vertical="center" wrapText="1"/>
    </xf>
    <xf numFmtId="0" fontId="37" fillId="5" borderId="19" xfId="1" applyFont="1" applyFill="1" applyBorder="1" applyAlignment="1">
      <alignment horizontal="center" vertical="center" wrapText="1"/>
    </xf>
    <xf numFmtId="0" fontId="39" fillId="0" borderId="13" xfId="1" applyFont="1" applyBorder="1" applyAlignment="1">
      <alignment horizontal="center"/>
    </xf>
    <xf numFmtId="0" fontId="39" fillId="0" borderId="0" xfId="1" applyFont="1" applyAlignment="1">
      <alignment horizontal="center"/>
    </xf>
    <xf numFmtId="0" fontId="39" fillId="0" borderId="0" xfId="2" applyFont="1" applyAlignment="1" applyProtection="1">
      <alignment horizontal="justify" vertical="top" wrapText="1"/>
    </xf>
    <xf numFmtId="0" fontId="50" fillId="6" borderId="0" xfId="1" applyFont="1" applyFill="1" applyAlignment="1">
      <alignment horizontal="left" vertical="center" wrapText="1"/>
    </xf>
    <xf numFmtId="0" fontId="50" fillId="6" borderId="0" xfId="1" applyFont="1" applyFill="1" applyAlignment="1">
      <alignment horizontal="justify" vertical="top" wrapText="1"/>
    </xf>
    <xf numFmtId="0" fontId="51" fillId="9" borderId="0" xfId="1" applyFont="1" applyFill="1" applyAlignment="1">
      <alignment horizontal="center" vertical="center" wrapText="1"/>
    </xf>
    <xf numFmtId="0" fontId="50" fillId="6" borderId="0" xfId="1" applyFont="1" applyFill="1" applyBorder="1" applyAlignment="1">
      <alignment horizontal="left" vertical="center" wrapText="1"/>
    </xf>
    <xf numFmtId="0" fontId="55" fillId="0" borderId="0" xfId="1" applyFont="1" applyAlignment="1">
      <alignment horizontal="left" vertical="top"/>
    </xf>
    <xf numFmtId="0" fontId="52" fillId="0" borderId="25" xfId="1" applyFont="1" applyBorder="1" applyAlignment="1">
      <alignment horizontal="left" vertical="center" wrapText="1"/>
    </xf>
    <xf numFmtId="0" fontId="52" fillId="0" borderId="26" xfId="1" applyFont="1" applyBorder="1" applyAlignment="1">
      <alignment horizontal="left" vertical="center" wrapText="1"/>
    </xf>
    <xf numFmtId="0" fontId="52" fillId="0" borderId="27" xfId="1" applyFont="1" applyBorder="1" applyAlignment="1">
      <alignment horizontal="left" vertical="center" wrapText="1"/>
    </xf>
    <xf numFmtId="0" fontId="55" fillId="0" borderId="13" xfId="1" applyFont="1" applyBorder="1" applyAlignment="1">
      <alignment horizontal="left" wrapText="1"/>
    </xf>
    <xf numFmtId="20" fontId="50" fillId="6" borderId="24" xfId="1" applyNumberFormat="1" applyFont="1" applyFill="1" applyBorder="1" applyAlignment="1">
      <alignment horizontal="left" wrapText="1"/>
    </xf>
    <xf numFmtId="20" fontId="50" fillId="6" borderId="28" xfId="1" applyNumberFormat="1" applyFont="1" applyFill="1" applyBorder="1" applyAlignment="1">
      <alignment horizontal="left" wrapText="1"/>
    </xf>
    <xf numFmtId="20" fontId="50" fillId="6" borderId="29" xfId="1" applyNumberFormat="1" applyFont="1" applyFill="1" applyBorder="1" applyAlignment="1">
      <alignment horizontal="left" wrapText="1"/>
    </xf>
    <xf numFmtId="0" fontId="26" fillId="0" borderId="0" xfId="0" applyFont="1" applyAlignment="1">
      <alignment horizontal="left" vertical="center" wrapText="1"/>
    </xf>
    <xf numFmtId="0" fontId="60" fillId="5" borderId="0" xfId="1" applyFont="1" applyFill="1" applyAlignment="1">
      <alignment horizontal="left" vertical="justify" wrapText="1"/>
    </xf>
    <xf numFmtId="0" fontId="61" fillId="8" borderId="13" xfId="1" applyFont="1" applyFill="1" applyBorder="1" applyAlignment="1">
      <alignment horizontal="left"/>
    </xf>
    <xf numFmtId="0" fontId="55" fillId="0" borderId="0" xfId="1" applyFont="1" applyBorder="1" applyAlignment="1">
      <alignment horizontal="left" wrapText="1"/>
    </xf>
    <xf numFmtId="0" fontId="50" fillId="6" borderId="24" xfId="1" applyFont="1" applyFill="1" applyBorder="1" applyAlignment="1">
      <alignment horizontal="left" vertical="top" wrapText="1"/>
    </xf>
    <xf numFmtId="0" fontId="50" fillId="6" borderId="28" xfId="1" applyFont="1" applyFill="1" applyBorder="1" applyAlignment="1">
      <alignment horizontal="left" vertical="top" wrapText="1"/>
    </xf>
    <xf numFmtId="0" fontId="50" fillId="6" borderId="29" xfId="1" applyFont="1" applyFill="1" applyBorder="1" applyAlignment="1">
      <alignment horizontal="left" vertical="top" wrapText="1"/>
    </xf>
    <xf numFmtId="0" fontId="63" fillId="8" borderId="13" xfId="0" applyFont="1" applyFill="1" applyBorder="1" applyAlignment="1">
      <alignment horizontal="left" wrapText="1"/>
    </xf>
    <xf numFmtId="0" fontId="60" fillId="5" borderId="0" xfId="1" applyFont="1" applyFill="1" applyBorder="1" applyAlignment="1">
      <alignment horizontal="left" vertical="top" wrapText="1"/>
    </xf>
    <xf numFmtId="0" fontId="60" fillId="5" borderId="16" xfId="1" applyFont="1" applyFill="1" applyBorder="1" applyAlignment="1">
      <alignment horizontal="left" vertical="top" wrapText="1"/>
    </xf>
    <xf numFmtId="0" fontId="60" fillId="5" borderId="0" xfId="1" applyFont="1" applyFill="1" applyAlignment="1">
      <alignment horizontal="left" vertical="center" wrapText="1"/>
    </xf>
    <xf numFmtId="0" fontId="61" fillId="8" borderId="13" xfId="1" applyFont="1" applyFill="1" applyBorder="1" applyAlignment="1">
      <alignment horizontal="left" vertical="center" wrapText="1"/>
    </xf>
    <xf numFmtId="0" fontId="60" fillId="5" borderId="28" xfId="1" applyFont="1" applyFill="1" applyBorder="1" applyAlignment="1">
      <alignment horizontal="left" vertical="justify" wrapText="1"/>
    </xf>
    <xf numFmtId="0" fontId="55" fillId="0" borderId="13" xfId="1" applyFont="1" applyBorder="1" applyAlignment="1">
      <alignment horizontal="left" vertical="center" wrapText="1"/>
    </xf>
    <xf numFmtId="0" fontId="55" fillId="0" borderId="0" xfId="1" applyFont="1" applyAlignment="1">
      <alignment horizontal="left" wrapText="1"/>
    </xf>
    <xf numFmtId="0" fontId="55" fillId="6" borderId="24" xfId="1" applyFont="1" applyFill="1" applyBorder="1" applyAlignment="1">
      <alignment horizontal="left" vertical="center" wrapText="1"/>
    </xf>
    <xf numFmtId="0" fontId="55" fillId="6" borderId="29" xfId="1" applyFont="1" applyFill="1" applyBorder="1" applyAlignment="1">
      <alignment horizontal="left" vertical="center" wrapText="1"/>
    </xf>
    <xf numFmtId="0" fontId="50" fillId="6" borderId="0" xfId="1" applyFont="1" applyFill="1" applyAlignment="1">
      <alignment horizontal="left" vertical="top" wrapText="1"/>
    </xf>
    <xf numFmtId="0" fontId="51" fillId="6" borderId="24" xfId="1" applyFont="1" applyFill="1" applyBorder="1" applyAlignment="1">
      <alignment horizontal="left" wrapText="1"/>
    </xf>
    <xf numFmtId="0" fontId="51" fillId="6" borderId="29" xfId="1" applyFont="1" applyFill="1" applyBorder="1" applyAlignment="1">
      <alignment horizontal="left" wrapText="1"/>
    </xf>
    <xf numFmtId="0" fontId="60" fillId="5" borderId="18" xfId="1" applyFont="1" applyFill="1" applyBorder="1" applyAlignment="1">
      <alignment horizontal="left" vertical="top" wrapText="1"/>
    </xf>
    <xf numFmtId="0" fontId="55" fillId="0" borderId="13" xfId="1" applyFont="1" applyBorder="1" applyAlignment="1">
      <alignment horizontal="left"/>
    </xf>
    <xf numFmtId="0" fontId="55" fillId="0" borderId="18" xfId="1" applyFont="1" applyBorder="1" applyAlignment="1">
      <alignment horizontal="center" vertical="center" wrapText="1"/>
    </xf>
    <xf numFmtId="0" fontId="67" fillId="8" borderId="24" xfId="1" applyFont="1" applyFill="1" applyBorder="1" applyAlignment="1">
      <alignment horizontal="left" vertical="center"/>
    </xf>
    <xf numFmtId="0" fontId="67" fillId="8" borderId="28" xfId="1" applyFont="1" applyFill="1" applyBorder="1" applyAlignment="1">
      <alignment horizontal="left" vertical="center"/>
    </xf>
    <xf numFmtId="0" fontId="67" fillId="8" borderId="29" xfId="1" applyFont="1" applyFill="1" applyBorder="1" applyAlignment="1">
      <alignment horizontal="left" vertical="center"/>
    </xf>
    <xf numFmtId="0" fontId="60" fillId="5" borderId="0" xfId="1" applyFont="1" applyFill="1" applyBorder="1" applyAlignment="1">
      <alignment horizontal="left" vertical="justify" wrapText="1"/>
    </xf>
    <xf numFmtId="0" fontId="68" fillId="0" borderId="0" xfId="1" applyFont="1" applyAlignment="1">
      <alignment horizontal="left" vertical="top" wrapText="1"/>
    </xf>
    <xf numFmtId="0" fontId="61" fillId="8" borderId="0" xfId="1" applyFont="1" applyFill="1" applyAlignment="1">
      <alignment horizontal="left"/>
    </xf>
    <xf numFmtId="0" fontId="50" fillId="6" borderId="13" xfId="1" applyFont="1" applyFill="1" applyBorder="1" applyAlignment="1">
      <alignment horizontal="left" vertical="top" wrapText="1"/>
    </xf>
    <xf numFmtId="0" fontId="37" fillId="5" borderId="28" xfId="1" applyFont="1" applyFill="1" applyBorder="1" applyAlignment="1">
      <alignment horizontal="left" vertical="top" wrapText="1"/>
    </xf>
    <xf numFmtId="0" fontId="50" fillId="6" borderId="11" xfId="1" applyFont="1" applyFill="1" applyBorder="1" applyAlignment="1">
      <alignment horizontal="justify" vertical="center" wrapText="1"/>
    </xf>
    <xf numFmtId="0" fontId="50" fillId="6" borderId="11" xfId="1" applyFont="1" applyFill="1" applyBorder="1" applyAlignment="1">
      <alignment horizontal="left" vertical="top" wrapText="1"/>
    </xf>
    <xf numFmtId="0" fontId="60" fillId="5" borderId="28" xfId="1" applyFont="1" applyFill="1" applyBorder="1" applyAlignment="1">
      <alignment horizontal="left" vertical="top" wrapText="1"/>
    </xf>
    <xf numFmtId="0" fontId="53" fillId="5" borderId="28" xfId="1" applyFont="1" applyFill="1" applyBorder="1" applyAlignment="1">
      <alignment horizontal="left" vertical="top" wrapText="1"/>
    </xf>
    <xf numFmtId="0" fontId="51" fillId="6" borderId="24" xfId="1" applyFont="1" applyFill="1" applyBorder="1" applyAlignment="1">
      <alignment horizontal="left" vertical="center" wrapText="1"/>
    </xf>
    <xf numFmtId="0" fontId="51" fillId="6" borderId="29" xfId="1" applyFont="1" applyFill="1" applyBorder="1" applyAlignment="1">
      <alignment horizontal="left" vertical="center" wrapText="1"/>
    </xf>
    <xf numFmtId="0" fontId="53" fillId="5" borderId="28" xfId="1" applyFont="1" applyFill="1" applyBorder="1" applyAlignment="1">
      <alignment horizontal="left" vertical="justify" wrapText="1"/>
    </xf>
    <xf numFmtId="0" fontId="53" fillId="5" borderId="0" xfId="1" applyFont="1" applyFill="1" applyAlignment="1">
      <alignment horizontal="left" vertical="center"/>
    </xf>
    <xf numFmtId="0" fontId="55" fillId="0" borderId="0" xfId="1" applyFont="1" applyAlignment="1">
      <alignment horizontal="center"/>
    </xf>
    <xf numFmtId="0" fontId="27" fillId="4" borderId="10" xfId="0" applyFont="1" applyFill="1" applyBorder="1" applyAlignment="1">
      <alignment horizontal="left" vertical="center" wrapText="1"/>
    </xf>
    <xf numFmtId="0" fontId="27" fillId="4" borderId="4" xfId="0" applyFont="1" applyFill="1" applyBorder="1" applyAlignment="1">
      <alignment horizontal="left" vertical="center" wrapText="1"/>
    </xf>
    <xf numFmtId="0" fontId="27" fillId="4" borderId="8" xfId="0" applyFont="1" applyFill="1" applyBorder="1" applyAlignment="1">
      <alignment horizontal="left" vertical="center" wrapText="1"/>
    </xf>
    <xf numFmtId="0" fontId="65" fillId="6" borderId="0" xfId="1" applyFont="1" applyFill="1" applyAlignment="1">
      <alignment horizontal="left" vertical="top" wrapText="1"/>
    </xf>
    <xf numFmtId="0" fontId="50" fillId="6" borderId="4" xfId="1" applyFont="1" applyFill="1" applyBorder="1" applyAlignment="1">
      <alignment horizontal="left" vertical="top" wrapText="1"/>
    </xf>
    <xf numFmtId="0" fontId="67" fillId="8" borderId="0" xfId="1" applyFont="1" applyFill="1" applyBorder="1" applyAlignment="1">
      <alignment horizontal="left" vertical="center" wrapText="1"/>
    </xf>
    <xf numFmtId="0" fontId="55" fillId="0" borderId="39" xfId="1" applyFont="1" applyBorder="1" applyAlignment="1">
      <alignment horizontal="left" wrapText="1"/>
    </xf>
    <xf numFmtId="0" fontId="60" fillId="5" borderId="28" xfId="1" applyFont="1" applyFill="1" applyBorder="1" applyAlignment="1">
      <alignment horizontal="left" vertical="top"/>
    </xf>
    <xf numFmtId="0" fontId="50" fillId="6" borderId="32" xfId="1" applyFont="1" applyFill="1" applyBorder="1" applyAlignment="1">
      <alignment horizontal="left" vertical="top" wrapText="1"/>
    </xf>
    <xf numFmtId="0" fontId="50" fillId="6" borderId="6" xfId="1" applyFont="1" applyFill="1" applyBorder="1" applyAlignment="1">
      <alignment horizontal="left" vertical="top" wrapText="1"/>
    </xf>
    <xf numFmtId="0" fontId="55" fillId="0" borderId="33" xfId="1" applyFont="1" applyBorder="1" applyAlignment="1">
      <alignment horizontal="left" vertical="top" wrapText="1"/>
    </xf>
    <xf numFmtId="0" fontId="55" fillId="0" borderId="6" xfId="1" applyFont="1" applyBorder="1" applyAlignment="1">
      <alignment horizontal="left" vertical="top" wrapText="1"/>
    </xf>
    <xf numFmtId="0" fontId="61" fillId="8" borderId="15" xfId="1" applyFont="1" applyFill="1" applyBorder="1" applyAlignment="1">
      <alignment horizontal="left"/>
    </xf>
    <xf numFmtId="0" fontId="61" fillId="8" borderId="0" xfId="1" applyFont="1" applyFill="1" applyBorder="1" applyAlignment="1">
      <alignment horizontal="left"/>
    </xf>
    <xf numFmtId="0" fontId="60" fillId="5" borderId="28" xfId="1" applyFont="1" applyFill="1" applyBorder="1" applyAlignment="1">
      <alignment horizontal="left" vertical="center"/>
    </xf>
    <xf numFmtId="0" fontId="55" fillId="0" borderId="28" xfId="7" applyFont="1" applyBorder="1" applyAlignment="1" applyProtection="1">
      <alignment horizontal="left" vertical="top" wrapText="1"/>
      <protection locked="0"/>
    </xf>
    <xf numFmtId="0" fontId="50" fillId="6" borderId="24" xfId="1" applyFont="1" applyFill="1" applyBorder="1" applyAlignment="1">
      <alignment horizontal="left" vertical="top"/>
    </xf>
    <xf numFmtId="0" fontId="50" fillId="6" borderId="28" xfId="1" applyFont="1" applyFill="1" applyBorder="1" applyAlignment="1">
      <alignment horizontal="left" vertical="top"/>
    </xf>
    <xf numFmtId="0" fontId="50" fillId="6" borderId="29" xfId="1" applyFont="1" applyFill="1" applyBorder="1" applyAlignment="1">
      <alignment horizontal="left" vertical="top"/>
    </xf>
    <xf numFmtId="0" fontId="50" fillId="6" borderId="24" xfId="1" applyFont="1" applyFill="1" applyBorder="1" applyAlignment="1">
      <alignment vertical="top"/>
    </xf>
    <xf numFmtId="0" fontId="50" fillId="6" borderId="28" xfId="1" applyFont="1" applyFill="1" applyBorder="1" applyAlignment="1">
      <alignment vertical="top"/>
    </xf>
    <xf numFmtId="0" fontId="50" fillId="6" borderId="29" xfId="1" applyFont="1" applyFill="1" applyBorder="1" applyAlignment="1">
      <alignment vertical="top"/>
    </xf>
    <xf numFmtId="0" fontId="50" fillId="6" borderId="11" xfId="1" applyFont="1" applyFill="1" applyBorder="1" applyAlignment="1">
      <alignment vertical="top" wrapText="1"/>
    </xf>
    <xf numFmtId="0" fontId="50" fillId="6" borderId="15" xfId="1" applyFont="1" applyFill="1" applyBorder="1" applyAlignment="1">
      <alignment horizontal="left" vertical="top" wrapText="1"/>
    </xf>
    <xf numFmtId="0" fontId="50" fillId="6" borderId="0" xfId="1" applyFont="1" applyFill="1" applyBorder="1" applyAlignment="1">
      <alignment horizontal="left" vertical="top" wrapText="1"/>
    </xf>
    <xf numFmtId="0" fontId="60" fillId="5" borderId="0" xfId="1" applyFont="1" applyFill="1" applyBorder="1" applyAlignment="1">
      <alignment horizontal="left" vertical="top"/>
    </xf>
    <xf numFmtId="0" fontId="50" fillId="6" borderId="13" xfId="1" applyFont="1" applyFill="1" applyBorder="1" applyAlignment="1">
      <alignment horizontal="left" vertical="justify"/>
    </xf>
    <xf numFmtId="0" fontId="50" fillId="6" borderId="18" xfId="1" applyFont="1" applyFill="1" applyBorder="1" applyAlignment="1">
      <alignment horizontal="left" vertical="justify"/>
    </xf>
    <xf numFmtId="0" fontId="52" fillId="0" borderId="28" xfId="1" applyFont="1" applyBorder="1" applyAlignment="1">
      <alignment horizontal="left" vertical="center" wrapText="1"/>
    </xf>
    <xf numFmtId="0" fontId="60" fillId="5" borderId="6" xfId="1" applyFont="1" applyFill="1" applyBorder="1" applyAlignment="1">
      <alignment horizontal="left" vertical="top" wrapText="1"/>
    </xf>
    <xf numFmtId="0" fontId="50" fillId="6" borderId="11" xfId="1" applyFont="1" applyFill="1" applyBorder="1" applyAlignment="1">
      <alignment horizontal="left" vertical="justify"/>
    </xf>
    <xf numFmtId="0" fontId="52" fillId="0" borderId="13" xfId="1" applyFont="1" applyBorder="1" applyAlignment="1">
      <alignment horizontal="left" vertical="center" wrapText="1"/>
    </xf>
    <xf numFmtId="0" fontId="60" fillId="5" borderId="18" xfId="1" applyFont="1" applyFill="1" applyBorder="1" applyAlignment="1">
      <alignment horizontal="left" vertical="center" wrapText="1"/>
    </xf>
    <xf numFmtId="0" fontId="34" fillId="6" borderId="0" xfId="1" applyFont="1" applyFill="1" applyAlignment="1">
      <alignment horizontal="left" vertical="top" wrapText="1"/>
    </xf>
    <xf numFmtId="0" fontId="31" fillId="6" borderId="0" xfId="1" applyFont="1" applyFill="1" applyAlignment="1">
      <alignment horizontal="left" vertical="top" wrapText="1"/>
    </xf>
    <xf numFmtId="0" fontId="31" fillId="6" borderId="0" xfId="1" applyFill="1" applyAlignment="1">
      <alignment horizontal="left" vertical="top" wrapText="1"/>
    </xf>
    <xf numFmtId="0" fontId="73" fillId="0" borderId="24" xfId="1" applyFont="1" applyBorder="1" applyAlignment="1">
      <alignment horizontal="left" vertical="center" wrapText="1"/>
    </xf>
    <xf numFmtId="0" fontId="73" fillId="0" borderId="28" xfId="1" applyFont="1" applyBorder="1" applyAlignment="1">
      <alignment horizontal="left" vertical="center" wrapText="1"/>
    </xf>
    <xf numFmtId="0" fontId="73" fillId="0" borderId="29" xfId="1" applyFont="1" applyBorder="1" applyAlignment="1">
      <alignment horizontal="left" vertical="center" wrapText="1"/>
    </xf>
  </cellXfs>
  <cellStyles count="8">
    <cellStyle name="Lien hypertexte" xfId="2" builtinId="8"/>
    <cellStyle name="Milliers 2" xfId="3" xr:uid="{00000000-0005-0000-0000-000001000000}"/>
    <cellStyle name="Milliers 3" xfId="4" xr:uid="{00000000-0005-0000-0000-000002000000}"/>
    <cellStyle name="Normal" xfId="0" builtinId="0"/>
    <cellStyle name="Normal 2 2" xfId="7" xr:uid="{00000000-0005-0000-0000-000004000000}"/>
    <cellStyle name="Normal 3" xfId="1" xr:uid="{00000000-0005-0000-0000-000005000000}"/>
    <cellStyle name="Pourcentage" xfId="5" builtinId="5"/>
    <cellStyle name="Pourcentage 2" xfId="6" xr:uid="{00000000-0005-0000-0000-000007000000}"/>
  </cellStyles>
  <dxfs count="25">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1"/>
        </patternFill>
      </fill>
    </dxf>
    <dxf>
      <font>
        <b/>
        <i val="0"/>
        <color rgb="FFFF0000"/>
      </font>
      <numFmt numFmtId="2" formatCode="0.00"/>
      <fill>
        <patternFill>
          <bgColor rgb="FFFFFF00"/>
        </patternFill>
      </fill>
    </dxf>
    <dxf>
      <fill>
        <patternFill patternType="solid">
          <bgColor rgb="FF000000"/>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ndense val="0"/>
        <extend val="0"/>
        <color indexed="10"/>
      </font>
    </dxf>
    <dxf>
      <font>
        <b/>
        <i val="0"/>
        <condense val="0"/>
        <extend val="0"/>
        <color indexed="17"/>
      </font>
    </dxf>
    <dxf>
      <font>
        <b/>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457200</xdr:colOff>
      <xdr:row>8</xdr:row>
      <xdr:rowOff>133350</xdr:rowOff>
    </xdr:to>
    <xdr:pic>
      <xdr:nvPicPr>
        <xdr:cNvPr id="2" name="Imag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295525" cy="1581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3190875</xdr:colOff>
          <xdr:row>3</xdr:row>
          <xdr:rowOff>133350</xdr:rowOff>
        </xdr:from>
        <xdr:to>
          <xdr:col>1</xdr:col>
          <xdr:colOff>200025</xdr:colOff>
          <xdr:row>5</xdr:row>
          <xdr:rowOff>0</xdr:rowOff>
        </xdr:to>
        <xdr:sp macro="" textlink="">
          <xdr:nvSpPr>
            <xdr:cNvPr id="47108" name="GenerateButton"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ea typeface="Calibri"/>
                  <a:cs typeface="Calibri"/>
                </a:rPr>
                <a:t>Générer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3190875</xdr:colOff>
          <xdr:row>6</xdr:row>
          <xdr:rowOff>0</xdr:rowOff>
        </xdr:from>
        <xdr:to>
          <xdr:col>1</xdr:col>
          <xdr:colOff>200025</xdr:colOff>
          <xdr:row>7</xdr:row>
          <xdr:rowOff>495300</xdr:rowOff>
        </xdr:to>
        <xdr:sp macro="" textlink="">
          <xdr:nvSpPr>
            <xdr:cNvPr id="47110" name="GenerateAllButton" hidden="1">
              <a:extLst>
                <a:ext uri="{63B3BB69-23CF-44E3-9099-C40C66FF867C}">
                  <a14:compatExt spid="_x0000_s47110"/>
                </a:ext>
                <a:ext uri="{FF2B5EF4-FFF2-40B4-BE49-F238E27FC236}">
                  <a16:creationId xmlns:a16="http://schemas.microsoft.com/office/drawing/2014/main" id="{00000000-0008-0000-0100-000006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ea typeface="Calibri"/>
                  <a:cs typeface="Calibri"/>
                </a:rPr>
                <a:t>Générer tous les templates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K46"/>
  <sheetViews>
    <sheetView showGridLines="0" topLeftCell="A13" workbookViewId="0">
      <selection activeCell="C39" sqref="C39"/>
    </sheetView>
  </sheetViews>
  <sheetFormatPr baseColWidth="10" defaultColWidth="11.42578125" defaultRowHeight="12.75" x14ac:dyDescent="0.2"/>
  <cols>
    <col min="1" max="1" width="21.5703125" style="77" customWidth="1"/>
    <col min="2" max="2" width="6.7109375" style="76" customWidth="1"/>
    <col min="3" max="3" width="11.140625" style="76" customWidth="1"/>
    <col min="4" max="4" width="11.42578125" style="76"/>
    <col min="5" max="5" width="15.28515625" style="76" customWidth="1"/>
    <col min="6" max="6" width="13.85546875" style="76" customWidth="1"/>
    <col min="7" max="7" width="16.140625" style="76" customWidth="1"/>
    <col min="8" max="8" width="16.5703125" style="76" customWidth="1"/>
    <col min="9" max="12" width="11.42578125" style="76"/>
    <col min="13" max="13" width="4.28515625" style="76" customWidth="1"/>
    <col min="14" max="16384" width="11.42578125" style="76"/>
  </cols>
  <sheetData>
    <row r="1" spans="1:8" s="75" customFormat="1" ht="15.75" x14ac:dyDescent="0.25">
      <c r="A1" s="74"/>
      <c r="B1" s="74"/>
      <c r="C1" s="74"/>
      <c r="D1" s="74"/>
      <c r="E1" s="74"/>
      <c r="G1" s="74"/>
    </row>
    <row r="2" spans="1:8" s="75" customFormat="1" ht="15.75" x14ac:dyDescent="0.25">
      <c r="A2" s="74"/>
      <c r="B2" s="74"/>
      <c r="C2" s="74"/>
      <c r="D2" s="74"/>
      <c r="E2" s="74"/>
      <c r="F2" s="74"/>
      <c r="G2" s="74"/>
    </row>
    <row r="3" spans="1:8" ht="15.75" x14ac:dyDescent="0.25">
      <c r="A3" s="74"/>
      <c r="B3" s="74"/>
      <c r="C3" s="74"/>
      <c r="D3" s="74"/>
      <c r="E3" s="74"/>
      <c r="F3" s="74"/>
      <c r="G3" s="74"/>
    </row>
    <row r="4" spans="1:8" ht="15.75" x14ac:dyDescent="0.25">
      <c r="A4" s="74"/>
      <c r="B4" s="74"/>
      <c r="C4" s="74"/>
      <c r="D4" s="74"/>
      <c r="E4" s="74"/>
      <c r="F4" s="74"/>
      <c r="G4" s="74"/>
    </row>
    <row r="5" spans="1:8" ht="12.75" customHeight="1" x14ac:dyDescent="0.25">
      <c r="D5" s="78"/>
      <c r="E5" s="78"/>
      <c r="F5" s="78"/>
      <c r="H5" s="79"/>
    </row>
    <row r="6" spans="1:8" ht="12.75" customHeight="1" x14ac:dyDescent="0.2">
      <c r="A6" s="78"/>
      <c r="B6" s="78"/>
      <c r="D6" s="78"/>
      <c r="E6" s="78"/>
      <c r="F6" s="78"/>
      <c r="G6" s="80"/>
      <c r="H6" s="80"/>
    </row>
    <row r="7" spans="1:8" ht="12.75" customHeight="1" x14ac:dyDescent="0.2">
      <c r="D7" s="78"/>
      <c r="E7" s="78"/>
      <c r="F7" s="78"/>
      <c r="G7" s="80"/>
      <c r="H7" s="80"/>
    </row>
    <row r="8" spans="1:8" ht="12.75" customHeight="1" x14ac:dyDescent="0.2">
      <c r="F8" s="334"/>
      <c r="G8" s="334"/>
      <c r="H8" s="334"/>
    </row>
    <row r="9" spans="1:8" ht="12.75" customHeight="1" x14ac:dyDescent="0.2">
      <c r="C9" s="81"/>
      <c r="D9" s="81"/>
      <c r="E9" s="81"/>
      <c r="F9" s="334"/>
      <c r="G9" s="334"/>
      <c r="H9" s="334"/>
    </row>
    <row r="10" spans="1:8" ht="12.75" customHeight="1" x14ac:dyDescent="0.2">
      <c r="C10" s="81"/>
      <c r="E10" s="81"/>
      <c r="F10" s="334"/>
      <c r="G10" s="334"/>
      <c r="H10" s="334"/>
    </row>
    <row r="11" spans="1:8" x14ac:dyDescent="0.2">
      <c r="C11" s="81"/>
      <c r="D11" s="81"/>
      <c r="E11" s="81"/>
      <c r="F11" s="334"/>
      <c r="G11" s="334"/>
      <c r="H11" s="334"/>
    </row>
    <row r="13" spans="1:8" ht="12.75" customHeight="1" x14ac:dyDescent="0.2">
      <c r="A13" s="78" t="s">
        <v>0</v>
      </c>
      <c r="B13" s="82"/>
      <c r="C13" s="335" t="str">
        <f>"ENQUÊTE ANNUELLE SUR LES MOYENS CONSACRÉS
À LA RECHERCHE ET AU DÉVELOPPEMENT EXPERIMENTAL (R&amp;D) en " &amp; SURVEY_YEAR</f>
        <v>ENQUÊTE ANNUELLE SUR LES MOYENS CONSACRÉS
À LA RECHERCHE ET AU DÉVELOPPEMENT EXPERIMENTAL (R&amp;D) en 2025</v>
      </c>
      <c r="D13" s="336"/>
      <c r="E13" s="336"/>
      <c r="F13" s="336"/>
      <c r="G13" s="336"/>
      <c r="H13" s="337"/>
    </row>
    <row r="14" spans="1:8" ht="12.75" customHeight="1" x14ac:dyDescent="0.2">
      <c r="A14" s="78" t="s">
        <v>1</v>
      </c>
      <c r="B14" s="82"/>
      <c r="C14" s="338"/>
      <c r="D14" s="339"/>
      <c r="E14" s="339"/>
      <c r="F14" s="339"/>
      <c r="G14" s="339"/>
      <c r="H14" s="340"/>
    </row>
    <row r="15" spans="1:8" ht="12.75" customHeight="1" x14ac:dyDescent="0.2">
      <c r="A15" s="78" t="s">
        <v>2</v>
      </c>
      <c r="B15" s="82"/>
      <c r="C15" s="338"/>
      <c r="D15" s="339"/>
      <c r="E15" s="339"/>
      <c r="F15" s="339"/>
      <c r="G15" s="339"/>
      <c r="H15" s="340"/>
    </row>
    <row r="16" spans="1:8" ht="12.75" customHeight="1" x14ac:dyDescent="0.2">
      <c r="C16" s="341"/>
      <c r="D16" s="342"/>
      <c r="E16" s="342"/>
      <c r="F16" s="342"/>
      <c r="G16" s="342"/>
      <c r="H16" s="343"/>
    </row>
    <row r="17" spans="1:11" ht="12.75" customHeight="1" x14ac:dyDescent="0.2">
      <c r="A17" s="83" t="s">
        <v>3</v>
      </c>
      <c r="B17" s="82"/>
      <c r="C17" s="344"/>
      <c r="D17" s="344"/>
      <c r="E17" s="344"/>
      <c r="F17" s="344"/>
      <c r="G17" s="344"/>
      <c r="H17" s="344"/>
    </row>
    <row r="18" spans="1:11" ht="12.75" customHeight="1" x14ac:dyDescent="0.2">
      <c r="A18" s="83" t="s">
        <v>4</v>
      </c>
      <c r="B18" s="82"/>
    </row>
    <row r="19" spans="1:11" ht="12.75" customHeight="1" x14ac:dyDescent="0.2">
      <c r="A19" s="83" t="s">
        <v>5</v>
      </c>
      <c r="B19" s="82"/>
      <c r="C19" s="345" t="s">
        <v>6</v>
      </c>
      <c r="D19" s="345"/>
      <c r="E19" s="345"/>
      <c r="F19" s="345"/>
      <c r="G19" s="345"/>
      <c r="H19" s="345"/>
    </row>
    <row r="20" spans="1:11" ht="12.75" customHeight="1" x14ac:dyDescent="0.2">
      <c r="C20" s="84"/>
      <c r="D20" s="84"/>
      <c r="E20" s="84"/>
      <c r="F20" s="84"/>
      <c r="G20" s="84"/>
      <c r="H20" s="84"/>
      <c r="I20" s="85"/>
    </row>
    <row r="21" spans="1:11" ht="15.75" x14ac:dyDescent="0.25">
      <c r="A21" s="83" t="s">
        <v>7</v>
      </c>
      <c r="B21" s="86"/>
      <c r="C21" s="84"/>
      <c r="D21" s="84"/>
      <c r="E21" s="84"/>
      <c r="F21" s="84"/>
      <c r="G21" s="84"/>
      <c r="H21" s="84"/>
    </row>
    <row r="22" spans="1:11" ht="37.5" customHeight="1" x14ac:dyDescent="0.25">
      <c r="A22" s="87" t="s">
        <v>8</v>
      </c>
      <c r="B22" s="88"/>
      <c r="C22" s="346" t="s">
        <v>9</v>
      </c>
      <c r="D22" s="346"/>
      <c r="E22" s="346"/>
      <c r="F22" s="346"/>
      <c r="G22" s="346"/>
      <c r="H22" s="346"/>
    </row>
    <row r="23" spans="1:11" ht="13.5" x14ac:dyDescent="0.25">
      <c r="A23" s="83"/>
      <c r="B23" s="86"/>
      <c r="C23" s="346"/>
      <c r="D23" s="346"/>
      <c r="E23" s="346"/>
      <c r="F23" s="346"/>
      <c r="G23" s="346"/>
      <c r="H23" s="346"/>
    </row>
    <row r="24" spans="1:11" ht="13.5" x14ac:dyDescent="0.25">
      <c r="A24" s="83" t="s">
        <v>10</v>
      </c>
      <c r="B24" s="89"/>
      <c r="C24" s="346"/>
      <c r="D24" s="346"/>
      <c r="E24" s="346"/>
      <c r="F24" s="346"/>
      <c r="G24" s="346"/>
      <c r="H24" s="346"/>
    </row>
    <row r="25" spans="1:11" ht="24.75" x14ac:dyDescent="0.25">
      <c r="A25" s="87" t="s">
        <v>11</v>
      </c>
      <c r="B25" s="89"/>
      <c r="C25" s="346"/>
      <c r="D25" s="346"/>
      <c r="E25" s="346"/>
      <c r="F25" s="346"/>
      <c r="G25" s="346"/>
      <c r="H25" s="346"/>
    </row>
    <row r="26" spans="1:11" x14ac:dyDescent="0.2">
      <c r="A26" s="83"/>
      <c r="C26" s="346"/>
      <c r="D26" s="346"/>
      <c r="E26" s="346"/>
      <c r="F26" s="346"/>
      <c r="G26" s="346"/>
      <c r="H26" s="346"/>
    </row>
    <row r="27" spans="1:11" ht="13.5" x14ac:dyDescent="0.25">
      <c r="A27" s="90" t="s">
        <v>12</v>
      </c>
      <c r="B27" s="91"/>
      <c r="C27" s="346"/>
      <c r="D27" s="346"/>
      <c r="E27" s="346"/>
      <c r="F27" s="346"/>
      <c r="G27" s="346"/>
      <c r="H27" s="346"/>
    </row>
    <row r="28" spans="1:11" ht="13.5" x14ac:dyDescent="0.25">
      <c r="A28" s="90" t="s">
        <v>13</v>
      </c>
      <c r="B28" s="91"/>
      <c r="C28" s="346"/>
      <c r="D28" s="346"/>
      <c r="E28" s="346"/>
      <c r="F28" s="346"/>
      <c r="G28" s="346"/>
      <c r="H28" s="346"/>
      <c r="I28" s="92"/>
      <c r="J28" s="92"/>
      <c r="K28" s="92"/>
    </row>
    <row r="29" spans="1:11" ht="13.5" x14ac:dyDescent="0.25">
      <c r="A29" s="90" t="s">
        <v>14</v>
      </c>
      <c r="B29" s="91"/>
      <c r="C29" s="346"/>
      <c r="D29" s="346"/>
      <c r="E29" s="346"/>
      <c r="F29" s="346"/>
      <c r="G29" s="346"/>
      <c r="H29" s="346"/>
      <c r="I29" s="92"/>
      <c r="J29" s="92"/>
      <c r="K29" s="92"/>
    </row>
    <row r="30" spans="1:11" ht="13.5" x14ac:dyDescent="0.25">
      <c r="B30" s="91"/>
      <c r="C30" s="346"/>
      <c r="D30" s="346"/>
      <c r="E30" s="346"/>
      <c r="F30" s="346"/>
      <c r="G30" s="346"/>
      <c r="H30" s="346"/>
    </row>
    <row r="31" spans="1:11" ht="13.5" x14ac:dyDescent="0.25">
      <c r="A31" s="93" t="s">
        <v>15</v>
      </c>
      <c r="B31" s="91"/>
      <c r="C31" s="94"/>
      <c r="D31" s="94"/>
      <c r="E31" s="94"/>
      <c r="F31" s="94"/>
      <c r="G31" s="94"/>
      <c r="H31" s="94"/>
    </row>
    <row r="32" spans="1:11" ht="13.5" customHeight="1" thickBot="1" x14ac:dyDescent="0.3">
      <c r="A32" s="93" t="s">
        <v>16</v>
      </c>
      <c r="B32" s="91"/>
      <c r="C32" s="94"/>
      <c r="D32" s="94"/>
      <c r="E32" s="94"/>
      <c r="F32" s="94"/>
      <c r="G32" s="94"/>
      <c r="H32" s="94"/>
    </row>
    <row r="33" spans="2:8" ht="16.5" thickBot="1" x14ac:dyDescent="0.3">
      <c r="B33" s="91"/>
      <c r="C33" s="328" t="s">
        <v>17</v>
      </c>
      <c r="D33" s="328"/>
      <c r="E33" s="328"/>
      <c r="F33" s="328"/>
      <c r="G33" s="95"/>
      <c r="H33" s="74"/>
    </row>
    <row r="34" spans="2:8" ht="13.5" customHeight="1" x14ac:dyDescent="0.25">
      <c r="B34" s="91"/>
    </row>
    <row r="35" spans="2:8" ht="13.5" customHeight="1" x14ac:dyDescent="0.25">
      <c r="B35" s="91"/>
    </row>
    <row r="36" spans="2:8" ht="13.5" customHeight="1" x14ac:dyDescent="0.25">
      <c r="B36" s="91"/>
      <c r="C36" s="329" t="s">
        <v>18</v>
      </c>
      <c r="D36" s="329"/>
      <c r="E36" s="329"/>
      <c r="F36" s="329"/>
      <c r="G36" s="329"/>
      <c r="H36" s="329"/>
    </row>
    <row r="37" spans="2:8" ht="13.5" customHeight="1" x14ac:dyDescent="0.25">
      <c r="B37" s="91"/>
      <c r="C37" s="96"/>
      <c r="D37" s="97"/>
      <c r="E37" s="97"/>
      <c r="F37" s="97"/>
      <c r="G37" s="97"/>
      <c r="H37" s="97"/>
    </row>
    <row r="38" spans="2:8" ht="13.5" customHeight="1" x14ac:dyDescent="0.25">
      <c r="B38" s="91"/>
      <c r="C38" s="330"/>
      <c r="D38" s="330"/>
      <c r="E38" s="330"/>
      <c r="F38" s="330"/>
      <c r="G38" s="330"/>
      <c r="H38" s="330"/>
    </row>
    <row r="39" spans="2:8" ht="13.5" customHeight="1" x14ac:dyDescent="0.25">
      <c r="B39" s="91"/>
      <c r="C39" s="97"/>
      <c r="D39" s="97"/>
      <c r="E39" s="97"/>
      <c r="F39" s="97"/>
      <c r="G39" s="97"/>
      <c r="H39" s="97"/>
    </row>
    <row r="40" spans="2:8" ht="13.5" customHeight="1" x14ac:dyDescent="0.25">
      <c r="B40" s="91"/>
      <c r="C40" s="97"/>
      <c r="D40" s="97"/>
      <c r="E40" s="97"/>
      <c r="F40" s="97"/>
      <c r="G40" s="97"/>
      <c r="H40" s="97"/>
    </row>
    <row r="41" spans="2:8" x14ac:dyDescent="0.2">
      <c r="C41" s="98"/>
      <c r="D41" s="99"/>
      <c r="E41" s="99"/>
      <c r="F41" s="99"/>
      <c r="G41" s="99"/>
      <c r="H41" s="99"/>
    </row>
    <row r="42" spans="2:8" x14ac:dyDescent="0.2">
      <c r="C42" s="100"/>
      <c r="D42" s="101"/>
      <c r="E42" s="101"/>
      <c r="F42" s="101"/>
      <c r="G42" s="101"/>
      <c r="H42" s="101"/>
    </row>
    <row r="43" spans="2:8" ht="9" customHeight="1" x14ac:dyDescent="0.2">
      <c r="B43" s="102"/>
      <c r="C43" s="103"/>
      <c r="D43" s="103"/>
      <c r="E43" s="103"/>
      <c r="F43" s="103"/>
      <c r="G43" s="103"/>
      <c r="H43" s="104"/>
    </row>
    <row r="44" spans="2:8" ht="31.5" customHeight="1" x14ac:dyDescent="0.2">
      <c r="B44" s="331" t="s">
        <v>19</v>
      </c>
      <c r="C44" s="332"/>
      <c r="D44" s="332"/>
      <c r="E44" s="332"/>
      <c r="F44" s="332"/>
      <c r="G44" s="332"/>
      <c r="H44" s="333"/>
    </row>
    <row r="45" spans="2:8" ht="6.75" customHeight="1" x14ac:dyDescent="0.2">
      <c r="B45" s="105"/>
      <c r="C45" s="106"/>
      <c r="D45" s="106"/>
      <c r="E45" s="106"/>
      <c r="F45" s="106"/>
      <c r="G45" s="106"/>
      <c r="H45" s="107"/>
    </row>
    <row r="46" spans="2:8" ht="24.75" customHeight="1" x14ac:dyDescent="0.2"/>
  </sheetData>
  <sheetProtection formatCells="0" formatColumns="0" formatRows="0" insertColumns="0" insertRows="0" insertHyperlinks="0" deleteColumns="0" deleteRows="0" sort="0" autoFilter="0" pivotTables="0"/>
  <mergeCells count="9">
    <mergeCell ref="C33:F33"/>
    <mergeCell ref="C36:H36"/>
    <mergeCell ref="C38:H38"/>
    <mergeCell ref="B44:H44"/>
    <mergeCell ref="F8:H11"/>
    <mergeCell ref="C13:H16"/>
    <mergeCell ref="C17:H17"/>
    <mergeCell ref="C19:H19"/>
    <mergeCell ref="C22:H30"/>
  </mergeCells>
  <printOptions horizontalCentered="1"/>
  <pageMargins left="0.23622047244093999" right="0.31496062992126" top="0.39370078740157" bottom="0.78740157480314998" header="0.39370078740157" footer="0.55118110236219997"/>
  <pageSetup paperSize="9" scale="95" orientation="portrait"/>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K63"/>
  <sheetViews>
    <sheetView showGridLines="0" zoomScale="80" zoomScaleNormal="80" workbookViewId="0">
      <pane ySplit="1" topLeftCell="A2" activePane="bottomLeft" state="frozen"/>
      <selection pane="bottomLeft" activeCell="B6" sqref="B6"/>
    </sheetView>
  </sheetViews>
  <sheetFormatPr baseColWidth="10" defaultColWidth="8.85546875" defaultRowHeight="15" x14ac:dyDescent="0.25"/>
  <cols>
    <col min="1" max="1" width="56.7109375" style="7" customWidth="1"/>
    <col min="2" max="2" width="20.7109375" style="7" bestFit="1" customWidth="1"/>
    <col min="3" max="3" width="2.5703125" style="7" customWidth="1"/>
    <col min="4" max="4" width="93.5703125" style="7" customWidth="1"/>
    <col min="5" max="9" width="2.5703125" style="7" customWidth="1"/>
    <col min="10" max="10" width="3.85546875" style="2" customWidth="1"/>
    <col min="11" max="11" width="11.42578125" style="7" customWidth="1"/>
  </cols>
  <sheetData>
    <row r="1" spans="1:10" s="1" customFormat="1" x14ac:dyDescent="0.2">
      <c r="A1" s="5"/>
      <c r="B1" s="6"/>
      <c r="C1" s="7"/>
      <c r="D1" s="195" t="s">
        <v>201</v>
      </c>
      <c r="E1" s="7"/>
      <c r="F1" s="7"/>
      <c r="G1" s="7"/>
      <c r="H1" s="7"/>
      <c r="I1" s="7"/>
      <c r="J1" s="2"/>
    </row>
    <row r="2" spans="1:10" ht="38.25" customHeight="1" x14ac:dyDescent="0.25">
      <c r="A2" s="371" t="str">
        <f>"Dépenses extérieures de R&amp;D exécutées en " &amp; SURVEY_YEAR &amp; " par les Associations, les Fondations et les GIP"</f>
        <v>Dépenses extérieures de R&amp;D exécutées en 2025 par les Associations, les Fondations et les GIP</v>
      </c>
      <c r="B2" s="371"/>
      <c r="D2" s="211" t="s">
        <v>305</v>
      </c>
    </row>
    <row r="3" spans="1:10" ht="196.5" customHeight="1" x14ac:dyDescent="0.25">
      <c r="A3" s="355" t="s">
        <v>89</v>
      </c>
      <c r="B3" s="355"/>
      <c r="C3" s="20"/>
      <c r="D3" s="212" t="s">
        <v>216</v>
      </c>
      <c r="E3" s="13"/>
      <c r="F3" s="13"/>
      <c r="G3" s="13"/>
      <c r="H3" s="13"/>
      <c r="I3" s="13"/>
    </row>
    <row r="4" spans="1:10" ht="15.75" x14ac:dyDescent="0.25">
      <c r="A4" s="189"/>
      <c r="B4" s="108"/>
      <c r="D4" s="175"/>
    </row>
    <row r="5" spans="1:10" ht="31.5" x14ac:dyDescent="0.25">
      <c r="A5" s="200" t="s">
        <v>106</v>
      </c>
      <c r="B5" s="210" t="s">
        <v>55</v>
      </c>
      <c r="D5" s="175"/>
    </row>
    <row r="6" spans="1:10" ht="15.75" x14ac:dyDescent="0.25">
      <c r="A6" s="193" t="s">
        <v>107</v>
      </c>
      <c r="B6" s="302"/>
      <c r="D6" s="175"/>
    </row>
    <row r="7" spans="1:10" ht="47.25" customHeight="1" x14ac:dyDescent="0.25">
      <c r="A7" s="186" t="s">
        <v>108</v>
      </c>
      <c r="B7" s="205">
        <f>DE_I_NV</f>
        <v>0</v>
      </c>
    </row>
    <row r="8" spans="1:10" ht="105" x14ac:dyDescent="0.25">
      <c r="A8" s="15"/>
      <c r="B8" s="15"/>
      <c r="C8" s="15"/>
      <c r="D8" s="211" t="s">
        <v>306</v>
      </c>
    </row>
    <row r="9" spans="1:10" x14ac:dyDescent="0.25">
      <c r="A9" s="15"/>
      <c r="B9" s="15"/>
      <c r="C9" s="15"/>
      <c r="D9" s="175"/>
    </row>
    <row r="10" spans="1:10" x14ac:dyDescent="0.25">
      <c r="A10" s="15"/>
      <c r="B10" s="15"/>
      <c r="C10" s="15"/>
    </row>
    <row r="11" spans="1:10" x14ac:dyDescent="0.25">
      <c r="A11" s="15"/>
      <c r="B11" s="15"/>
      <c r="C11" s="15"/>
      <c r="D11" s="15"/>
    </row>
    <row r="12" spans="1:10" x14ac:dyDescent="0.25">
      <c r="A12" s="15"/>
      <c r="B12" s="15"/>
      <c r="C12" s="15"/>
      <c r="D12" s="15"/>
    </row>
    <row r="13" spans="1:10" x14ac:dyDescent="0.25">
      <c r="A13" s="15"/>
    </row>
    <row r="14" spans="1:10" x14ac:dyDescent="0.25">
      <c r="A14" s="15"/>
    </row>
    <row r="15" spans="1:10" x14ac:dyDescent="0.25">
      <c r="A15" s="15"/>
    </row>
    <row r="16" spans="1:10" x14ac:dyDescent="0.25">
      <c r="A16" s="15"/>
    </row>
    <row r="17" spans="1:1" x14ac:dyDescent="0.25">
      <c r="A17" s="15"/>
    </row>
    <row r="18" spans="1:1" x14ac:dyDescent="0.25">
      <c r="A18" s="15"/>
    </row>
    <row r="19" spans="1:1" x14ac:dyDescent="0.25">
      <c r="A19" s="15"/>
    </row>
    <row r="20" spans="1:1" ht="31.5" customHeight="1" x14ac:dyDescent="0.25">
      <c r="A20" s="15"/>
    </row>
    <row r="21" spans="1:1" ht="31.5" customHeight="1" x14ac:dyDescent="0.25">
      <c r="A21" s="15"/>
    </row>
    <row r="22" spans="1:1" ht="31.5" customHeight="1" x14ac:dyDescent="0.25">
      <c r="A22" s="15"/>
    </row>
    <row r="23" spans="1:1" x14ac:dyDescent="0.25">
      <c r="A23" s="15"/>
    </row>
    <row r="24" spans="1:1" x14ac:dyDescent="0.25">
      <c r="A24" s="15"/>
    </row>
    <row r="25" spans="1:1" x14ac:dyDescent="0.25">
      <c r="A25" s="15"/>
    </row>
    <row r="26" spans="1:1" x14ac:dyDescent="0.25">
      <c r="A26" s="15"/>
    </row>
    <row r="27" spans="1:1" x14ac:dyDescent="0.25">
      <c r="A27" s="15"/>
    </row>
    <row r="28" spans="1:1" x14ac:dyDescent="0.25">
      <c r="A28" s="15"/>
    </row>
    <row r="29" spans="1:1" x14ac:dyDescent="0.25">
      <c r="A29" s="15"/>
    </row>
    <row r="30" spans="1:1" x14ac:dyDescent="0.25">
      <c r="A30" s="15"/>
    </row>
    <row r="31" spans="1:1" x14ac:dyDescent="0.25">
      <c r="A31" s="15"/>
    </row>
    <row r="32" spans="1:1"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sheetData>
  <sheetProtection formatCells="0" formatColumns="0" formatRows="0" insertColumns="0" insertRows="0" insertHyperlinks="0" deleteColumns="0" deleteRows="0" sort="0" autoFilter="0" pivotTables="0"/>
  <mergeCells count="2">
    <mergeCell ref="A2:B2"/>
    <mergeCell ref="A3:B3"/>
  </mergeCells>
  <printOptions horizontalCentered="1"/>
  <pageMargins left="0.23622047244093999" right="0.59055118110236005" top="0.39370078740157" bottom="0.78740157480314998" header="0.39370078740157" footer="0.55118110236219997"/>
  <pageSetup paperSize="9" scale="34" orientation="portrait"/>
  <headerFooter alignWithMargins="0">
    <oddFooter>&amp;L&amp;8&amp;A&amp;R&amp;8R&amp;&amp;D 2022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K81"/>
  <sheetViews>
    <sheetView showGridLines="0" zoomScale="75" zoomScaleNormal="75" workbookViewId="0">
      <pane ySplit="1" topLeftCell="A2" activePane="bottomLeft" state="frozen"/>
      <selection pane="bottomLeft" activeCell="C10" sqref="C10"/>
    </sheetView>
  </sheetViews>
  <sheetFormatPr baseColWidth="10" defaultColWidth="8.85546875" defaultRowHeight="15" x14ac:dyDescent="0.25"/>
  <cols>
    <col min="1" max="1" width="8.140625" style="7" customWidth="1"/>
    <col min="2" max="2" width="51" style="7" customWidth="1"/>
    <col min="3" max="3" width="27.28515625" style="7" customWidth="1"/>
    <col min="4" max="4" width="23.7109375" style="7" customWidth="1"/>
    <col min="5" max="9" width="3.7109375" style="7" customWidth="1"/>
    <col min="10" max="10" width="3.85546875" style="2" customWidth="1"/>
    <col min="11" max="11" width="11.42578125" style="7" customWidth="1"/>
  </cols>
  <sheetData>
    <row r="1" spans="1:11" s="1" customFormat="1" ht="12.75" x14ac:dyDescent="0.2">
      <c r="A1" s="5"/>
      <c r="B1" s="6"/>
      <c r="C1" s="7"/>
      <c r="D1" s="7"/>
      <c r="E1" s="7"/>
      <c r="F1" s="7"/>
      <c r="G1" s="7"/>
      <c r="H1" s="7"/>
      <c r="I1" s="7"/>
      <c r="J1" s="2"/>
    </row>
    <row r="2" spans="1:11" ht="28.5" customHeight="1" x14ac:dyDescent="0.25">
      <c r="A2" s="360" t="str">
        <f>"Dépenses extérieures de R&amp;D exécutées en " &amp; SURVEY_YEAR &amp; " par les Entreprises"</f>
        <v>Dépenses extérieures de R&amp;D exécutées en 2025 par les Entreprises</v>
      </c>
      <c r="B2" s="360"/>
      <c r="C2" s="360"/>
      <c r="D2" s="360"/>
    </row>
    <row r="3" spans="1:11" ht="50.25" customHeight="1" x14ac:dyDescent="0.25">
      <c r="A3" s="373" t="s">
        <v>89</v>
      </c>
      <c r="B3" s="373"/>
      <c r="C3" s="373"/>
      <c r="D3" s="373"/>
      <c r="E3" s="13"/>
      <c r="F3" s="13"/>
      <c r="G3" s="13"/>
      <c r="H3" s="13"/>
      <c r="I3" s="13"/>
    </row>
    <row r="4" spans="1:11" ht="30" customHeight="1" x14ac:dyDescent="0.25">
      <c r="A4" s="347" t="s">
        <v>307</v>
      </c>
      <c r="B4" s="347"/>
      <c r="C4" s="347"/>
      <c r="D4" s="347"/>
    </row>
    <row r="5" spans="1:11" ht="30" customHeight="1" x14ac:dyDescent="0.25">
      <c r="A5" s="214"/>
      <c r="B5" s="214"/>
      <c r="C5" s="214"/>
      <c r="D5" s="214"/>
      <c r="E5" s="61"/>
      <c r="F5" s="61"/>
      <c r="G5" s="61"/>
      <c r="H5" s="61"/>
      <c r="I5" s="61"/>
      <c r="K5" s="61"/>
    </row>
    <row r="6" spans="1:11" ht="225.75" customHeight="1" x14ac:dyDescent="0.25">
      <c r="A6" s="376" t="s">
        <v>308</v>
      </c>
      <c r="B6" s="376"/>
      <c r="C6" s="376"/>
      <c r="D6" s="376"/>
      <c r="E6" s="61"/>
      <c r="F6" s="61"/>
      <c r="G6" s="61"/>
      <c r="H6" s="61"/>
      <c r="I6" s="61"/>
      <c r="K6" s="61"/>
    </row>
    <row r="7" spans="1:11" ht="30" customHeight="1" x14ac:dyDescent="0.25">
      <c r="A7" s="214"/>
      <c r="B7" s="214"/>
      <c r="C7" s="214"/>
      <c r="D7" s="214"/>
      <c r="E7" s="61"/>
      <c r="F7" s="61"/>
      <c r="G7" s="61"/>
      <c r="H7" s="61"/>
      <c r="I7" s="61"/>
      <c r="K7" s="61"/>
    </row>
    <row r="8" spans="1:11" ht="15" customHeight="1" x14ac:dyDescent="0.25">
      <c r="A8" s="373" t="s">
        <v>109</v>
      </c>
      <c r="B8" s="373"/>
      <c r="C8" s="373"/>
      <c r="D8" s="373"/>
      <c r="E8" s="13"/>
      <c r="F8" s="13"/>
      <c r="G8" s="13"/>
      <c r="H8" s="13"/>
      <c r="I8" s="13"/>
    </row>
    <row r="9" spans="1:11" ht="15" customHeight="1" x14ac:dyDescent="0.25">
      <c r="A9" s="177"/>
      <c r="B9" s="215" t="s">
        <v>110</v>
      </c>
      <c r="C9" s="215" t="s">
        <v>111</v>
      </c>
      <c r="D9" s="317"/>
      <c r="F9" s="197"/>
      <c r="G9" s="197"/>
      <c r="H9" s="197"/>
      <c r="I9" s="197"/>
      <c r="K9" s="61"/>
    </row>
    <row r="10" spans="1:11" ht="15.75" x14ac:dyDescent="0.25">
      <c r="A10" s="216">
        <v>31</v>
      </c>
      <c r="B10" s="217" t="s">
        <v>309</v>
      </c>
      <c r="C10" s="302"/>
      <c r="D10" s="316"/>
      <c r="E10" s="24"/>
      <c r="F10" s="24"/>
      <c r="G10" s="24"/>
      <c r="H10" s="24"/>
      <c r="I10" s="24"/>
    </row>
    <row r="11" spans="1:11" ht="33" customHeight="1" x14ac:dyDescent="0.25">
      <c r="A11" s="374" t="s">
        <v>112</v>
      </c>
      <c r="B11" s="375"/>
      <c r="C11" s="218">
        <f>DE_ENTRA_VAL</f>
        <v>0</v>
      </c>
      <c r="E11" s="25"/>
      <c r="F11" s="25"/>
      <c r="G11" s="25"/>
      <c r="H11" s="25"/>
      <c r="I11" s="25"/>
    </row>
    <row r="12" spans="1:11" x14ac:dyDescent="0.25">
      <c r="B12" s="15"/>
      <c r="C12" s="15"/>
      <c r="E12" s="18"/>
      <c r="F12" s="18"/>
      <c r="G12" s="18"/>
      <c r="H12" s="18"/>
      <c r="I12" s="18"/>
    </row>
    <row r="13" spans="1:11" x14ac:dyDescent="0.25">
      <c r="A13" s="21"/>
      <c r="B13" s="15"/>
    </row>
    <row r="14" spans="1:11" x14ac:dyDescent="0.25">
      <c r="B14" s="15"/>
    </row>
    <row r="15" spans="1:11" x14ac:dyDescent="0.25">
      <c r="B15" s="15"/>
    </row>
    <row r="16" spans="1:11" x14ac:dyDescent="0.25">
      <c r="B16" s="15"/>
    </row>
    <row r="17" spans="2:2" x14ac:dyDescent="0.25">
      <c r="B17" s="15"/>
    </row>
    <row r="18" spans="2:2" x14ac:dyDescent="0.25">
      <c r="B18" s="15"/>
    </row>
    <row r="19" spans="2:2" x14ac:dyDescent="0.25">
      <c r="B19" s="15"/>
    </row>
    <row r="20" spans="2:2" x14ac:dyDescent="0.25">
      <c r="B20" s="15"/>
    </row>
    <row r="21" spans="2:2" x14ac:dyDescent="0.25">
      <c r="B21" s="15"/>
    </row>
    <row r="22" spans="2:2" x14ac:dyDescent="0.25">
      <c r="B22" s="15"/>
    </row>
    <row r="23" spans="2:2" x14ac:dyDescent="0.25">
      <c r="B23" s="15"/>
    </row>
    <row r="24" spans="2:2" x14ac:dyDescent="0.25">
      <c r="B24" s="15"/>
    </row>
    <row r="25" spans="2:2" ht="31.5" customHeight="1" x14ac:dyDescent="0.25">
      <c r="B25" s="15"/>
    </row>
    <row r="26" spans="2:2" ht="31.5" customHeight="1" x14ac:dyDescent="0.25">
      <c r="B26" s="15"/>
    </row>
    <row r="27" spans="2:2" ht="31.5" customHeight="1" x14ac:dyDescent="0.25">
      <c r="B27" s="15"/>
    </row>
    <row r="28" spans="2:2" x14ac:dyDescent="0.25">
      <c r="B28" s="15"/>
    </row>
    <row r="29" spans="2:2" x14ac:dyDescent="0.25">
      <c r="B29" s="15"/>
    </row>
    <row r="30" spans="2:2" x14ac:dyDescent="0.25">
      <c r="B30" s="15"/>
    </row>
    <row r="31" spans="2:2" x14ac:dyDescent="0.25">
      <c r="B31" s="15"/>
    </row>
    <row r="32" spans="2:2" x14ac:dyDescent="0.25">
      <c r="B32" s="15"/>
    </row>
    <row r="33" spans="2:2" x14ac:dyDescent="0.25">
      <c r="B33" s="15"/>
    </row>
    <row r="34" spans="2:2" x14ac:dyDescent="0.25">
      <c r="B34" s="15"/>
    </row>
    <row r="35" spans="2:2" x14ac:dyDescent="0.25">
      <c r="B35" s="15"/>
    </row>
    <row r="36" spans="2:2" x14ac:dyDescent="0.25">
      <c r="B36" s="15"/>
    </row>
    <row r="37" spans="2:2" x14ac:dyDescent="0.25">
      <c r="B37" s="15"/>
    </row>
    <row r="38" spans="2:2" x14ac:dyDescent="0.25">
      <c r="B38" s="15"/>
    </row>
    <row r="39" spans="2:2" x14ac:dyDescent="0.25">
      <c r="B39" s="15"/>
    </row>
    <row r="40" spans="2:2" x14ac:dyDescent="0.25">
      <c r="B40" s="15"/>
    </row>
    <row r="41" spans="2:2" x14ac:dyDescent="0.25">
      <c r="B41" s="15"/>
    </row>
    <row r="42" spans="2:2" x14ac:dyDescent="0.25">
      <c r="B42" s="15"/>
    </row>
    <row r="43" spans="2:2" x14ac:dyDescent="0.25">
      <c r="B43" s="15"/>
    </row>
    <row r="44" spans="2:2" x14ac:dyDescent="0.25">
      <c r="B44" s="15"/>
    </row>
    <row r="45" spans="2:2" x14ac:dyDescent="0.25">
      <c r="B45" s="15"/>
    </row>
    <row r="46" spans="2:2" x14ac:dyDescent="0.25">
      <c r="B46" s="15"/>
    </row>
    <row r="47" spans="2:2" x14ac:dyDescent="0.25">
      <c r="B47" s="15"/>
    </row>
    <row r="48" spans="2:2" x14ac:dyDescent="0.25">
      <c r="B48" s="15"/>
    </row>
    <row r="49" spans="2:2" x14ac:dyDescent="0.25">
      <c r="B49" s="15"/>
    </row>
    <row r="50" spans="2:2" x14ac:dyDescent="0.25">
      <c r="B50" s="15"/>
    </row>
    <row r="51" spans="2:2" x14ac:dyDescent="0.25">
      <c r="B51" s="15"/>
    </row>
    <row r="52" spans="2:2" x14ac:dyDescent="0.25">
      <c r="B52" s="15"/>
    </row>
    <row r="53" spans="2:2" x14ac:dyDescent="0.25">
      <c r="B53" s="15"/>
    </row>
    <row r="54" spans="2:2" x14ac:dyDescent="0.25">
      <c r="B54" s="15"/>
    </row>
    <row r="55" spans="2:2" x14ac:dyDescent="0.25">
      <c r="B55" s="15"/>
    </row>
    <row r="56" spans="2:2" x14ac:dyDescent="0.25">
      <c r="B56" s="15"/>
    </row>
    <row r="57" spans="2:2" x14ac:dyDescent="0.25">
      <c r="B57" s="15"/>
    </row>
    <row r="58" spans="2:2" x14ac:dyDescent="0.25">
      <c r="B58" s="15"/>
    </row>
    <row r="59" spans="2:2" x14ac:dyDescent="0.25">
      <c r="B59" s="15"/>
    </row>
    <row r="60" spans="2:2" x14ac:dyDescent="0.25">
      <c r="B60" s="15"/>
    </row>
    <row r="61" spans="2:2" x14ac:dyDescent="0.25">
      <c r="B61" s="15"/>
    </row>
    <row r="62" spans="2:2" x14ac:dyDescent="0.25">
      <c r="B62" s="15"/>
    </row>
    <row r="63" spans="2:2" x14ac:dyDescent="0.25">
      <c r="B63" s="15"/>
    </row>
    <row r="64" spans="2:2" x14ac:dyDescent="0.25">
      <c r="B64" s="15"/>
    </row>
    <row r="65" spans="2:2" x14ac:dyDescent="0.25">
      <c r="B65" s="15"/>
    </row>
    <row r="66" spans="2:2" x14ac:dyDescent="0.25">
      <c r="B66" s="15"/>
    </row>
    <row r="67" spans="2:2" x14ac:dyDescent="0.25">
      <c r="B67" s="15"/>
    </row>
    <row r="68" spans="2:2" x14ac:dyDescent="0.25">
      <c r="B68" s="15"/>
    </row>
    <row r="69" spans="2:2" x14ac:dyDescent="0.25">
      <c r="B69" s="15"/>
    </row>
    <row r="70" spans="2:2" x14ac:dyDescent="0.25">
      <c r="B70" s="15"/>
    </row>
    <row r="71" spans="2:2" x14ac:dyDescent="0.25">
      <c r="B71" s="15"/>
    </row>
    <row r="72" spans="2:2" x14ac:dyDescent="0.25">
      <c r="B72" s="15"/>
    </row>
    <row r="73" spans="2:2" x14ac:dyDescent="0.25">
      <c r="B73" s="15"/>
    </row>
    <row r="74" spans="2:2" x14ac:dyDescent="0.25">
      <c r="B74" s="15"/>
    </row>
    <row r="75" spans="2:2" x14ac:dyDescent="0.25">
      <c r="B75" s="15"/>
    </row>
    <row r="76" spans="2:2" x14ac:dyDescent="0.25">
      <c r="B76" s="15"/>
    </row>
    <row r="77" spans="2:2" x14ac:dyDescent="0.25">
      <c r="B77" s="15"/>
    </row>
    <row r="78" spans="2:2" x14ac:dyDescent="0.25">
      <c r="B78" s="15"/>
    </row>
    <row r="79" spans="2:2" x14ac:dyDescent="0.25">
      <c r="B79" s="15"/>
    </row>
    <row r="80" spans="2:2" x14ac:dyDescent="0.25">
      <c r="B80" s="15"/>
    </row>
    <row r="81" spans="2:2" x14ac:dyDescent="0.25">
      <c r="B81" s="15"/>
    </row>
  </sheetData>
  <sheetProtection formatCells="0" formatColumns="0" formatRows="0" insertColumns="0" insertRows="0" insertHyperlinks="0" deleteColumns="0" deleteRows="0" sort="0" autoFilter="0" pivotTables="0"/>
  <mergeCells count="6">
    <mergeCell ref="A2:D2"/>
    <mergeCell ref="A3:D3"/>
    <mergeCell ref="A4:D4"/>
    <mergeCell ref="A8:D8"/>
    <mergeCell ref="A11:B11"/>
    <mergeCell ref="A6:D6"/>
  </mergeCells>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K99"/>
  <sheetViews>
    <sheetView showGridLines="0" zoomScale="85" zoomScaleNormal="85" workbookViewId="0">
      <pane xSplit="1" ySplit="5" topLeftCell="B6" activePane="bottomRight" state="frozen"/>
      <selection pane="topRight" activeCell="B1" sqref="B1"/>
      <selection pane="bottomLeft" activeCell="A6" sqref="A6"/>
      <selection pane="bottomRight" activeCell="B17" sqref="B17"/>
    </sheetView>
  </sheetViews>
  <sheetFormatPr baseColWidth="10" defaultColWidth="8.85546875" defaultRowHeight="15" x14ac:dyDescent="0.25"/>
  <cols>
    <col min="1" max="1" width="79.5703125" style="7" customWidth="1"/>
    <col min="2" max="2" width="23.7109375" style="7" customWidth="1"/>
    <col min="3" max="9" width="4.85546875" style="7" customWidth="1"/>
    <col min="10" max="10" width="3.85546875" style="2" customWidth="1"/>
    <col min="11" max="11" width="11.42578125" style="7" customWidth="1"/>
  </cols>
  <sheetData>
    <row r="1" spans="1:11" s="1" customFormat="1" ht="12.75" x14ac:dyDescent="0.2">
      <c r="A1" s="5"/>
      <c r="B1" s="6"/>
      <c r="C1" s="7"/>
      <c r="D1" s="7"/>
      <c r="E1" s="7"/>
      <c r="F1" s="7"/>
      <c r="G1" s="7"/>
      <c r="H1" s="7"/>
      <c r="I1" s="7"/>
      <c r="J1" s="2"/>
    </row>
    <row r="2" spans="1:11" ht="34.35" customHeight="1" x14ac:dyDescent="0.25">
      <c r="A2" s="379" t="str">
        <f>"Dépenses extérieures de R&amp;D exécutées en " &amp; SURVEY_YEAR &amp; " par les organisations internationales et l'Étranger"</f>
        <v>Dépenses extérieures de R&amp;D exécutées en 2025 par les organisations internationales et l'Étranger</v>
      </c>
      <c r="B2" s="379"/>
      <c r="C2" s="61"/>
      <c r="D2" s="61"/>
    </row>
    <row r="3" spans="1:11" ht="49.9" customHeight="1" x14ac:dyDescent="0.25">
      <c r="A3" s="355" t="s">
        <v>89</v>
      </c>
      <c r="B3" s="355"/>
      <c r="C3" s="219"/>
      <c r="D3" s="213"/>
      <c r="E3" s="13"/>
      <c r="F3" s="13"/>
      <c r="G3" s="13"/>
      <c r="H3" s="13"/>
      <c r="I3" s="13"/>
    </row>
    <row r="4" spans="1:11" ht="15.75" x14ac:dyDescent="0.25">
      <c r="A4" s="196"/>
      <c r="B4" s="196"/>
      <c r="C4" s="219"/>
      <c r="D4" s="213"/>
      <c r="E4" s="197"/>
      <c r="F4" s="197"/>
      <c r="G4" s="197"/>
      <c r="H4" s="197"/>
      <c r="I4" s="197"/>
      <c r="K4" s="61"/>
    </row>
    <row r="5" spans="1:11" ht="91.35" customHeight="1" x14ac:dyDescent="0.25">
      <c r="A5" s="377" t="s">
        <v>310</v>
      </c>
      <c r="B5" s="378"/>
      <c r="C5" s="219"/>
      <c r="D5" s="213"/>
      <c r="E5" s="197"/>
      <c r="F5" s="197"/>
      <c r="G5" s="197"/>
      <c r="H5" s="197"/>
      <c r="I5" s="197"/>
      <c r="K5" s="61"/>
    </row>
    <row r="7" spans="1:11" ht="31.5" x14ac:dyDescent="0.25">
      <c r="A7" s="200" t="s">
        <v>113</v>
      </c>
      <c r="B7" s="309" t="s">
        <v>55</v>
      </c>
    </row>
    <row r="8" spans="1:11" ht="15.75" x14ac:dyDescent="0.25">
      <c r="A8" s="193" t="s">
        <v>115</v>
      </c>
      <c r="B8" s="302"/>
    </row>
    <row r="9" spans="1:11" ht="31.5" x14ac:dyDescent="0.25">
      <c r="A9" s="186" t="s">
        <v>116</v>
      </c>
      <c r="B9" s="308">
        <f>DE_OI_NV</f>
        <v>0</v>
      </c>
    </row>
    <row r="10" spans="1:11" x14ac:dyDescent="0.25">
      <c r="A10" s="15"/>
      <c r="B10" s="60"/>
      <c r="C10" s="15"/>
      <c r="E10" s="15"/>
      <c r="F10" s="15"/>
    </row>
    <row r="11" spans="1:11" ht="31.5" x14ac:dyDescent="0.25">
      <c r="A11" s="200" t="s">
        <v>117</v>
      </c>
      <c r="B11" s="309" t="s">
        <v>55</v>
      </c>
    </row>
    <row r="12" spans="1:11" ht="15.75" x14ac:dyDescent="0.25">
      <c r="A12" s="193" t="s">
        <v>118</v>
      </c>
      <c r="B12" s="302"/>
    </row>
    <row r="13" spans="1:11" ht="31.5" x14ac:dyDescent="0.25">
      <c r="A13" s="186" t="s">
        <v>119</v>
      </c>
      <c r="B13" s="308">
        <f>DE_ESE_NV</f>
        <v>0</v>
      </c>
    </row>
    <row r="14" spans="1:11" x14ac:dyDescent="0.25">
      <c r="B14" s="60"/>
      <c r="J14" s="7"/>
    </row>
    <row r="15" spans="1:11" x14ac:dyDescent="0.25">
      <c r="A15" s="61"/>
      <c r="B15" s="60"/>
      <c r="C15" s="26"/>
      <c r="D15" s="26"/>
      <c r="E15" s="26"/>
      <c r="F15" s="26"/>
      <c r="G15" s="26"/>
      <c r="H15" s="26"/>
      <c r="I15" s="26"/>
    </row>
    <row r="16" spans="1:11" ht="15.75" x14ac:dyDescent="0.25">
      <c r="A16" s="200" t="s">
        <v>120</v>
      </c>
      <c r="B16" s="309" t="s">
        <v>55</v>
      </c>
    </row>
    <row r="17" spans="1:6" ht="15.75" x14ac:dyDescent="0.25">
      <c r="A17" s="193" t="s">
        <v>121</v>
      </c>
      <c r="B17" s="302"/>
    </row>
    <row r="18" spans="1:6" ht="31.5" x14ac:dyDescent="0.25">
      <c r="A18" s="186" t="s">
        <v>122</v>
      </c>
      <c r="B18" s="308">
        <f>DE_EE_NV</f>
        <v>0</v>
      </c>
    </row>
    <row r="19" spans="1:6" x14ac:dyDescent="0.25">
      <c r="A19" s="27"/>
      <c r="B19" s="310"/>
    </row>
    <row r="20" spans="1:6" x14ac:dyDescent="0.25">
      <c r="A20" s="15"/>
      <c r="B20" s="60"/>
    </row>
    <row r="21" spans="1:6" ht="31.5" x14ac:dyDescent="0.25">
      <c r="A21" s="220" t="s">
        <v>123</v>
      </c>
      <c r="B21" s="308">
        <f>DE_OI_TOTAL+DE_ESE_TOTAL+DE_EE_TOTAL</f>
        <v>0</v>
      </c>
    </row>
    <row r="22" spans="1:6" x14ac:dyDescent="0.25">
      <c r="A22" s="15"/>
      <c r="B22" s="15"/>
      <c r="C22" s="15"/>
      <c r="D22" s="15"/>
      <c r="E22" s="15"/>
      <c r="F22" s="15"/>
    </row>
    <row r="23" spans="1:6" x14ac:dyDescent="0.25">
      <c r="A23" s="15"/>
    </row>
    <row r="25" spans="1:6" x14ac:dyDescent="0.25">
      <c r="A25" s="28"/>
      <c r="B25" s="28"/>
      <c r="C25" s="28"/>
    </row>
    <row r="26" spans="1:6" x14ac:dyDescent="0.25">
      <c r="A26" s="15"/>
    </row>
    <row r="27" spans="1:6" x14ac:dyDescent="0.25">
      <c r="A27" s="15"/>
    </row>
    <row r="28" spans="1:6" x14ac:dyDescent="0.25">
      <c r="A28" s="15"/>
    </row>
    <row r="29" spans="1:6" x14ac:dyDescent="0.25">
      <c r="A29" s="15"/>
    </row>
    <row r="30" spans="1:6" x14ac:dyDescent="0.25">
      <c r="A30" s="15"/>
    </row>
    <row r="31" spans="1:6" x14ac:dyDescent="0.25">
      <c r="A31" s="15"/>
    </row>
    <row r="32" spans="1:6"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sheetData>
  <sheetProtection formatCells="0" formatColumns="0" formatRows="0" insertColumns="0" insertRows="0" insertHyperlinks="0" deleteColumns="0" deleteRows="0" sort="0" autoFilter="0" pivotTables="0"/>
  <mergeCells count="3">
    <mergeCell ref="A3:B3"/>
    <mergeCell ref="A5:B5"/>
    <mergeCell ref="A2:B2"/>
  </mergeCells>
  <printOptions horizontalCentered="1"/>
  <pageMargins left="0.23622047244093999" right="0.59055118110236005" top="0.39370078740157" bottom="0.78740157480314998" header="0.39370078740157" footer="0.55118110236219997"/>
  <pageSetup paperSize="9" scale="32" orientation="portrait"/>
  <headerFooter alignWithMargins="0">
    <oddFooter>&amp;L&amp;8&amp;A&amp;R&amp;8R&amp;&amp;D 2022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pageSetUpPr fitToPage="1"/>
  </sheetPr>
  <dimension ref="A1:K82"/>
  <sheetViews>
    <sheetView showGridLines="0" zoomScaleNormal="100" workbookViewId="0">
      <pane ySplit="1" topLeftCell="A2" activePane="bottomLeft" state="frozen"/>
      <selection pane="bottomLeft" activeCell="B18" sqref="B18"/>
    </sheetView>
  </sheetViews>
  <sheetFormatPr baseColWidth="10" defaultColWidth="8.85546875" defaultRowHeight="15" x14ac:dyDescent="0.25"/>
  <cols>
    <col min="1" max="1" width="98.85546875" style="7" bestFit="1" customWidth="1"/>
    <col min="2" max="2" width="18.7109375" style="7" customWidth="1"/>
    <col min="3" max="9" width="4.85546875" style="7" customWidth="1"/>
    <col min="10" max="10" width="3.85546875" style="2" customWidth="1"/>
    <col min="11" max="11" width="11.42578125" style="7" customWidth="1"/>
  </cols>
  <sheetData>
    <row r="1" spans="1:11" s="1" customFormat="1" ht="12.75" x14ac:dyDescent="0.2">
      <c r="A1" s="5"/>
      <c r="B1" s="6"/>
      <c r="C1" s="7"/>
      <c r="D1" s="7"/>
      <c r="E1" s="7"/>
      <c r="F1" s="7"/>
      <c r="G1" s="7"/>
      <c r="H1" s="7"/>
      <c r="I1" s="7"/>
      <c r="J1" s="2"/>
    </row>
    <row r="2" spans="1:11" ht="19.5" customHeight="1" x14ac:dyDescent="0.25">
      <c r="A2" s="367" t="str">
        <f>"Total des dépenses extérieures de R&amp;D en " &amp; SURVEY_YEAR &amp; " estimées en " &amp; SURVEY_YEAR+1</f>
        <v>Total des dépenses extérieures de R&amp;D en 2025 estimées en 2026</v>
      </c>
      <c r="B2" s="367"/>
      <c r="C2" s="61"/>
      <c r="D2" s="61"/>
    </row>
    <row r="3" spans="1:11" ht="53.25" customHeight="1" x14ac:dyDescent="0.25">
      <c r="A3" s="362" t="s">
        <v>89</v>
      </c>
      <c r="B3" s="362"/>
    </row>
    <row r="4" spans="1:11" ht="15.75" x14ac:dyDescent="0.25">
      <c r="A4" s="228"/>
      <c r="B4" s="228"/>
      <c r="C4" s="61"/>
      <c r="D4" s="61"/>
      <c r="E4" s="61"/>
      <c r="F4" s="61"/>
      <c r="G4" s="61"/>
      <c r="H4" s="61"/>
      <c r="I4" s="61"/>
      <c r="K4" s="61"/>
    </row>
    <row r="5" spans="1:11" ht="15.75" x14ac:dyDescent="0.25">
      <c r="A5" s="191" t="s">
        <v>349</v>
      </c>
      <c r="B5" s="201" t="s">
        <v>55</v>
      </c>
    </row>
    <row r="6" spans="1:11" ht="15.75" x14ac:dyDescent="0.25">
      <c r="A6" s="220" t="str">
        <f>"Total des dépenses extérieures de R&amp;D en " &amp; SURVEY_YEAR</f>
        <v>Total des dépenses extérieures de R&amp;D en 2025</v>
      </c>
      <c r="B6" s="248">
        <f>SUM(B7:B11)</f>
        <v>0</v>
      </c>
    </row>
    <row r="7" spans="1:11" ht="30.75" x14ac:dyDescent="0.25">
      <c r="A7" s="249" t="s">
        <v>96</v>
      </c>
      <c r="B7" s="184">
        <f>DE_C_TOTAL</f>
        <v>0</v>
      </c>
    </row>
    <row r="8" spans="1:11" ht="30.75" x14ac:dyDescent="0.25">
      <c r="A8" s="249" t="s">
        <v>105</v>
      </c>
      <c r="B8" s="184">
        <f>DE_ES_TOTAL</f>
        <v>0</v>
      </c>
      <c r="C8" s="61"/>
      <c r="D8" s="61"/>
      <c r="E8" s="61"/>
      <c r="F8" s="61"/>
      <c r="G8" s="61"/>
      <c r="H8" s="61"/>
      <c r="I8" s="61"/>
      <c r="K8" s="61"/>
    </row>
    <row r="9" spans="1:11" ht="30.75" x14ac:dyDescent="0.25">
      <c r="A9" s="249" t="s">
        <v>108</v>
      </c>
      <c r="B9" s="184">
        <f>DE_I_TOTAL</f>
        <v>0</v>
      </c>
      <c r="C9" s="61"/>
      <c r="D9" s="61"/>
      <c r="E9" s="61"/>
      <c r="F9" s="61"/>
      <c r="G9" s="61"/>
      <c r="H9" s="61"/>
      <c r="I9" s="61"/>
      <c r="K9" s="61"/>
    </row>
    <row r="10" spans="1:11" ht="15.75" x14ac:dyDescent="0.25">
      <c r="A10" s="249" t="s">
        <v>112</v>
      </c>
      <c r="B10" s="184">
        <f>DE_ENTR_TOTAL</f>
        <v>0</v>
      </c>
      <c r="C10" s="61"/>
      <c r="D10" s="61"/>
      <c r="E10" s="61"/>
      <c r="F10" s="61"/>
      <c r="G10" s="61"/>
      <c r="H10" s="61"/>
      <c r="I10" s="61"/>
      <c r="K10" s="61"/>
    </row>
    <row r="11" spans="1:11" ht="30.75" x14ac:dyDescent="0.25">
      <c r="A11" s="249" t="s">
        <v>123</v>
      </c>
      <c r="B11" s="184">
        <f>DE_ETR_TOTAL</f>
        <v>0</v>
      </c>
      <c r="C11" s="61"/>
      <c r="D11" s="61"/>
      <c r="E11" s="61"/>
      <c r="F11" s="61"/>
      <c r="G11" s="61"/>
      <c r="H11" s="61"/>
      <c r="I11" s="61"/>
      <c r="K11" s="61"/>
    </row>
    <row r="12" spans="1:11" x14ac:dyDescent="0.25">
      <c r="A12" s="15"/>
      <c r="B12" s="61"/>
      <c r="C12" s="61"/>
      <c r="D12" s="61"/>
      <c r="E12" s="61"/>
      <c r="F12" s="61"/>
      <c r="G12" s="61"/>
      <c r="H12" s="61"/>
      <c r="I12" s="61"/>
      <c r="K12" s="61"/>
    </row>
    <row r="13" spans="1:11" x14ac:dyDescent="0.25">
      <c r="A13" s="15"/>
      <c r="B13" s="61"/>
      <c r="C13" s="61"/>
      <c r="D13" s="61"/>
      <c r="E13" s="61"/>
      <c r="F13" s="61"/>
      <c r="G13" s="61"/>
      <c r="H13" s="61"/>
      <c r="I13" s="61"/>
      <c r="K13" s="61"/>
    </row>
    <row r="14" spans="1:11" ht="18" x14ac:dyDescent="0.25">
      <c r="A14" s="250" t="str">
        <f>"Veuillez saisir l'estimation pour "&amp;SURVEY_YEAR+1</f>
        <v>Veuillez saisir l'estimation pour 2026</v>
      </c>
      <c r="B14" s="111" t="s">
        <v>55</v>
      </c>
    </row>
    <row r="15" spans="1:11" ht="15.75" x14ac:dyDescent="0.25">
      <c r="A15" s="251" t="str">
        <f>"Total des dépenses extérieures de R&amp;D estimées en " &amp; SURVEY_YEAR+1</f>
        <v>Total des dépenses extérieures de R&amp;D estimées en 2026</v>
      </c>
      <c r="B15" s="252"/>
      <c r="C15" s="13"/>
      <c r="D15" s="13"/>
      <c r="E15" s="13"/>
      <c r="F15" s="13"/>
      <c r="G15" s="13"/>
      <c r="H15" s="13"/>
      <c r="I15" s="13"/>
    </row>
    <row r="16" spans="1:11" x14ac:dyDescent="0.25">
      <c r="A16" s="15"/>
    </row>
    <row r="17" spans="1:2" ht="15.75" x14ac:dyDescent="0.25">
      <c r="A17" s="253" t="str">
        <f>"Evolution "&amp; SURVEY_YEAR + 1&amp;"/"&amp; SURVEY_YEAR</f>
        <v>Evolution 2026/2025</v>
      </c>
      <c r="B17" s="167">
        <f>IF(DE_TOTALE&lt;&gt;0,(DE_TOTALE_PREV/DE_TOTALE-1)*100,0)</f>
        <v>0</v>
      </c>
    </row>
    <row r="18" spans="1:2" ht="15.75" x14ac:dyDescent="0.25">
      <c r="A18" s="254" t="str">
        <f>IF(ABS(B17)&gt;20,"La DERD estimée pour "&amp; SURVEY_YEAR + 1&amp; " varie de plus de 20% par rapport à la DERD "&amp; SURVEY_YEAR,"Contrôles OK")</f>
        <v>Contrôles OK</v>
      </c>
    </row>
    <row r="19" spans="1:2" x14ac:dyDescent="0.25">
      <c r="A19" s="15"/>
    </row>
    <row r="20" spans="1:2" ht="31.5" customHeight="1" x14ac:dyDescent="0.25">
      <c r="A20" s="15"/>
    </row>
    <row r="21" spans="1:2" ht="31.5" customHeight="1" x14ac:dyDescent="0.25">
      <c r="A21" s="15"/>
    </row>
    <row r="22" spans="1:2" ht="31.5" customHeight="1" x14ac:dyDescent="0.25">
      <c r="A22" s="15"/>
    </row>
    <row r="23" spans="1:2" x14ac:dyDescent="0.25">
      <c r="A23" s="15"/>
    </row>
    <row r="24" spans="1:2" x14ac:dyDescent="0.25">
      <c r="A24" s="15"/>
    </row>
    <row r="25" spans="1:2" x14ac:dyDescent="0.25">
      <c r="A25" s="15"/>
    </row>
    <row r="26" spans="1:2" x14ac:dyDescent="0.25">
      <c r="A26" s="15"/>
    </row>
    <row r="27" spans="1:2" x14ac:dyDescent="0.25">
      <c r="A27" s="15"/>
    </row>
    <row r="28" spans="1:2" x14ac:dyDescent="0.25">
      <c r="A28" s="15"/>
    </row>
    <row r="29" spans="1:2" x14ac:dyDescent="0.25">
      <c r="A29" s="15"/>
    </row>
    <row r="30" spans="1:2" x14ac:dyDescent="0.25">
      <c r="A30" s="15"/>
    </row>
    <row r="31" spans="1:2" x14ac:dyDescent="0.25">
      <c r="A31" s="15"/>
    </row>
    <row r="32" spans="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sheetData>
  <sheetProtection formatCells="0" formatColumns="0" formatRows="0" insertColumns="0" insertRows="0" insertHyperlinks="0" deleteColumns="0" deleteRows="0" sort="0" autoFilter="0" pivotTables="0"/>
  <mergeCells count="2">
    <mergeCell ref="A3:B3"/>
    <mergeCell ref="A2:B2"/>
  </mergeCells>
  <conditionalFormatting sqref="B17">
    <cfRule type="cellIs" dxfId="22" priority="1"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K24"/>
  <sheetViews>
    <sheetView showGridLines="0" zoomScaleNormal="100" workbookViewId="0">
      <pane ySplit="1" topLeftCell="A2" activePane="bottomLeft" state="frozen"/>
      <selection pane="bottomLeft" activeCell="C8" sqref="C8"/>
    </sheetView>
  </sheetViews>
  <sheetFormatPr baseColWidth="10" defaultColWidth="8.85546875" defaultRowHeight="15" x14ac:dyDescent="0.25"/>
  <cols>
    <col min="1" max="1" width="59.5703125" style="7" customWidth="1"/>
    <col min="2" max="2" width="24.28515625" style="7" customWidth="1"/>
    <col min="3" max="4" width="25.28515625" style="7" customWidth="1"/>
    <col min="5" max="9" width="5" style="7" customWidth="1"/>
    <col min="10" max="10" width="3.85546875" style="2" customWidth="1"/>
    <col min="11" max="11" width="11.42578125" style="7" customWidth="1"/>
  </cols>
  <sheetData>
    <row r="1" spans="1:10" s="1" customFormat="1" ht="12.75" x14ac:dyDescent="0.2">
      <c r="A1" s="5"/>
      <c r="B1" s="6"/>
      <c r="C1" s="7"/>
      <c r="D1" s="7"/>
      <c r="E1" s="7"/>
      <c r="F1" s="7"/>
      <c r="G1" s="7"/>
      <c r="H1" s="7"/>
      <c r="I1" s="7"/>
      <c r="J1" s="2"/>
    </row>
    <row r="2" spans="1:10" s="12" customFormat="1" ht="16.5" customHeight="1" x14ac:dyDescent="0.2">
      <c r="A2" s="385" t="str">
        <f>"Synthèse des DÉPENSES consacrées à la R&amp;D en "&amp; SURVEY_YEAR &amp; " estimation en "&amp;SURVEY_YEAR+1</f>
        <v>Synthèse des DÉPENSES consacrées à la R&amp;D en 2025 estimation en 2026</v>
      </c>
      <c r="B2" s="385"/>
      <c r="C2" s="385"/>
      <c r="D2" s="385"/>
      <c r="J2" s="2"/>
    </row>
    <row r="3" spans="1:10" s="12" customFormat="1" ht="30" customHeight="1" x14ac:dyDescent="0.25">
      <c r="A3" s="380" t="s">
        <v>124</v>
      </c>
      <c r="B3" s="380"/>
      <c r="C3" s="380"/>
      <c r="J3" s="2"/>
    </row>
    <row r="4" spans="1:10" s="12" customFormat="1" ht="19.5" customHeight="1" x14ac:dyDescent="0.2">
      <c r="A4" s="238"/>
      <c r="B4" s="381" t="s">
        <v>55</v>
      </c>
      <c r="C4" s="381"/>
      <c r="J4" s="2"/>
    </row>
    <row r="5" spans="1:10" s="12" customFormat="1" ht="24" customHeight="1" x14ac:dyDescent="0.2">
      <c r="A5" s="239"/>
      <c r="B5" s="240" t="str">
        <f>"en " &amp; SURVEY_YEAR</f>
        <v>en 2025</v>
      </c>
      <c r="C5" s="241" t="str">
        <f>"Estimation " &amp; SURVEY_YEAR+1</f>
        <v>Estimation 2026</v>
      </c>
      <c r="D5" s="240" t="str">
        <f>"Evolution "&amp;SURVEY_YEAR+1&amp;"/"&amp;SURVEY_YEAR</f>
        <v>Evolution 2026/2025</v>
      </c>
      <c r="J5" s="2"/>
    </row>
    <row r="6" spans="1:10" s="12" customFormat="1" ht="22.5" customHeight="1" x14ac:dyDescent="0.2">
      <c r="A6" s="242" t="s">
        <v>346</v>
      </c>
      <c r="B6" s="244">
        <f>DI_TOTALE</f>
        <v>0</v>
      </c>
      <c r="C6" s="244">
        <f>DI_TOTALE_PREV</f>
        <v>0</v>
      </c>
      <c r="D6" s="226">
        <f>IF(DI_TOTALE&lt;&gt;0,(DI_TOTALE_PREV/DI_TOTALE-1)*100,0)</f>
        <v>0</v>
      </c>
      <c r="J6" s="2"/>
    </row>
    <row r="7" spans="1:10" s="12" customFormat="1" ht="22.5" customHeight="1" x14ac:dyDescent="0.2">
      <c r="A7" s="242" t="s">
        <v>347</v>
      </c>
      <c r="B7" s="244">
        <f>DE_TOTALE</f>
        <v>0</v>
      </c>
      <c r="C7" s="244">
        <f>DE_TOTALE_PREV</f>
        <v>0</v>
      </c>
      <c r="D7" s="226">
        <f>IF(DE_TOTALE&lt;&gt;0,(DE_TOTALE_PREV/DE_TOTALE-1)*100,0)</f>
        <v>0</v>
      </c>
      <c r="J7" s="2"/>
    </row>
    <row r="8" spans="1:10" s="12" customFormat="1" ht="22.5" customHeight="1" x14ac:dyDescent="0.2">
      <c r="A8" s="243" t="s">
        <v>348</v>
      </c>
      <c r="B8" s="245">
        <f>D_SYNTHESE_DI_TOTALE+D_SYNTHESE_DE_TOTALE</f>
        <v>0</v>
      </c>
      <c r="C8" s="245">
        <f>D_SYNTHESE_DI_TOTALE_PREV+D_SYNTHESE_DE_TOTALE_PREV</f>
        <v>0</v>
      </c>
      <c r="D8" s="226">
        <f>IF(DEP_TOTALE&lt;&gt;0,(DEP_TOTALE_PREV/DEP_TOTALE-1)*100,0)</f>
        <v>0</v>
      </c>
      <c r="J8" s="2"/>
    </row>
    <row r="9" spans="1:10" s="12" customFormat="1" x14ac:dyDescent="0.2">
      <c r="A9" s="29"/>
      <c r="B9" s="29"/>
      <c r="C9" s="29"/>
      <c r="D9" s="29"/>
      <c r="J9" s="2"/>
    </row>
    <row r="10" spans="1:10" s="12" customFormat="1" ht="15.75" x14ac:dyDescent="0.2">
      <c r="A10" s="246" t="str">
        <f>IF(ABS(D8)&gt;20,"Les dépenses de R&amp;D estimées pour "&amp; SURVEY_YEAR + 1&amp; " varient de plus de 20% par rapport aux dépenses de R&amp;D "&amp; SURVEY_YEAR,"Contrôles OK")</f>
        <v>Contrôles OK</v>
      </c>
      <c r="B10" s="247"/>
      <c r="C10" s="247"/>
      <c r="D10" s="247"/>
      <c r="J10" s="2"/>
    </row>
    <row r="11" spans="1:10" s="12" customFormat="1" ht="15.75" x14ac:dyDescent="0.2">
      <c r="A11" s="382" t="str">
        <f>IF(OR(ISBLANK(D_SYNTHESE_DI_TOTALE),D_SYNTHESE_DI_TOTALE=0),"Aucune dépense interne de R&amp;D n'a été renseignée","Contrôles OK")</f>
        <v>Aucune dépense interne de R&amp;D n'a été renseignée</v>
      </c>
      <c r="B11" s="383"/>
      <c r="C11" s="383"/>
      <c r="D11" s="384"/>
      <c r="J11" s="2"/>
    </row>
    <row r="12" spans="1:10" s="12" customFormat="1" x14ac:dyDescent="0.2">
      <c r="A12" s="29"/>
      <c r="B12" s="29"/>
      <c r="C12" s="29"/>
      <c r="D12" s="29"/>
      <c r="J12" s="2"/>
    </row>
    <row r="13" spans="1:10" s="12" customFormat="1" ht="38.450000000000003" customHeight="1" x14ac:dyDescent="0.2">
      <c r="A13" s="386" t="s">
        <v>125</v>
      </c>
      <c r="B13" s="386"/>
      <c r="C13" s="386"/>
      <c r="D13" s="386"/>
      <c r="J13" s="2"/>
    </row>
    <row r="14" spans="1:10" s="12" customFormat="1" x14ac:dyDescent="0.2">
      <c r="A14" s="30"/>
      <c r="B14" s="30"/>
      <c r="C14" s="30"/>
      <c r="J14" s="2"/>
    </row>
    <row r="24" ht="31.5" customHeight="1" x14ac:dyDescent="0.25"/>
  </sheetData>
  <sheetProtection formatCells="0" formatColumns="0" formatRows="0" insertColumns="0" insertRows="0" insertHyperlinks="0" deleteColumns="0" deleteRows="0" sort="0" autoFilter="0" pivotTables="0"/>
  <mergeCells count="5">
    <mergeCell ref="A3:C3"/>
    <mergeCell ref="B4:C4"/>
    <mergeCell ref="A11:D11"/>
    <mergeCell ref="A2:D2"/>
    <mergeCell ref="A13:D13"/>
  </mergeCells>
  <conditionalFormatting sqref="B6">
    <cfRule type="cellIs" dxfId="21" priority="1" operator="equal">
      <formula>0</formula>
    </cfRule>
  </conditionalFormatting>
  <conditionalFormatting sqref="D6:D8">
    <cfRule type="cellIs" dxfId="20" priority="2"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pageSetUpPr fitToPage="1"/>
  </sheetPr>
  <dimension ref="A1:K25"/>
  <sheetViews>
    <sheetView showGridLines="0" zoomScale="85" zoomScaleNormal="85" workbookViewId="0">
      <pane ySplit="1" topLeftCell="A2" activePane="bottomLeft" state="frozen"/>
      <selection pane="bottomLeft" activeCell="F17" sqref="F17"/>
    </sheetView>
  </sheetViews>
  <sheetFormatPr baseColWidth="10" defaultColWidth="8.85546875" defaultRowHeight="15" x14ac:dyDescent="0.25"/>
  <cols>
    <col min="1" max="1" width="65.28515625" style="7" customWidth="1"/>
    <col min="2" max="2" width="24.28515625" style="7" customWidth="1"/>
    <col min="3" max="3" width="25.28515625" style="7" customWidth="1"/>
    <col min="4" max="5" width="5" style="7" customWidth="1"/>
    <col min="6" max="6" width="104.7109375" style="7" customWidth="1"/>
    <col min="7" max="9" width="5" style="7" customWidth="1"/>
    <col min="10" max="10" width="3.85546875" style="2" customWidth="1"/>
    <col min="11" max="11" width="11.42578125" style="7" customWidth="1"/>
  </cols>
  <sheetData>
    <row r="1" spans="1:10" s="1" customFormat="1" x14ac:dyDescent="0.2">
      <c r="A1" s="5"/>
      <c r="B1" s="6"/>
      <c r="C1" s="7"/>
      <c r="D1" s="7"/>
      <c r="E1" s="7"/>
      <c r="F1" s="230" t="s">
        <v>201</v>
      </c>
      <c r="G1" s="7"/>
      <c r="H1" s="7"/>
      <c r="I1" s="7"/>
      <c r="J1" s="2"/>
    </row>
    <row r="2" spans="1:10" s="12" customFormat="1" ht="28.15" customHeight="1" x14ac:dyDescent="0.2">
      <c r="A2" s="371" t="str">
        <f>"Ressources propres utilisées pour la R&amp;D en " &amp; SURVEY_YEAR &amp; " et estimation " &amp; SURVEY_YEAR+1</f>
        <v>Ressources propres utilisées pour la R&amp;D en 2025 et estimation 2026</v>
      </c>
      <c r="B2" s="371"/>
      <c r="C2" s="371"/>
      <c r="J2" s="2"/>
    </row>
    <row r="3" spans="1:10" ht="96.6" customHeight="1" x14ac:dyDescent="0.25">
      <c r="A3" s="363" t="s">
        <v>311</v>
      </c>
      <c r="B3" s="364"/>
      <c r="C3" s="365"/>
    </row>
    <row r="4" spans="1:10" ht="15.75" x14ac:dyDescent="0.25">
      <c r="A4" s="108"/>
      <c r="B4" s="165">
        <f>SURVEY_YEAR</f>
        <v>2025</v>
      </c>
      <c r="C4" s="221">
        <f>SURVEY_YEAR+1</f>
        <v>2026</v>
      </c>
    </row>
    <row r="5" spans="1:10" ht="15.75" x14ac:dyDescent="0.25">
      <c r="A5" s="108"/>
      <c r="B5" s="165" t="s">
        <v>55</v>
      </c>
      <c r="C5" s="111"/>
    </row>
    <row r="6" spans="1:10" ht="45" x14ac:dyDescent="0.25">
      <c r="A6" s="193" t="s">
        <v>127</v>
      </c>
      <c r="B6" s="304"/>
      <c r="C6" s="1"/>
    </row>
    <row r="7" spans="1:10" x14ac:dyDescent="0.25">
      <c r="A7" s="193" t="s">
        <v>128</v>
      </c>
      <c r="B7" s="304"/>
      <c r="C7" s="1"/>
    </row>
    <row r="8" spans="1:10" s="12" customFormat="1" x14ac:dyDescent="0.2">
      <c r="A8" s="193" t="s">
        <v>129</v>
      </c>
      <c r="B8" s="304"/>
      <c r="C8" s="1"/>
      <c r="J8" s="2"/>
    </row>
    <row r="9" spans="1:10" s="12" customFormat="1" ht="31.5" x14ac:dyDescent="0.2">
      <c r="A9" s="193" t="s">
        <v>368</v>
      </c>
      <c r="B9" s="304"/>
      <c r="C9" s="33"/>
      <c r="F9" s="326" t="s">
        <v>367</v>
      </c>
      <c r="J9" s="2"/>
    </row>
    <row r="10" spans="1:10" s="12" customFormat="1" ht="60" x14ac:dyDescent="0.2">
      <c r="A10" s="193" t="s">
        <v>365</v>
      </c>
      <c r="B10" s="304"/>
      <c r="C10" s="33"/>
      <c r="F10" s="326" t="s">
        <v>370</v>
      </c>
      <c r="J10" s="2"/>
    </row>
    <row r="11" spans="1:10" s="12" customFormat="1" ht="15.75" x14ac:dyDescent="0.25">
      <c r="A11" s="193" t="s">
        <v>130</v>
      </c>
      <c r="B11" s="304"/>
      <c r="C11" s="222" t="s">
        <v>55</v>
      </c>
      <c r="D11" s="34"/>
      <c r="E11" s="34"/>
      <c r="F11" s="34"/>
      <c r="G11" s="34"/>
      <c r="H11" s="34"/>
      <c r="I11" s="34"/>
      <c r="J11" s="2"/>
    </row>
    <row r="12" spans="1:10" ht="15.75" x14ac:dyDescent="0.25">
      <c r="A12" s="223" t="s">
        <v>131</v>
      </c>
      <c r="B12" s="224">
        <f>SUM(B6:B11)</f>
        <v>0</v>
      </c>
      <c r="C12" s="225"/>
    </row>
    <row r="13" spans="1:10" ht="15.75" x14ac:dyDescent="0.25">
      <c r="A13" s="108" t="str">
        <f>"Evolution "&amp;SURVEY_YEAR+1&amp;"/"&amp;SURVEY_YEAR</f>
        <v>Evolution 2026/2025</v>
      </c>
      <c r="C13" s="311">
        <f>IF(RESS_PROPRES_TOTAL&lt;&gt;0,(RESS_PROPRES_PREV/RESS_PROPRES_TOTAL-1)*100,0)</f>
        <v>0</v>
      </c>
    </row>
    <row r="14" spans="1:10" x14ac:dyDescent="0.25">
      <c r="B14" s="34"/>
      <c r="C14" s="34"/>
    </row>
    <row r="15" spans="1:10" ht="15.75" x14ac:dyDescent="0.25">
      <c r="A15" s="387" t="str">
        <f>IF(ABS(C13)&gt;20,"Les ressources propres estimées pour "&amp; SURVEY_YEAR + 1&amp; " varient de plus de 20% par rapport aux ressources propres "&amp; SURVEY_YEAR,"Contrôles OK")</f>
        <v>Contrôles OK</v>
      </c>
      <c r="B15" s="387"/>
      <c r="C15" s="387"/>
    </row>
    <row r="16" spans="1:10" x14ac:dyDescent="0.25">
      <c r="B16" s="34"/>
      <c r="C16" s="34"/>
    </row>
    <row r="17" spans="2:3" x14ac:dyDescent="0.25">
      <c r="B17" s="34"/>
      <c r="C17" s="34"/>
    </row>
    <row r="18" spans="2:3" x14ac:dyDescent="0.25">
      <c r="B18" s="34"/>
      <c r="C18" s="34"/>
    </row>
    <row r="19" spans="2:3" x14ac:dyDescent="0.25">
      <c r="B19" s="34"/>
      <c r="C19" s="34"/>
    </row>
    <row r="20" spans="2:3" x14ac:dyDescent="0.25">
      <c r="B20" s="34"/>
      <c r="C20" s="34"/>
    </row>
    <row r="21" spans="2:3" x14ac:dyDescent="0.25">
      <c r="B21" s="34"/>
      <c r="C21" s="34"/>
    </row>
    <row r="22" spans="2:3" x14ac:dyDescent="0.25">
      <c r="B22" s="34"/>
      <c r="C22" s="34"/>
    </row>
    <row r="23" spans="2:3" x14ac:dyDescent="0.25">
      <c r="B23" s="34"/>
      <c r="C23" s="34"/>
    </row>
    <row r="24" spans="2:3" x14ac:dyDescent="0.25">
      <c r="B24" s="34"/>
      <c r="C24" s="34"/>
    </row>
    <row r="25" spans="2:3" x14ac:dyDescent="0.25">
      <c r="B25" s="34"/>
      <c r="C25" s="34"/>
    </row>
  </sheetData>
  <sheetProtection formatCells="0" formatColumns="0" formatRows="0" insertColumns="0" insertRows="0" insertHyperlinks="0" deleteColumns="0" deleteRows="0" sort="0" autoFilter="0" pivotTables="0"/>
  <mergeCells count="3">
    <mergeCell ref="A2:C2"/>
    <mergeCell ref="A3:C3"/>
    <mergeCell ref="A15:C15"/>
  </mergeCells>
  <conditionalFormatting sqref="C12">
    <cfRule type="cellIs" dxfId="19" priority="2" stopIfTrue="1" operator="equal">
      <formula>TRUE</formula>
    </cfRule>
    <cfRule type="cellIs" dxfId="18" priority="3" stopIfTrue="1" operator="equal">
      <formula>FALSE</formula>
    </cfRule>
  </conditionalFormatting>
  <conditionalFormatting sqref="C13">
    <cfRule type="cellIs" dxfId="17" priority="1"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31" orientation="portrait"/>
  <headerFooter alignWithMargins="0">
    <oddFooter>&amp;L&amp;8&amp;A&amp;R&amp;8R&amp;&amp;D 2022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0">
    <pageSetUpPr fitToPage="1"/>
  </sheetPr>
  <dimension ref="A1:K24"/>
  <sheetViews>
    <sheetView showGridLines="0" zoomScale="85" zoomScaleNormal="85" workbookViewId="0">
      <pane ySplit="1" topLeftCell="A2" activePane="bottomLeft" state="frozen"/>
      <selection pane="bottomLeft" activeCell="D22" sqref="D22"/>
    </sheetView>
  </sheetViews>
  <sheetFormatPr baseColWidth="10" defaultColWidth="8.85546875" defaultRowHeight="15" x14ac:dyDescent="0.25"/>
  <cols>
    <col min="1" max="1" width="77.140625" style="7" customWidth="1"/>
    <col min="2" max="2" width="26" style="7" customWidth="1"/>
    <col min="3" max="3" width="3.28515625" style="7" customWidth="1"/>
    <col min="4" max="4" width="107.140625" style="7" customWidth="1"/>
    <col min="5" max="6" width="3.28515625" style="7" customWidth="1"/>
    <col min="7" max="7" width="15.5703125" style="7" customWidth="1"/>
    <col min="8" max="9" width="3.28515625" style="7" customWidth="1"/>
    <col min="10" max="10" width="3.85546875" style="2" customWidth="1"/>
    <col min="11" max="11" width="11.42578125" style="7" customWidth="1"/>
  </cols>
  <sheetData>
    <row r="1" spans="1:10" s="1" customFormat="1" x14ac:dyDescent="0.2">
      <c r="A1" s="5"/>
      <c r="B1" s="6"/>
      <c r="C1" s="7"/>
      <c r="D1" s="230" t="s">
        <v>201</v>
      </c>
      <c r="E1" s="7"/>
      <c r="F1" s="7"/>
      <c r="G1" s="7"/>
      <c r="H1" s="7"/>
      <c r="I1" s="7"/>
      <c r="J1" s="2"/>
    </row>
    <row r="2" spans="1:10" s="12" customFormat="1" ht="27.6" customHeight="1" x14ac:dyDescent="0.2">
      <c r="A2" s="389" t="str">
        <f>" Ressources externes utilisées en " &amp; SURVEY_YEAR &amp; ", en provenance de l'Administration"</f>
        <v xml:space="preserve"> Ressources externes utilisées en 2025, en provenance de l'Administration</v>
      </c>
      <c r="B2" s="389"/>
      <c r="J2" s="2"/>
    </row>
    <row r="3" spans="1:10" ht="159.6" customHeight="1" x14ac:dyDescent="0.25">
      <c r="A3" s="388" t="s">
        <v>312</v>
      </c>
      <c r="B3" s="388"/>
    </row>
    <row r="4" spans="1:10" x14ac:dyDescent="0.25">
      <c r="A4" s="11"/>
    </row>
    <row r="5" spans="1:10" ht="15.75" x14ac:dyDescent="0.25">
      <c r="A5" s="227" t="s">
        <v>132</v>
      </c>
      <c r="B5" s="210" t="s">
        <v>55</v>
      </c>
    </row>
    <row r="6" spans="1:10" ht="15.75" x14ac:dyDescent="0.25">
      <c r="A6" s="266" t="s">
        <v>133</v>
      </c>
      <c r="B6" s="267"/>
    </row>
    <row r="7" spans="1:10" ht="15.75" customHeight="1" x14ac:dyDescent="0.25">
      <c r="A7" s="266" t="s">
        <v>134</v>
      </c>
      <c r="B7" s="267"/>
      <c r="D7" s="325" t="s">
        <v>369</v>
      </c>
      <c r="E7" s="61"/>
      <c r="F7" s="61"/>
    </row>
    <row r="8" spans="1:10" ht="15.75" x14ac:dyDescent="0.25">
      <c r="A8" s="236" t="s">
        <v>314</v>
      </c>
      <c r="B8" s="305"/>
    </row>
    <row r="9" spans="1:10" ht="47.25" x14ac:dyDescent="0.25">
      <c r="A9" s="232" t="s">
        <v>135</v>
      </c>
      <c r="B9" s="268">
        <f>SUM(B6:B8)</f>
        <v>0</v>
      </c>
    </row>
    <row r="11" spans="1:10" ht="15.75" x14ac:dyDescent="0.25">
      <c r="A11" s="227" t="s">
        <v>136</v>
      </c>
      <c r="B11" s="210" t="s">
        <v>55</v>
      </c>
    </row>
    <row r="12" spans="1:10" ht="15.75" x14ac:dyDescent="0.25">
      <c r="A12" s="236" t="s">
        <v>137</v>
      </c>
      <c r="B12" s="267"/>
    </row>
    <row r="13" spans="1:10" ht="15.75" x14ac:dyDescent="0.25">
      <c r="A13" s="236" t="s">
        <v>138</v>
      </c>
      <c r="B13" s="305"/>
    </row>
    <row r="14" spans="1:10" ht="47.25" x14ac:dyDescent="0.25">
      <c r="A14" s="232" t="s">
        <v>139</v>
      </c>
      <c r="B14" s="268">
        <f>SUM(B12:B13)</f>
        <v>0</v>
      </c>
    </row>
    <row r="15" spans="1:10" ht="15.75" customHeight="1" x14ac:dyDescent="0.25">
      <c r="A15" s="36"/>
    </row>
    <row r="16" spans="1:10" s="1" customFormat="1" ht="12.75" hidden="1" x14ac:dyDescent="0.2">
      <c r="A16" s="35" t="s">
        <v>140</v>
      </c>
      <c r="B16" s="23" t="s">
        <v>55</v>
      </c>
      <c r="G16" s="7"/>
      <c r="J16" s="2"/>
    </row>
    <row r="17" spans="1:10" s="1" customFormat="1" ht="12.75" hidden="1" x14ac:dyDescent="0.2">
      <c r="A17" s="22" t="s">
        <v>141</v>
      </c>
      <c r="B17" s="37"/>
      <c r="G17" s="7"/>
      <c r="J17" s="2"/>
    </row>
    <row r="18" spans="1:10" s="1" customFormat="1" ht="12.75" hidden="1" x14ac:dyDescent="0.2">
      <c r="A18" s="16" t="s">
        <v>142</v>
      </c>
      <c r="B18" s="32"/>
      <c r="G18" s="7"/>
      <c r="J18" s="2"/>
    </row>
    <row r="19" spans="1:10" s="1" customFormat="1" ht="12.75" hidden="1" x14ac:dyDescent="0.2">
      <c r="A19" s="16" t="s">
        <v>143</v>
      </c>
      <c r="B19" s="32"/>
      <c r="G19" s="7"/>
      <c r="J19" s="2"/>
    </row>
    <row r="20" spans="1:10" s="1" customFormat="1" ht="38.25" hidden="1" customHeight="1" x14ac:dyDescent="0.2">
      <c r="A20" s="38" t="s">
        <v>144</v>
      </c>
      <c r="B20" s="17"/>
      <c r="G20" s="7"/>
      <c r="J20" s="2"/>
    </row>
    <row r="21" spans="1:10" s="1" customFormat="1" ht="12.75" x14ac:dyDescent="0.2">
      <c r="A21" s="7"/>
      <c r="B21" s="7"/>
      <c r="C21" s="7"/>
      <c r="D21" s="7"/>
      <c r="E21" s="7"/>
      <c r="F21" s="7"/>
      <c r="J21" s="2"/>
    </row>
    <row r="22" spans="1:10" s="1" customFormat="1" ht="12.75" x14ac:dyDescent="0.2">
      <c r="A22" s="7"/>
      <c r="B22" s="7"/>
      <c r="C22" s="7"/>
      <c r="D22" s="7"/>
      <c r="E22" s="7"/>
      <c r="F22" s="7"/>
      <c r="J22" s="2"/>
    </row>
    <row r="23" spans="1:10" s="1" customFormat="1" ht="12.75" x14ac:dyDescent="0.2">
      <c r="A23" s="14"/>
      <c r="J23" s="2"/>
    </row>
    <row r="24" spans="1:10" s="1" customFormat="1" ht="12.75" x14ac:dyDescent="0.2">
      <c r="A24" s="14"/>
      <c r="B24" s="39"/>
      <c r="J24" s="2"/>
    </row>
  </sheetData>
  <sheetProtection formatCells="0" formatColumns="0" formatRows="0" insertColumns="0" insertRows="0" insertHyperlinks="0" deleteColumns="0" deleteRows="0" sort="0" autoFilter="0" pivotTables="0"/>
  <mergeCells count="2">
    <mergeCell ref="A3:B3"/>
    <mergeCell ref="A2:B2"/>
  </mergeCells>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pageSetUpPr fitToPage="1"/>
  </sheetPr>
  <dimension ref="A1:J35"/>
  <sheetViews>
    <sheetView showGridLines="0" zoomScale="80" zoomScaleNormal="80" workbookViewId="0">
      <pane ySplit="1" topLeftCell="A4" activePane="bottomLeft" state="frozen"/>
      <selection pane="bottomLeft" activeCell="D1" sqref="D1"/>
    </sheetView>
  </sheetViews>
  <sheetFormatPr baseColWidth="10" defaultColWidth="8.85546875" defaultRowHeight="15" x14ac:dyDescent="0.25"/>
  <cols>
    <col min="1" max="1" width="82.140625" style="7" customWidth="1"/>
    <col min="2" max="2" width="26" style="7" customWidth="1"/>
    <col min="3" max="3" width="3.28515625" style="7" customWidth="1"/>
    <col min="4" max="4" width="104.7109375" style="7" customWidth="1"/>
    <col min="5" max="8" width="3.28515625" style="7" customWidth="1"/>
    <col min="9" max="9" width="3.85546875" style="2" customWidth="1"/>
    <col min="10" max="10" width="11.42578125" style="7" customWidth="1"/>
  </cols>
  <sheetData>
    <row r="1" spans="1:9" s="1" customFormat="1" x14ac:dyDescent="0.2">
      <c r="A1" s="5"/>
      <c r="B1" s="6"/>
      <c r="C1" s="7"/>
      <c r="D1" s="230" t="s">
        <v>201</v>
      </c>
      <c r="E1" s="7"/>
      <c r="F1" s="7"/>
      <c r="G1" s="7"/>
      <c r="H1" s="7"/>
      <c r="I1" s="2"/>
    </row>
    <row r="2" spans="1:9" s="12" customFormat="1" ht="39" customHeight="1" x14ac:dyDescent="0.2">
      <c r="A2" s="392" t="str">
        <f>" Ressources externes utilisées en " &amp; SURVEY_YEAR &amp; ", en provenance des Organismes publics et des organismes financeurs"</f>
        <v xml:space="preserve"> Ressources externes utilisées en 2025, en provenance des Organismes publics et des organismes financeurs</v>
      </c>
      <c r="B2" s="392"/>
      <c r="I2" s="2"/>
    </row>
    <row r="3" spans="1:9" ht="169.5" customHeight="1" x14ac:dyDescent="0.25">
      <c r="A3" s="391" t="s">
        <v>343</v>
      </c>
      <c r="B3" s="391"/>
    </row>
    <row r="4" spans="1:9" ht="83.25" customHeight="1" x14ac:dyDescent="0.25">
      <c r="A4" s="390" t="s">
        <v>145</v>
      </c>
      <c r="B4" s="390"/>
    </row>
    <row r="5" spans="1:9" x14ac:dyDescent="0.25">
      <c r="A5" s="4"/>
    </row>
    <row r="6" spans="1:9" ht="15.75" x14ac:dyDescent="0.25">
      <c r="A6" s="231" t="s">
        <v>146</v>
      </c>
      <c r="B6" s="210" t="s">
        <v>55</v>
      </c>
    </row>
    <row r="7" spans="1:9" x14ac:dyDescent="0.25">
      <c r="A7" s="193" t="s">
        <v>92</v>
      </c>
      <c r="B7" s="307"/>
      <c r="D7" s="211" t="s">
        <v>318</v>
      </c>
    </row>
    <row r="8" spans="1:9" x14ac:dyDescent="0.25">
      <c r="A8" s="193" t="s">
        <v>93</v>
      </c>
      <c r="B8" s="307"/>
      <c r="D8" s="211" t="s">
        <v>217</v>
      </c>
    </row>
    <row r="9" spans="1:9" x14ac:dyDescent="0.25">
      <c r="A9" s="193" t="s">
        <v>94</v>
      </c>
      <c r="B9" s="307"/>
      <c r="D9" s="211" t="s">
        <v>218</v>
      </c>
    </row>
    <row r="10" spans="1:9" ht="15.75" x14ac:dyDescent="0.25">
      <c r="A10" s="193" t="s">
        <v>341</v>
      </c>
      <c r="B10" s="307"/>
      <c r="D10" s="229" t="s">
        <v>342</v>
      </c>
    </row>
    <row r="11" spans="1:9" ht="47.25" x14ac:dyDescent="0.25">
      <c r="A11" s="232" t="s">
        <v>147</v>
      </c>
      <c r="B11" s="312">
        <f>SUM(B7:B10)</f>
        <v>0</v>
      </c>
      <c r="D11" s="211" t="s">
        <v>315</v>
      </c>
    </row>
    <row r="12" spans="1:9" x14ac:dyDescent="0.25">
      <c r="D12" s="211" t="s">
        <v>316</v>
      </c>
    </row>
    <row r="13" spans="1:9" s="1" customFormat="1" ht="15.75" x14ac:dyDescent="0.25">
      <c r="A13" s="231" t="s">
        <v>148</v>
      </c>
      <c r="B13" s="210" t="s">
        <v>55</v>
      </c>
      <c r="D13" s="211" t="s">
        <v>317</v>
      </c>
      <c r="I13" s="2"/>
    </row>
    <row r="14" spans="1:9" s="1" customFormat="1" x14ac:dyDescent="0.2">
      <c r="A14" s="234" t="s">
        <v>149</v>
      </c>
      <c r="B14" s="307"/>
      <c r="D14" s="211" t="s">
        <v>319</v>
      </c>
      <c r="I14" s="2"/>
    </row>
    <row r="15" spans="1:9" s="1" customFormat="1" x14ac:dyDescent="0.2">
      <c r="A15" s="234" t="s">
        <v>150</v>
      </c>
      <c r="B15" s="307"/>
      <c r="D15" s="211" t="s">
        <v>320</v>
      </c>
      <c r="I15" s="2"/>
    </row>
    <row r="16" spans="1:9" s="1" customFormat="1" x14ac:dyDescent="0.2">
      <c r="A16" s="234" t="s">
        <v>151</v>
      </c>
      <c r="B16" s="307"/>
      <c r="D16" s="211" t="s">
        <v>321</v>
      </c>
      <c r="I16" s="2"/>
    </row>
    <row r="17" spans="1:9" s="1" customFormat="1" x14ac:dyDescent="0.2">
      <c r="A17" s="234" t="s">
        <v>90</v>
      </c>
      <c r="B17" s="307"/>
      <c r="D17" s="211" t="s">
        <v>322</v>
      </c>
      <c r="F17" s="7"/>
      <c r="I17" s="2"/>
    </row>
    <row r="18" spans="1:9" s="1" customFormat="1" ht="47.25" x14ac:dyDescent="0.2">
      <c r="A18" s="232" t="s">
        <v>152</v>
      </c>
      <c r="B18" s="312">
        <f>SUM(B14:B17)</f>
        <v>0</v>
      </c>
      <c r="D18" s="211" t="s">
        <v>323</v>
      </c>
      <c r="F18" s="7"/>
      <c r="I18" s="2"/>
    </row>
    <row r="19" spans="1:9" s="1" customFormat="1" x14ac:dyDescent="0.2">
      <c r="A19" s="7"/>
      <c r="B19" s="28"/>
      <c r="D19" s="211" t="s">
        <v>324</v>
      </c>
      <c r="I19" s="2"/>
    </row>
    <row r="20" spans="1:9" s="1" customFormat="1" x14ac:dyDescent="0.2">
      <c r="A20" s="7"/>
      <c r="B20" s="7"/>
      <c r="D20" s="211" t="s">
        <v>325</v>
      </c>
      <c r="I20" s="2"/>
    </row>
    <row r="21" spans="1:9" s="1" customFormat="1" ht="15.75" x14ac:dyDescent="0.25">
      <c r="A21" s="219"/>
      <c r="B21" s="222" t="s">
        <v>55</v>
      </c>
      <c r="D21" s="211" t="s">
        <v>326</v>
      </c>
      <c r="I21" s="2"/>
    </row>
    <row r="22" spans="1:9" s="1" customFormat="1" ht="31.5" x14ac:dyDescent="0.2">
      <c r="A22" s="232" t="s">
        <v>352</v>
      </c>
      <c r="B22" s="312">
        <f>RESS_Min_TOTAL+RESS_CT_TOTAL+RESS_C_TOTAL+RESS_F_TOTAL</f>
        <v>0</v>
      </c>
      <c r="D22" s="211" t="s">
        <v>327</v>
      </c>
      <c r="F22" s="7"/>
      <c r="I22" s="2"/>
    </row>
    <row r="23" spans="1:9" s="1" customFormat="1" x14ac:dyDescent="0.2">
      <c r="A23" s="14"/>
      <c r="D23" s="211" t="s">
        <v>328</v>
      </c>
      <c r="I23" s="2"/>
    </row>
    <row r="24" spans="1:9" s="1" customFormat="1" x14ac:dyDescent="0.2">
      <c r="A24" s="14"/>
      <c r="B24" s="39"/>
      <c r="D24" s="211" t="s">
        <v>329</v>
      </c>
      <c r="I24" s="2"/>
    </row>
    <row r="25" spans="1:9" x14ac:dyDescent="0.25">
      <c r="D25" s="211" t="s">
        <v>330</v>
      </c>
    </row>
    <row r="26" spans="1:9" x14ac:dyDescent="0.25">
      <c r="D26" s="211" t="s">
        <v>331</v>
      </c>
    </row>
    <row r="27" spans="1:9" x14ac:dyDescent="0.25">
      <c r="D27" s="211" t="s">
        <v>332</v>
      </c>
    </row>
    <row r="28" spans="1:9" x14ac:dyDescent="0.25">
      <c r="D28" s="211" t="s">
        <v>333</v>
      </c>
    </row>
    <row r="29" spans="1:9" x14ac:dyDescent="0.25">
      <c r="D29" s="211" t="s">
        <v>334</v>
      </c>
    </row>
    <row r="30" spans="1:9" x14ac:dyDescent="0.25">
      <c r="D30" s="211" t="s">
        <v>335</v>
      </c>
    </row>
    <row r="31" spans="1:9" x14ac:dyDescent="0.25">
      <c r="D31" s="211" t="s">
        <v>336</v>
      </c>
    </row>
    <row r="32" spans="1:9" x14ac:dyDescent="0.25">
      <c r="D32" s="211" t="s">
        <v>337</v>
      </c>
    </row>
    <row r="33" spans="4:4" x14ac:dyDescent="0.25">
      <c r="D33" s="211" t="s">
        <v>338</v>
      </c>
    </row>
    <row r="34" spans="4:4" x14ac:dyDescent="0.25">
      <c r="D34" s="211" t="s">
        <v>339</v>
      </c>
    </row>
    <row r="35" spans="4:4" x14ac:dyDescent="0.25">
      <c r="D35" s="211" t="s">
        <v>340</v>
      </c>
    </row>
  </sheetData>
  <sheetProtection formatCells="0" formatColumns="0" formatRows="0" insertColumns="0" insertRows="0" insertHyperlinks="0" deleteColumns="0" deleteRows="0" sort="0" autoFilter="0" pivotTables="0"/>
  <mergeCells count="3">
    <mergeCell ref="A4:B4"/>
    <mergeCell ref="A3:B3"/>
    <mergeCell ref="A2:B2"/>
  </mergeCells>
  <printOptions horizontalCentered="1"/>
  <pageMargins left="0.23622047244093999" right="0.59055118110236005" top="0.39370078740157" bottom="0.78740157480314998" header="0.39370078740157" footer="0.55118110236219997"/>
  <pageSetup paperSize="9" scale="35" orientation="portrait"/>
  <headerFooter alignWithMargins="0">
    <oddFooter>&amp;L&amp;8&amp;A&amp;R&amp;8R&amp;&amp;D 2022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pageSetUpPr fitToPage="1"/>
  </sheetPr>
  <dimension ref="A1:K18"/>
  <sheetViews>
    <sheetView showGridLines="0" zoomScaleNormal="100" workbookViewId="0">
      <pane ySplit="1" topLeftCell="A2" activePane="bottomLeft" state="frozen"/>
      <selection pane="bottomLeft" activeCell="A3" sqref="A3:B3"/>
    </sheetView>
  </sheetViews>
  <sheetFormatPr baseColWidth="10" defaultColWidth="8.85546875" defaultRowHeight="15" x14ac:dyDescent="0.25"/>
  <cols>
    <col min="1" max="1" width="79.85546875" style="7" customWidth="1"/>
    <col min="2" max="2" width="21.5703125" style="7" customWidth="1"/>
    <col min="3" max="9" width="3.7109375" style="7" customWidth="1"/>
    <col min="10" max="10" width="3.85546875" style="2" customWidth="1"/>
    <col min="11" max="11" width="11.42578125" style="7" customWidth="1"/>
  </cols>
  <sheetData>
    <row r="1" spans="1:10" s="1" customFormat="1" ht="12.75" x14ac:dyDescent="0.2">
      <c r="A1" s="5"/>
      <c r="B1" s="6"/>
      <c r="C1" s="7"/>
      <c r="D1" s="7"/>
      <c r="E1" s="7"/>
      <c r="F1" s="7"/>
      <c r="G1" s="7"/>
      <c r="H1" s="7"/>
      <c r="I1" s="7"/>
      <c r="J1" s="2"/>
    </row>
    <row r="2" spans="1:10" s="319" customFormat="1" ht="45" customHeight="1" x14ac:dyDescent="0.25">
      <c r="A2" s="392" t="str">
        <f>" Ressources externes utilisées en " &amp; SURVEY_YEAR &amp; ", en provenance du secteur de l'Enseignement Supérieur et de Recherche (ESR)"</f>
        <v xml:space="preserve"> Ressources externes utilisées en 2025, en provenance du secteur de l'Enseignement Supérieur et de Recherche (ESR)</v>
      </c>
      <c r="B2" s="392"/>
      <c r="J2" s="320"/>
    </row>
    <row r="3" spans="1:10" ht="105.75" customHeight="1" x14ac:dyDescent="0.25">
      <c r="A3" s="391" t="s">
        <v>344</v>
      </c>
      <c r="B3" s="391"/>
    </row>
    <row r="5" spans="1:10" ht="31.5" x14ac:dyDescent="0.25">
      <c r="A5" s="200" t="s">
        <v>99</v>
      </c>
      <c r="B5" s="210" t="s">
        <v>55</v>
      </c>
    </row>
    <row r="6" spans="1:10" ht="15.75" x14ac:dyDescent="0.25">
      <c r="A6" s="202" t="s">
        <v>153</v>
      </c>
      <c r="B6" s="203"/>
    </row>
    <row r="7" spans="1:10" ht="15.75" x14ac:dyDescent="0.25">
      <c r="A7" s="236" t="s">
        <v>100</v>
      </c>
      <c r="B7" s="203"/>
    </row>
    <row r="8" spans="1:10" ht="15.75" x14ac:dyDescent="0.25">
      <c r="A8" s="202" t="s">
        <v>101</v>
      </c>
      <c r="B8" s="203"/>
    </row>
    <row r="9" spans="1:10" ht="15.75" x14ac:dyDescent="0.25">
      <c r="A9" s="236" t="s">
        <v>102</v>
      </c>
      <c r="B9" s="203"/>
    </row>
    <row r="10" spans="1:10" ht="47.25" x14ac:dyDescent="0.25">
      <c r="A10" s="232" t="s">
        <v>154</v>
      </c>
      <c r="B10" s="233">
        <f>SUM(B6:B9)</f>
        <v>0</v>
      </c>
    </row>
    <row r="11" spans="1:10" x14ac:dyDescent="0.25">
      <c r="A11" s="15"/>
      <c r="B11" s="15"/>
      <c r="C11" s="15"/>
      <c r="D11" s="15"/>
      <c r="E11" s="15"/>
      <c r="F11" s="15"/>
      <c r="G11" s="15"/>
      <c r="H11" s="15"/>
    </row>
    <row r="12" spans="1:10" x14ac:dyDescent="0.25">
      <c r="A12" s="15"/>
      <c r="B12" s="15"/>
      <c r="C12" s="15"/>
      <c r="D12" s="15"/>
      <c r="E12" s="15"/>
      <c r="F12" s="15"/>
      <c r="G12" s="15"/>
      <c r="H12" s="15"/>
    </row>
    <row r="13" spans="1:10" ht="15.75" x14ac:dyDescent="0.25">
      <c r="A13" s="200" t="s">
        <v>104</v>
      </c>
      <c r="B13" s="210" t="s">
        <v>55</v>
      </c>
    </row>
    <row r="14" spans="1:10" x14ac:dyDescent="0.25">
      <c r="A14" s="193" t="s">
        <v>155</v>
      </c>
      <c r="B14" s="203"/>
    </row>
    <row r="15" spans="1:10" ht="31.5" x14ac:dyDescent="0.25">
      <c r="A15" s="232" t="s">
        <v>156</v>
      </c>
      <c r="B15" s="233">
        <f>RESS_ESH_NV</f>
        <v>0</v>
      </c>
    </row>
    <row r="18" spans="1:2" ht="31.5" x14ac:dyDescent="0.25">
      <c r="A18" s="232" t="s">
        <v>157</v>
      </c>
      <c r="B18" s="233">
        <f>RESS_ESC_TOTAL+RESS_ESH_TOTAL</f>
        <v>0</v>
      </c>
    </row>
  </sheetData>
  <sheetProtection formatCells="0" formatColumns="0" formatRows="0" insertColumns="0" insertRows="0" insertHyperlinks="0" deleteColumns="0" deleteRows="0" sort="0" autoFilter="0" pivotTables="0"/>
  <mergeCells count="2">
    <mergeCell ref="A3:B3"/>
    <mergeCell ref="A2:B2"/>
  </mergeCells>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3">
    <pageSetUpPr fitToPage="1"/>
  </sheetPr>
  <dimension ref="A1:K7"/>
  <sheetViews>
    <sheetView showGridLines="0" zoomScaleNormal="100" workbookViewId="0">
      <pane ySplit="1" topLeftCell="A2" activePane="bottomLeft" state="frozen"/>
      <selection pane="bottomLeft" activeCell="A2" sqref="A2:XFD2"/>
    </sheetView>
  </sheetViews>
  <sheetFormatPr baseColWidth="10" defaultColWidth="8.85546875" defaultRowHeight="15" x14ac:dyDescent="0.25"/>
  <cols>
    <col min="1" max="1" width="52.7109375" style="7" customWidth="1"/>
    <col min="2" max="2" width="29" style="7" bestFit="1" customWidth="1"/>
    <col min="3" max="3" width="11.42578125" style="7" customWidth="1"/>
    <col min="4" max="4" width="99" style="7" customWidth="1"/>
    <col min="5" max="9" width="5.28515625" style="7" customWidth="1"/>
    <col min="10" max="10" width="3.85546875" style="2" customWidth="1"/>
    <col min="11" max="11" width="11.42578125" style="7" customWidth="1"/>
  </cols>
  <sheetData>
    <row r="1" spans="1:10" s="1" customFormat="1" x14ac:dyDescent="0.2">
      <c r="A1" s="5"/>
      <c r="B1" s="6"/>
      <c r="C1" s="7"/>
      <c r="D1" s="230" t="s">
        <v>201</v>
      </c>
      <c r="E1" s="7"/>
      <c r="F1" s="7"/>
      <c r="G1" s="7"/>
      <c r="H1" s="7"/>
      <c r="I1" s="7"/>
      <c r="J1" s="2"/>
    </row>
    <row r="2" spans="1:10" s="12" customFormat="1" ht="36.75" customHeight="1" x14ac:dyDescent="0.2">
      <c r="A2" s="393" t="str">
        <f>" Ressources externes utilisées en " &amp; SURVEY_YEAR &amp; ", en provenance des Associations, des Fondations et des GIP"</f>
        <v xml:space="preserve"> Ressources externes utilisées en 2025, en provenance des Associations, des Fondations et des GIP</v>
      </c>
      <c r="B2" s="393"/>
      <c r="J2" s="2"/>
    </row>
    <row r="3" spans="1:10" ht="144" customHeight="1" x14ac:dyDescent="0.25">
      <c r="A3" s="391" t="s">
        <v>345</v>
      </c>
      <c r="B3" s="391"/>
      <c r="D3" s="211" t="s">
        <v>306</v>
      </c>
    </row>
    <row r="5" spans="1:10" ht="31.5" x14ac:dyDescent="0.25">
      <c r="A5" s="200" t="s">
        <v>106</v>
      </c>
      <c r="B5" s="210" t="s">
        <v>55</v>
      </c>
    </row>
    <row r="6" spans="1:10" x14ac:dyDescent="0.25">
      <c r="A6" s="193" t="s">
        <v>107</v>
      </c>
      <c r="B6" s="203"/>
      <c r="E6" s="40"/>
      <c r="F6" s="40"/>
      <c r="G6" s="40"/>
      <c r="H6" s="40"/>
      <c r="I6" s="40"/>
    </row>
    <row r="7" spans="1:10" ht="31.5" x14ac:dyDescent="0.25">
      <c r="A7" s="232" t="s">
        <v>158</v>
      </c>
      <c r="B7" s="237">
        <f>RESS_I_NV</f>
        <v>0</v>
      </c>
    </row>
  </sheetData>
  <sheetProtection formatCells="0" formatColumns="0" formatRows="0" insertColumns="0" insertRows="0" insertHyperlinks="0" deleteColumns="0" deleteRows="0" sort="0" autoFilter="0" pivotTables="0"/>
  <mergeCells count="2">
    <mergeCell ref="A3:B3"/>
    <mergeCell ref="A2:B2"/>
  </mergeCells>
  <printOptions horizontalCentered="1"/>
  <pageMargins left="0.23622047244093999" right="0.59055118110236005" top="0.39370078740157" bottom="0.78740157480314998" header="0.39370078740157" footer="0.55118110236219997"/>
  <pageSetup paperSize="9" scale="31" orientation="portrait"/>
  <headerFooter alignWithMargins="0">
    <oddFooter>&amp;L&amp;8&amp;A&amp;R&amp;8R&amp;&amp;D 2022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pageSetUpPr fitToPage="1"/>
  </sheetPr>
  <dimension ref="A1:E17"/>
  <sheetViews>
    <sheetView showGridLines="0" tabSelected="1" zoomScale="85" zoomScaleNormal="85" workbookViewId="0">
      <pane xSplit="1" ySplit="5" topLeftCell="B6" activePane="bottomRight" state="frozen"/>
      <selection pane="topRight" activeCell="B1" sqref="B1"/>
      <selection pane="bottomLeft" activeCell="A6" sqref="A6"/>
      <selection pane="bottomRight" activeCell="D14" sqref="D14:D17"/>
    </sheetView>
  </sheetViews>
  <sheetFormatPr baseColWidth="10" defaultColWidth="11.5703125" defaultRowHeight="15" x14ac:dyDescent="0.2"/>
  <cols>
    <col min="1" max="1" width="62.5703125" style="121" customWidth="1"/>
    <col min="2" max="2" width="45.140625" style="127" customWidth="1"/>
    <col min="3" max="3" width="3.28515625" style="119" customWidth="1"/>
    <col min="4" max="4" width="45.7109375" style="125" customWidth="1"/>
    <col min="5" max="5" width="9.85546875" style="119" customWidth="1"/>
    <col min="6" max="16384" width="11.5703125" style="121"/>
  </cols>
  <sheetData>
    <row r="1" spans="1:5" ht="15.75" x14ac:dyDescent="0.2">
      <c r="A1" s="117"/>
      <c r="B1" s="118"/>
      <c r="D1" s="120" t="s">
        <v>201</v>
      </c>
    </row>
    <row r="2" spans="1:5" ht="15.75" x14ac:dyDescent="0.2">
      <c r="A2" s="122" t="s">
        <v>32</v>
      </c>
      <c r="B2" s="123"/>
      <c r="C2" s="124"/>
      <c r="E2" s="124"/>
    </row>
    <row r="3" spans="1:5" ht="13.5" customHeight="1" x14ac:dyDescent="0.2">
      <c r="A3" s="126"/>
      <c r="C3" s="128"/>
      <c r="E3" s="128"/>
    </row>
    <row r="4" spans="1:5" ht="13.5" customHeight="1" x14ac:dyDescent="0.2">
      <c r="A4" s="129" t="s">
        <v>33</v>
      </c>
      <c r="B4" s="130">
        <v>2025</v>
      </c>
      <c r="C4" s="131"/>
      <c r="E4" s="131"/>
    </row>
    <row r="5" spans="1:5" ht="13.5" customHeight="1" x14ac:dyDescent="0.2">
      <c r="A5" s="129" t="s">
        <v>34</v>
      </c>
      <c r="B5" s="130" t="s">
        <v>199</v>
      </c>
      <c r="C5" s="132"/>
      <c r="E5" s="132"/>
    </row>
    <row r="6" spans="1:5" ht="13.5" customHeight="1" x14ac:dyDescent="0.2">
      <c r="A6" s="133" t="s">
        <v>35</v>
      </c>
      <c r="B6" s="134"/>
      <c r="C6" s="132"/>
      <c r="E6" s="132"/>
    </row>
    <row r="7" spans="1:5" ht="22.5" customHeight="1" x14ac:dyDescent="0.2">
      <c r="A7" s="133" t="s">
        <v>36</v>
      </c>
      <c r="B7" s="135"/>
    </row>
    <row r="8" spans="1:5" ht="60" customHeight="1" x14ac:dyDescent="0.2">
      <c r="A8" s="133" t="s">
        <v>37</v>
      </c>
      <c r="B8" s="136"/>
      <c r="C8" s="128"/>
      <c r="E8" s="128"/>
    </row>
    <row r="9" spans="1:5" ht="60" customHeight="1" x14ac:dyDescent="0.2">
      <c r="A9" s="137" t="s">
        <v>38</v>
      </c>
      <c r="B9" s="136"/>
      <c r="C9" s="128"/>
      <c r="E9" s="128"/>
    </row>
    <row r="10" spans="1:5" ht="60" customHeight="1" x14ac:dyDescent="0.2">
      <c r="A10" s="138" t="s">
        <v>39</v>
      </c>
      <c r="B10" s="136"/>
      <c r="C10" s="128"/>
      <c r="E10" s="128"/>
    </row>
    <row r="11" spans="1:5" ht="15.75" x14ac:dyDescent="0.2">
      <c r="A11" s="138" t="s">
        <v>40</v>
      </c>
      <c r="B11" s="139"/>
      <c r="C11" s="128"/>
      <c r="E11" s="128"/>
    </row>
    <row r="12" spans="1:5" ht="15.75" x14ac:dyDescent="0.2">
      <c r="A12" s="140" t="s">
        <v>41</v>
      </c>
      <c r="B12" s="136"/>
      <c r="C12" s="128"/>
      <c r="E12" s="128"/>
    </row>
    <row r="13" spans="1:5" ht="15.75" x14ac:dyDescent="0.2">
      <c r="A13" s="141" t="s">
        <v>42</v>
      </c>
      <c r="B13" s="142"/>
      <c r="C13" s="128"/>
      <c r="E13" s="128"/>
    </row>
    <row r="14" spans="1:5" ht="30" x14ac:dyDescent="0.2">
      <c r="A14" s="141" t="s">
        <v>43</v>
      </c>
      <c r="B14" s="136"/>
      <c r="D14" s="327" t="s">
        <v>202</v>
      </c>
    </row>
    <row r="15" spans="1:5" ht="45" x14ac:dyDescent="0.2">
      <c r="A15" s="141" t="str">
        <f>"Effectif total rémunéré en PP au 31/12/" &amp; SURVEY_YEAR</f>
        <v>Effectif total rémunéré en PP au 31/12/2025</v>
      </c>
      <c r="B15" s="143"/>
      <c r="C15" s="128"/>
      <c r="D15" s="327" t="s">
        <v>203</v>
      </c>
      <c r="E15" s="128"/>
    </row>
    <row r="16" spans="1:5" ht="45" x14ac:dyDescent="0.2">
      <c r="A16" s="141" t="str">
        <f>"Budget total HT de l’organisme en " &amp; SURVEY_YEAR &amp; " en milliers €"</f>
        <v>Budget total HT de l’organisme en 2025 en milliers €</v>
      </c>
      <c r="B16" s="143"/>
      <c r="C16" s="132"/>
      <c r="D16" s="327" t="s">
        <v>204</v>
      </c>
      <c r="E16" s="132"/>
    </row>
    <row r="17" spans="1:5" ht="150" customHeight="1" x14ac:dyDescent="0.2">
      <c r="A17" s="144" t="s">
        <v>44</v>
      </c>
      <c r="B17" s="136"/>
      <c r="C17" s="132"/>
      <c r="D17" s="327" t="s">
        <v>372</v>
      </c>
      <c r="E17" s="132"/>
    </row>
  </sheetData>
  <sheetProtection formatCells="0" formatColumns="0" formatRows="0" insertColumns="0" insertRows="0" insertHyperlinks="0" deleteColumns="0" deleteRows="0" sort="0" autoFilter="0" pivotTables="0"/>
  <printOptions horizontalCentered="1"/>
  <pageMargins left="0.23622047244093999" right="0.59055118110236005" top="0.39370078740157" bottom="0.78740157480314998" header="0.39370078740157" footer="0.55118110236219997"/>
  <pageSetup paperSize="9" scale="33" orientation="portrait" r:id="rId1"/>
  <headerFooter alignWithMargins="0">
    <oddFooter>&amp;L&amp;A&amp;RR&amp;&amp;D 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8" r:id="rId4" name="GenerateButton">
              <controlPr defaultSize="0" print="0" autoFill="0" autoPict="0" macro="[0]!GenerateTemplateButton">
                <anchor moveWithCells="1">
                  <from>
                    <xdr:col>0</xdr:col>
                    <xdr:colOff>3190875</xdr:colOff>
                    <xdr:row>3</xdr:row>
                    <xdr:rowOff>133350</xdr:rowOff>
                  </from>
                  <to>
                    <xdr:col>1</xdr:col>
                    <xdr:colOff>200025</xdr:colOff>
                    <xdr:row>5</xdr:row>
                    <xdr:rowOff>0</xdr:rowOff>
                  </to>
                </anchor>
              </controlPr>
            </control>
          </mc:Choice>
        </mc:AlternateContent>
        <mc:AlternateContent xmlns:mc="http://schemas.openxmlformats.org/markup-compatibility/2006">
          <mc:Choice Requires="x14">
            <control shapeId="47110" r:id="rId5" name="GenerateAllButton">
              <controlPr defaultSize="0" print="0" autoFill="0" autoPict="0" macro="[0]!GenerateAllTemplateButton">
                <anchor moveWithCells="1">
                  <from>
                    <xdr:col>0</xdr:col>
                    <xdr:colOff>3190875</xdr:colOff>
                    <xdr:row>6</xdr:row>
                    <xdr:rowOff>0</xdr:rowOff>
                  </from>
                  <to>
                    <xdr:col>1</xdr:col>
                    <xdr:colOff>200025</xdr:colOff>
                    <xdr:row>7</xdr:row>
                    <xdr:rowOff>495300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4">
    <pageSetUpPr fitToPage="1"/>
  </sheetPr>
  <dimension ref="A1:K23"/>
  <sheetViews>
    <sheetView showGridLines="0" zoomScaleNormal="100" workbookViewId="0">
      <pane ySplit="1" topLeftCell="A2" activePane="bottomLeft" state="frozen"/>
      <selection pane="bottomLeft" activeCell="D6" sqref="D6"/>
    </sheetView>
  </sheetViews>
  <sheetFormatPr baseColWidth="10" defaultColWidth="8.85546875" defaultRowHeight="15" x14ac:dyDescent="0.25"/>
  <cols>
    <col min="1" max="1" width="12.28515625" style="7" customWidth="1"/>
    <col min="2" max="2" width="50.28515625" style="7" customWidth="1"/>
    <col min="3" max="3" width="27.42578125" style="7" customWidth="1"/>
    <col min="4" max="4" width="28.5703125" style="7" customWidth="1"/>
    <col min="5" max="5" width="3.42578125" style="1" customWidth="1"/>
    <col min="6" max="9" width="3.42578125" style="7" customWidth="1"/>
    <col min="10" max="10" width="3.85546875" style="2" customWidth="1"/>
    <col min="11" max="11" width="11.42578125" style="7" customWidth="1"/>
  </cols>
  <sheetData>
    <row r="1" spans="1:10" s="1" customFormat="1" ht="12.75" x14ac:dyDescent="0.2">
      <c r="A1" s="5"/>
      <c r="B1" s="6"/>
      <c r="C1" s="43"/>
      <c r="D1" s="43"/>
      <c r="F1" s="42"/>
      <c r="G1" s="42"/>
      <c r="H1" s="42"/>
      <c r="I1" s="42"/>
      <c r="J1" s="2"/>
    </row>
    <row r="2" spans="1:10" s="12" customFormat="1" ht="30" customHeight="1" x14ac:dyDescent="0.2">
      <c r="A2" s="367" t="str">
        <f>" Ressources externes utilisées en " &amp; SURVEY_YEAR &amp; ", en provenance des entreprises"</f>
        <v xml:space="preserve"> Ressources externes utilisées en 2025, en provenance des entreprises</v>
      </c>
      <c r="B2" s="367"/>
      <c r="C2" s="367"/>
      <c r="D2" s="367"/>
      <c r="J2" s="2"/>
    </row>
    <row r="3" spans="1:10" ht="129" customHeight="1" x14ac:dyDescent="0.25">
      <c r="A3" s="376" t="s">
        <v>350</v>
      </c>
      <c r="B3" s="376"/>
      <c r="C3" s="376"/>
      <c r="D3" s="376"/>
      <c r="E3" s="18"/>
      <c r="F3" s="18"/>
      <c r="G3" s="18"/>
      <c r="H3" s="18"/>
      <c r="I3" s="18"/>
    </row>
    <row r="4" spans="1:10" ht="37.35" customHeight="1" x14ac:dyDescent="0.25">
      <c r="A4" s="347" t="s">
        <v>307</v>
      </c>
      <c r="B4" s="347"/>
      <c r="C4" s="347"/>
      <c r="D4" s="347"/>
    </row>
    <row r="5" spans="1:10" ht="15" customHeight="1" x14ac:dyDescent="0.25">
      <c r="A5" s="373" t="s">
        <v>109</v>
      </c>
      <c r="B5" s="373"/>
      <c r="C5" s="373"/>
      <c r="D5" s="373"/>
      <c r="F5" s="18"/>
      <c r="G5" s="18"/>
      <c r="H5" s="18"/>
      <c r="I5" s="18"/>
    </row>
    <row r="6" spans="1:10" ht="31.5" x14ac:dyDescent="0.25">
      <c r="A6" s="41"/>
      <c r="B6" s="215" t="s">
        <v>110</v>
      </c>
      <c r="C6" s="215" t="s">
        <v>159</v>
      </c>
      <c r="D6" s="318"/>
    </row>
    <row r="7" spans="1:10" ht="15.75" x14ac:dyDescent="0.25">
      <c r="A7" s="255">
        <v>31</v>
      </c>
      <c r="B7" s="256" t="s">
        <v>309</v>
      </c>
      <c r="C7" s="307"/>
      <c r="D7" s="316"/>
    </row>
    <row r="8" spans="1:10" ht="48" customHeight="1" x14ac:dyDescent="0.25">
      <c r="A8" s="394" t="s">
        <v>160</v>
      </c>
      <c r="B8" s="395"/>
      <c r="C8" s="257">
        <f>RESS_ENTRA_VAL</f>
        <v>0</v>
      </c>
    </row>
    <row r="9" spans="1:10" x14ac:dyDescent="0.25">
      <c r="B9" s="15"/>
      <c r="C9" s="15"/>
    </row>
    <row r="10" spans="1:10" x14ac:dyDescent="0.25">
      <c r="B10" s="15"/>
    </row>
    <row r="11" spans="1:10" x14ac:dyDescent="0.25">
      <c r="B11" s="15"/>
    </row>
    <row r="12" spans="1:10" x14ac:dyDescent="0.25">
      <c r="B12" s="15"/>
    </row>
    <row r="23" spans="7:7" x14ac:dyDescent="0.25">
      <c r="G23" s="61"/>
    </row>
  </sheetData>
  <sheetProtection formatCells="0" formatColumns="0" formatRows="0" insertColumns="0" insertRows="0" insertHyperlinks="0" deleteColumns="0" deleteRows="0" sort="0" autoFilter="0" pivotTables="0"/>
  <mergeCells count="5">
    <mergeCell ref="A5:D5"/>
    <mergeCell ref="A8:B8"/>
    <mergeCell ref="A4:D4"/>
    <mergeCell ref="A3:D3"/>
    <mergeCell ref="A2:D2"/>
  </mergeCells>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5">
    <pageSetUpPr fitToPage="1"/>
  </sheetPr>
  <dimension ref="A1:K27"/>
  <sheetViews>
    <sheetView showGridLines="0" zoomScale="85" zoomScaleNormal="85" workbookViewId="0">
      <pane ySplit="1" topLeftCell="A2" activePane="bottomLeft" state="frozen"/>
      <selection pane="bottomLeft" activeCell="B7" sqref="B7"/>
    </sheetView>
  </sheetViews>
  <sheetFormatPr baseColWidth="10" defaultColWidth="8.85546875" defaultRowHeight="15" x14ac:dyDescent="0.25"/>
  <cols>
    <col min="1" max="1" width="58.7109375" style="7" customWidth="1"/>
    <col min="2" max="2" width="25.28515625" style="7" customWidth="1"/>
    <col min="3" max="3" width="22.28515625" style="7" customWidth="1"/>
    <col min="4" max="9" width="5" style="7" customWidth="1"/>
    <col min="10" max="10" width="3.85546875" style="2" customWidth="1"/>
    <col min="11" max="11" width="11.42578125" style="7" customWidth="1"/>
  </cols>
  <sheetData>
    <row r="1" spans="1:10" s="1" customFormat="1" ht="12.75" x14ac:dyDescent="0.2">
      <c r="A1" s="5"/>
      <c r="B1" s="43"/>
      <c r="C1" s="48"/>
      <c r="D1" s="48"/>
      <c r="E1" s="48"/>
      <c r="F1" s="48"/>
      <c r="G1" s="48"/>
      <c r="H1" s="48"/>
      <c r="I1" s="48"/>
      <c r="J1" s="2"/>
    </row>
    <row r="2" spans="1:10" s="12" customFormat="1" ht="34.35" customHeight="1" x14ac:dyDescent="0.2">
      <c r="A2" s="396" t="str">
        <f>" Ressources externes utilisées en " &amp; SURVEY_YEAR &amp; ", en provenance des organisations internationales et de l'Étranger"</f>
        <v xml:space="preserve"> Ressources externes utilisées en 2025, en provenance des organisations internationales et de l'Étranger</v>
      </c>
      <c r="B2" s="396"/>
      <c r="C2" s="396"/>
      <c r="J2" s="2"/>
    </row>
    <row r="3" spans="1:10" ht="101.45" customHeight="1" x14ac:dyDescent="0.25">
      <c r="A3" s="391" t="s">
        <v>351</v>
      </c>
      <c r="B3" s="391"/>
      <c r="C3" s="391"/>
    </row>
    <row r="4" spans="1:10" ht="12.75" customHeight="1" x14ac:dyDescent="0.25"/>
    <row r="5" spans="1:10" ht="15.75" x14ac:dyDescent="0.25">
      <c r="A5" s="191" t="s">
        <v>161</v>
      </c>
      <c r="B5" s="210" t="s">
        <v>55</v>
      </c>
    </row>
    <row r="6" spans="1:10" ht="30" x14ac:dyDescent="0.25">
      <c r="A6" s="258" t="s">
        <v>162</v>
      </c>
      <c r="B6" s="313"/>
      <c r="D6" s="40"/>
      <c r="E6" s="40"/>
      <c r="F6" s="40"/>
      <c r="H6" s="40"/>
      <c r="I6" s="40"/>
    </row>
    <row r="7" spans="1:10" ht="15.75" x14ac:dyDescent="0.25">
      <c r="A7" s="258" t="s">
        <v>163</v>
      </c>
      <c r="B7" s="313"/>
      <c r="D7" s="40"/>
      <c r="E7" s="40"/>
      <c r="F7" s="40"/>
      <c r="H7" s="40"/>
      <c r="I7" s="40"/>
    </row>
    <row r="8" spans="1:10" ht="15.75" x14ac:dyDescent="0.25">
      <c r="A8" s="258" t="s">
        <v>90</v>
      </c>
      <c r="B8" s="313"/>
      <c r="D8" s="40"/>
      <c r="E8" s="40"/>
      <c r="F8" s="40"/>
      <c r="H8" s="40"/>
      <c r="I8" s="40"/>
    </row>
    <row r="9" spans="1:10" ht="15.75" x14ac:dyDescent="0.25">
      <c r="A9" s="258" t="s">
        <v>114</v>
      </c>
      <c r="B9" s="313"/>
    </row>
    <row r="10" spans="1:10" ht="31.5" x14ac:dyDescent="0.25">
      <c r="A10" s="232" t="s">
        <v>164</v>
      </c>
      <c r="B10" s="315">
        <f>SUM(B6:B8)</f>
        <v>0</v>
      </c>
    </row>
    <row r="11" spans="1:10" ht="12.75" customHeight="1" x14ac:dyDescent="0.25">
      <c r="A11" s="47"/>
      <c r="B11" s="47"/>
      <c r="C11" s="47"/>
      <c r="D11" s="47"/>
      <c r="E11" s="47"/>
    </row>
    <row r="12" spans="1:10" ht="31.5" x14ac:dyDescent="0.25">
      <c r="A12" s="260" t="s">
        <v>113</v>
      </c>
      <c r="B12" s="210" t="s">
        <v>55</v>
      </c>
    </row>
    <row r="13" spans="1:10" ht="15.75" x14ac:dyDescent="0.25">
      <c r="A13" s="258" t="s">
        <v>364</v>
      </c>
      <c r="B13" s="313"/>
      <c r="D13" s="40"/>
      <c r="E13" s="40"/>
      <c r="F13" s="40"/>
      <c r="H13" s="40"/>
      <c r="I13" s="40"/>
    </row>
    <row r="14" spans="1:10" ht="31.5" x14ac:dyDescent="0.25">
      <c r="A14" s="232" t="s">
        <v>165</v>
      </c>
      <c r="B14" s="315">
        <f>RESS_OI_HE_NV</f>
        <v>0</v>
      </c>
    </row>
    <row r="15" spans="1:10" ht="13.5" customHeight="1" x14ac:dyDescent="0.25"/>
    <row r="16" spans="1:10" ht="31.5" x14ac:dyDescent="0.25">
      <c r="A16" s="260" t="s">
        <v>117</v>
      </c>
      <c r="B16" s="210" t="s">
        <v>55</v>
      </c>
    </row>
    <row r="17" spans="1:9" ht="15.75" x14ac:dyDescent="0.25">
      <c r="A17" s="177" t="s">
        <v>118</v>
      </c>
      <c r="B17" s="313"/>
      <c r="D17" s="40"/>
      <c r="E17" s="40"/>
      <c r="F17" s="40"/>
      <c r="H17" s="40"/>
      <c r="I17" s="40"/>
    </row>
    <row r="18" spans="1:9" ht="47.25" x14ac:dyDescent="0.25">
      <c r="A18" s="232" t="s">
        <v>166</v>
      </c>
      <c r="B18" s="314">
        <f>RESS_ESE_NV</f>
        <v>0</v>
      </c>
    </row>
    <row r="19" spans="1:9" x14ac:dyDescent="0.25">
      <c r="A19" s="46"/>
      <c r="B19" s="46"/>
    </row>
    <row r="20" spans="1:9" ht="15.75" x14ac:dyDescent="0.25">
      <c r="A20" s="260" t="s">
        <v>120</v>
      </c>
      <c r="B20" s="210" t="s">
        <v>55</v>
      </c>
    </row>
    <row r="21" spans="1:9" ht="15.75" x14ac:dyDescent="0.25">
      <c r="A21" s="177" t="s">
        <v>121</v>
      </c>
      <c r="B21" s="313"/>
      <c r="D21" s="40"/>
      <c r="E21" s="40"/>
      <c r="F21" s="40"/>
      <c r="H21" s="40"/>
      <c r="I21" s="40"/>
    </row>
    <row r="22" spans="1:9" ht="31.5" x14ac:dyDescent="0.25">
      <c r="A22" s="232" t="s">
        <v>167</v>
      </c>
      <c r="B22" s="315">
        <f>RESS_EE_NV</f>
        <v>0</v>
      </c>
    </row>
    <row r="23" spans="1:9" x14ac:dyDescent="0.25">
      <c r="A23" s="14"/>
      <c r="B23" s="14"/>
      <c r="C23" s="14"/>
      <c r="D23" s="14"/>
      <c r="E23" s="14"/>
      <c r="F23" s="14"/>
      <c r="H23" s="14"/>
    </row>
    <row r="24" spans="1:9" ht="15.75" customHeight="1" x14ac:dyDescent="0.25">
      <c r="A24" s="15"/>
      <c r="B24" s="45"/>
    </row>
    <row r="25" spans="1:9" ht="47.25" x14ac:dyDescent="0.25">
      <c r="A25" s="232" t="s">
        <v>168</v>
      </c>
      <c r="B25" s="259">
        <f>RESS_OI_UE_TOTAL+RESS_OI_HE_TOTAL+RESS_ESE_TOTAL+RESS_EE_TOTAL</f>
        <v>0</v>
      </c>
    </row>
    <row r="26" spans="1:9" ht="27" customHeight="1" x14ac:dyDescent="0.25">
      <c r="A26" s="14"/>
      <c r="B26" s="14"/>
      <c r="C26" s="14"/>
      <c r="D26" s="14"/>
      <c r="E26" s="14"/>
      <c r="F26" s="14"/>
    </row>
    <row r="27" spans="1:9" ht="30" customHeight="1" x14ac:dyDescent="0.25">
      <c r="A27" s="44"/>
      <c r="B27" s="44"/>
      <c r="C27" s="44"/>
      <c r="D27" s="44"/>
      <c r="E27" s="44"/>
      <c r="F27" s="44"/>
      <c r="G27" s="18"/>
      <c r="H27" s="18"/>
      <c r="I27" s="18"/>
    </row>
  </sheetData>
  <sheetProtection formatCells="0" formatColumns="0" formatRows="0" insertColumns="0" insertRows="0" insertHyperlinks="0" deleteColumns="0" deleteRows="0" sort="0" autoFilter="0" pivotTables="0"/>
  <mergeCells count="2">
    <mergeCell ref="A2:C2"/>
    <mergeCell ref="A3:C3"/>
  </mergeCells>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6">
    <pageSetUpPr fitToPage="1"/>
  </sheetPr>
  <dimension ref="A1:K20"/>
  <sheetViews>
    <sheetView showGridLines="0" zoomScaleNormal="100" workbookViewId="0">
      <pane ySplit="1" topLeftCell="A2" activePane="bottomLeft" state="frozen"/>
      <selection pane="bottomLeft" activeCell="C16" sqref="C16"/>
    </sheetView>
  </sheetViews>
  <sheetFormatPr baseColWidth="10" defaultColWidth="8.85546875" defaultRowHeight="15" x14ac:dyDescent="0.25"/>
  <cols>
    <col min="1" max="1" width="58.7109375" style="7" customWidth="1"/>
    <col min="2" max="2" width="25.28515625" style="7" customWidth="1"/>
    <col min="3" max="4" width="25.42578125" style="7" customWidth="1"/>
    <col min="5" max="9" width="5" style="7" customWidth="1"/>
    <col min="10" max="10" width="3.85546875" style="2" customWidth="1"/>
    <col min="11" max="11" width="11.42578125" style="7" customWidth="1"/>
  </cols>
  <sheetData>
    <row r="1" spans="1:11" s="1" customFormat="1" ht="12.75" x14ac:dyDescent="0.2">
      <c r="A1" s="5"/>
      <c r="B1" s="7"/>
      <c r="C1" s="48"/>
      <c r="D1" s="48"/>
      <c r="E1" s="48"/>
      <c r="F1" s="48"/>
      <c r="G1" s="48"/>
      <c r="H1" s="48"/>
      <c r="I1" s="48"/>
      <c r="J1" s="2"/>
    </row>
    <row r="2" spans="1:11" ht="24" customHeight="1" x14ac:dyDescent="0.25">
      <c r="A2" s="397" t="str">
        <f>"Synthèse des RESSOURCES utilisées pour la R&amp;D en "&amp; SURVEY_YEAR &amp; " et estimation en "&amp;SURVEY_YEAR+1</f>
        <v>Synthèse des RESSOURCES utilisées pour la R&amp;D en 2025 et estimation en 2026</v>
      </c>
      <c r="B2" s="397"/>
      <c r="C2" s="397"/>
      <c r="D2" s="9"/>
      <c r="E2" s="9"/>
      <c r="F2" s="9"/>
      <c r="G2" s="9"/>
      <c r="H2" s="9"/>
      <c r="I2" s="9"/>
    </row>
    <row r="3" spans="1:11" ht="24" customHeight="1" x14ac:dyDescent="0.25">
      <c r="A3" s="261"/>
      <c r="B3" s="398" t="s">
        <v>55</v>
      </c>
      <c r="C3" s="398"/>
      <c r="D3" s="222"/>
      <c r="E3" s="9"/>
      <c r="F3" s="9"/>
      <c r="G3" s="9"/>
      <c r="H3" s="9"/>
      <c r="I3" s="9"/>
    </row>
    <row r="4" spans="1:11" ht="24" customHeight="1" x14ac:dyDescent="0.25">
      <c r="A4" s="261"/>
      <c r="B4" s="108"/>
      <c r="C4" s="262"/>
      <c r="D4" s="262"/>
      <c r="E4" s="9"/>
      <c r="F4" s="9"/>
      <c r="G4" s="9"/>
      <c r="H4" s="9"/>
      <c r="I4" s="9"/>
    </row>
    <row r="5" spans="1:11" ht="15.75" x14ac:dyDescent="0.25">
      <c r="A5" s="189"/>
      <c r="B5" s="263" t="str">
        <f>"en " &amp; SURVEY_YEAR</f>
        <v>en 2025</v>
      </c>
      <c r="C5" s="264" t="str">
        <f>"Estimation " &amp; SURVEY_YEAR+1</f>
        <v>Estimation 2026</v>
      </c>
      <c r="D5" s="265" t="str">
        <f>"Evolution " &amp; SURVEY_YEAR+1&amp;"/"&amp;SURVEY_YEAR</f>
        <v>Evolution 2026/2025</v>
      </c>
      <c r="E5" s="18"/>
      <c r="F5" s="18"/>
      <c r="G5" s="18"/>
      <c r="H5" s="18"/>
      <c r="I5" s="18"/>
    </row>
    <row r="6" spans="1:11" ht="69" customHeight="1" x14ac:dyDescent="0.25">
      <c r="A6" s="232" t="str">
        <f>"Total des ressources externes pour travaux de R&amp;D en " &amp; SURVEY_YEAR</f>
        <v>Total des ressources externes pour travaux de R&amp;D en 2025</v>
      </c>
      <c r="B6" s="259">
        <f>RESS_GOV_TOTAL+RESS_ES_TOTAL+RESS_I_TOTAL+RESS_ENTR_TOTAL+RESS_ETR_TOTAL</f>
        <v>0</v>
      </c>
      <c r="C6" s="321"/>
      <c r="D6" s="226">
        <f>IF(RESS_CONTRAT_TOTAL&lt;&gt;0,(RESS_CONTRAT_PREV/RESS_CONTRAT_TOTAL-1)*100,0)</f>
        <v>0</v>
      </c>
      <c r="E6" s="18"/>
      <c r="F6" s="18"/>
      <c r="G6" s="18"/>
      <c r="H6" s="18"/>
      <c r="I6" s="18"/>
    </row>
    <row r="7" spans="1:11" x14ac:dyDescent="0.25">
      <c r="A7" s="44"/>
      <c r="B7" s="72"/>
      <c r="C7" s="73"/>
      <c r="D7" s="18"/>
      <c r="E7" s="18"/>
      <c r="F7" s="18"/>
      <c r="G7" s="18"/>
      <c r="H7" s="18"/>
      <c r="I7" s="18"/>
    </row>
    <row r="8" spans="1:11" ht="33.6" customHeight="1" x14ac:dyDescent="0.25">
      <c r="A8" s="402" t="str">
        <f>"Le total des ressources en k€ (budgétaires, propres et externes) consacrées à la R&amp;D en "&amp;SURVEY_YEAR &amp;" – et son estimation pour "&amp;SURVEY_YEAR+1 &amp; "  – est reporté ici automatiquement ."</f>
        <v>Le total des ressources en k€ (budgétaires, propres et externes) consacrées à la R&amp;D en 2025 – et son estimation pour 2026  – est reporté ici automatiquement .</v>
      </c>
      <c r="B8" s="402"/>
      <c r="C8" s="402"/>
      <c r="D8" s="402"/>
      <c r="E8" s="18"/>
      <c r="F8" s="18"/>
      <c r="G8" s="18"/>
      <c r="H8" s="18"/>
      <c r="I8" s="18"/>
      <c r="K8" s="61"/>
    </row>
    <row r="9" spans="1:11" ht="15" customHeight="1" x14ac:dyDescent="0.25">
      <c r="A9" s="232" t="s">
        <v>353</v>
      </c>
      <c r="B9" s="259">
        <f>RESS_PROPRES_TOTAL+RESS_CONTRAT_TOTAL</f>
        <v>0</v>
      </c>
      <c r="C9" s="259">
        <f>RESS_PROPRES_PREV+RESS_CONTRAT_PREV</f>
        <v>0</v>
      </c>
      <c r="D9" s="226">
        <f>IF(RESS_TOTALE&lt;&gt;0,(RESS_TOTALE_PREV/RESS_TOTALE-1)*100,0)</f>
        <v>0</v>
      </c>
      <c r="E9" s="52"/>
      <c r="F9" s="52"/>
      <c r="G9" s="52"/>
      <c r="H9" s="52"/>
      <c r="I9" s="52"/>
    </row>
    <row r="10" spans="1:11" ht="15.75" x14ac:dyDescent="0.25">
      <c r="A10" s="361" t="str">
        <f>IF(ABS(D9)&gt;20,"Les ressources totales estimées pour "&amp; SURVEY_YEAR + 1&amp; " varient de plus de 20% par rapport aux ressources totales "&amp; SURVEY_YEAR,"Contrôles OK")</f>
        <v>Contrôles OK</v>
      </c>
      <c r="B10" s="361"/>
      <c r="C10" s="361"/>
      <c r="D10" s="361"/>
      <c r="E10" s="50"/>
      <c r="F10" s="50"/>
      <c r="G10" s="50"/>
      <c r="H10" s="50"/>
      <c r="I10" s="50"/>
    </row>
    <row r="11" spans="1:11" x14ac:dyDescent="0.25">
      <c r="A11" s="61"/>
      <c r="B11" s="50"/>
      <c r="C11" s="50"/>
      <c r="D11" s="50"/>
      <c r="E11" s="50"/>
      <c r="F11" s="50"/>
      <c r="G11" s="50"/>
      <c r="H11" s="50"/>
      <c r="I11" s="50"/>
      <c r="K11" s="61"/>
    </row>
    <row r="12" spans="1:11" ht="39.6" customHeight="1" x14ac:dyDescent="0.25">
      <c r="A12" s="402" t="str">
        <f>"Un écart avec les dépenses est automatiquement ici. S'il est très différent de 0 %, les totaux doivent être vérifiés et si tout est exact, la raison de l'écart précisée (versement des contrats en une fois, usage de la trésorerie ..."</f>
        <v>Un écart avec les dépenses est automatiquement ici. S'il est très différent de 0 %, les totaux doivent être vérifiés et si tout est exact, la raison de l'écart précisée (versement des contrats en une fois, usage de la trésorerie ...</v>
      </c>
      <c r="B12" s="402"/>
      <c r="C12" s="402"/>
      <c r="D12" s="402"/>
      <c r="E12" s="50"/>
      <c r="F12" s="50"/>
      <c r="G12" s="50"/>
      <c r="H12" s="50"/>
      <c r="I12" s="50"/>
      <c r="K12" s="61"/>
    </row>
    <row r="13" spans="1:11" ht="15.75" x14ac:dyDescent="0.25">
      <c r="A13" s="229" t="s">
        <v>354</v>
      </c>
      <c r="B13" s="226">
        <f>RESS_TOTALE/(DEP_TOTALE+0.001)*100</f>
        <v>0</v>
      </c>
      <c r="C13" s="226">
        <f>RESS_TOTALE_PREV/(DEP_TOTALE_PREV+0.001)*100</f>
        <v>0</v>
      </c>
      <c r="D13" s="269"/>
      <c r="E13" s="51"/>
      <c r="F13" s="51"/>
      <c r="G13" s="51"/>
      <c r="H13" s="51"/>
      <c r="I13" s="51"/>
    </row>
    <row r="14" spans="1:11" ht="15.75" x14ac:dyDescent="0.25">
      <c r="A14" s="387" t="str">
        <f>IF(ABS(RESS_TOTALE_2)&gt;120,"L'écart entre les ressources et les dépenses totales de R&amp;D est de plus de 20%","Contrôles OK")</f>
        <v>Contrôles OK</v>
      </c>
      <c r="B14" s="387"/>
      <c r="C14" s="387"/>
      <c r="D14" s="387"/>
      <c r="H14" s="50"/>
      <c r="I14" s="50"/>
    </row>
    <row r="15" spans="1:11" ht="15.75" x14ac:dyDescent="0.25">
      <c r="A15" s="387" t="str">
        <f>IF(ABS(RESS_TOTALE_2_PREV)&gt;120,"L'écart entre les ressources estimées pour "&amp; SURVEY_YEAR + 1&amp; " et les dépenses de R&amp;D estimées en "&amp; SURVEY_YEAR &amp; " est de plus de 20%","Contrôles OK")</f>
        <v>Contrôles OK</v>
      </c>
      <c r="B15" s="387"/>
      <c r="C15" s="387"/>
      <c r="D15" s="387"/>
      <c r="E15" s="50"/>
      <c r="F15" s="50"/>
      <c r="G15" s="50"/>
      <c r="H15" s="50"/>
      <c r="I15" s="50"/>
    </row>
    <row r="16" spans="1:11" s="12" customFormat="1" ht="15" customHeight="1" x14ac:dyDescent="0.2">
      <c r="A16" s="270" t="s">
        <v>355</v>
      </c>
      <c r="B16" s="322">
        <f>DEP_TOTALE</f>
        <v>0</v>
      </c>
      <c r="C16" s="322">
        <f>DEP_TOTALE_PREV</f>
        <v>0</v>
      </c>
      <c r="J16" s="2"/>
    </row>
    <row r="20" spans="1:10" s="12" customFormat="1" ht="42" hidden="1" customHeight="1" x14ac:dyDescent="0.2">
      <c r="A20" s="399" t="s">
        <v>126</v>
      </c>
      <c r="B20" s="400"/>
      <c r="C20" s="401"/>
      <c r="J20" s="2"/>
    </row>
  </sheetData>
  <sheetProtection formatCells="0" formatColumns="0" formatRows="0" insertColumns="0" insertRows="0" insertHyperlinks="0" deleteColumns="0" deleteRows="0" sort="0" autoFilter="0" pivotTables="0"/>
  <mergeCells count="8">
    <mergeCell ref="A2:C2"/>
    <mergeCell ref="B3:C3"/>
    <mergeCell ref="A20:C20"/>
    <mergeCell ref="A8:D8"/>
    <mergeCell ref="A12:D12"/>
    <mergeCell ref="A10:D10"/>
    <mergeCell ref="A14:D14"/>
    <mergeCell ref="A15:D15"/>
  </mergeCells>
  <conditionalFormatting sqref="B13:C13">
    <cfRule type="cellIs" dxfId="16" priority="1" operator="notBetween">
      <formula>-120</formula>
      <formula>120</formula>
    </cfRule>
  </conditionalFormatting>
  <conditionalFormatting sqref="D6">
    <cfRule type="cellIs" dxfId="15" priority="4" operator="notBetween">
      <formula>-20</formula>
      <formula>20</formula>
    </cfRule>
  </conditionalFormatting>
  <conditionalFormatting sqref="D9">
    <cfRule type="cellIs" dxfId="14" priority="3"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7">
    <pageSetUpPr fitToPage="1"/>
  </sheetPr>
  <dimension ref="A1:J21"/>
  <sheetViews>
    <sheetView showGridLines="0" zoomScale="75" zoomScaleNormal="75" workbookViewId="0">
      <pane xSplit="1" ySplit="7" topLeftCell="B8" activePane="bottomRight" state="frozen"/>
      <selection pane="topRight" activeCell="C1" sqref="C1"/>
      <selection pane="bottomLeft" activeCell="A8" sqref="A8"/>
      <selection pane="bottomRight" activeCell="F9" sqref="F9"/>
    </sheetView>
  </sheetViews>
  <sheetFormatPr baseColWidth="10" defaultColWidth="8.85546875" defaultRowHeight="15" x14ac:dyDescent="0.25"/>
  <cols>
    <col min="1" max="1" width="44.140625" style="7" customWidth="1"/>
    <col min="2" max="2" width="17" style="7" customWidth="1"/>
    <col min="3" max="3" width="17.28515625" style="7" customWidth="1"/>
    <col min="4" max="5" width="16.42578125" style="7" customWidth="1"/>
    <col min="6" max="6" width="17.7109375" style="7" customWidth="1"/>
    <col min="7" max="7" width="18.28515625" style="7" customWidth="1"/>
    <col min="8" max="8" width="17.28515625" style="7" customWidth="1"/>
    <col min="9" max="9" width="3.85546875" style="2" customWidth="1"/>
    <col min="10" max="10" width="11.42578125" style="7" customWidth="1"/>
  </cols>
  <sheetData>
    <row r="1" spans="1:9" s="1" customFormat="1" ht="12.75" x14ac:dyDescent="0.2">
      <c r="A1" s="5"/>
      <c r="B1" s="7"/>
      <c r="C1" s="7"/>
      <c r="D1" s="7"/>
      <c r="E1" s="7"/>
      <c r="F1" s="7"/>
      <c r="G1" s="7"/>
      <c r="H1" s="7"/>
      <c r="I1" s="2"/>
    </row>
    <row r="2" spans="1:9" ht="36.75" customHeight="1" x14ac:dyDescent="0.25">
      <c r="A2" s="392" t="str">
        <f>"Effectifs de R&amp;D rémunérés par votre organisme au 31/12/" &amp; SURVEY_YEAR &amp; " en personnes physiques (PP)"</f>
        <v>Effectifs de R&amp;D rémunérés par votre organisme au 31/12/2025 en personnes physiques (PP)</v>
      </c>
      <c r="B2" s="406"/>
      <c r="C2" s="406"/>
      <c r="D2" s="406"/>
      <c r="E2" s="406"/>
      <c r="F2" s="406"/>
      <c r="G2" s="235"/>
    </row>
    <row r="3" spans="1:9" s="53" customFormat="1" x14ac:dyDescent="0.15">
      <c r="A3" s="273" t="s">
        <v>169</v>
      </c>
      <c r="B3" s="273"/>
      <c r="C3" s="273"/>
      <c r="D3" s="273"/>
      <c r="E3" s="273"/>
      <c r="F3" s="273"/>
      <c r="G3" s="273"/>
      <c r="I3" s="2"/>
    </row>
    <row r="4" spans="1:9" s="53" customFormat="1" ht="19.149999999999999" customHeight="1" x14ac:dyDescent="0.15">
      <c r="A4" s="273" t="str">
        <f>"En Personnes Physiques (PP) au 31/12/" &amp; SURVEY_YEAR</f>
        <v>En Personnes Physiques (PP) au 31/12/2025</v>
      </c>
      <c r="B4" s="273"/>
      <c r="C4" s="273"/>
      <c r="D4" s="273"/>
      <c r="E4" s="273"/>
      <c r="F4" s="273"/>
      <c r="G4" s="273"/>
      <c r="I4" s="2"/>
    </row>
    <row r="5" spans="1:9" s="53" customFormat="1" ht="132" customHeight="1" x14ac:dyDescent="0.15">
      <c r="A5" s="407" t="s">
        <v>356</v>
      </c>
      <c r="B5" s="408"/>
      <c r="C5" s="408"/>
      <c r="D5" s="408"/>
      <c r="E5" s="408"/>
      <c r="F5" s="408"/>
      <c r="G5" s="408"/>
      <c r="I5" s="2"/>
    </row>
    <row r="6" spans="1:9" s="1" customFormat="1" ht="110.25" x14ac:dyDescent="0.2">
      <c r="A6" s="271" t="s">
        <v>170</v>
      </c>
      <c r="B6" s="271" t="s">
        <v>171</v>
      </c>
      <c r="C6" s="271" t="s">
        <v>172</v>
      </c>
      <c r="D6" s="271" t="s">
        <v>173</v>
      </c>
      <c r="E6" s="271" t="s">
        <v>174</v>
      </c>
      <c r="F6" s="272" t="s">
        <v>175</v>
      </c>
      <c r="G6" s="271" t="s">
        <v>176</v>
      </c>
      <c r="I6" s="2"/>
    </row>
    <row r="7" spans="1:9" s="1" customFormat="1" ht="15.75" customHeight="1" x14ac:dyDescent="0.2">
      <c r="A7" s="409" t="str">
        <f>"Répartition selon le type de rémunération des effectifs de R&amp;D rémunérés par votre organisme au 31/12/" &amp; SURVEY_YEAR &amp; " "</f>
        <v xml:space="preserve">Répartition selon le type de rémunération des effectifs de R&amp;D rémunérés par votre organisme au 31/12/2025 </v>
      </c>
      <c r="B7" s="410"/>
      <c r="C7" s="410"/>
      <c r="D7" s="410"/>
      <c r="E7" s="410"/>
      <c r="F7" s="410"/>
      <c r="G7" s="410"/>
      <c r="H7" s="7"/>
      <c r="I7" s="2"/>
    </row>
    <row r="8" spans="1:9" s="1" customFormat="1" ht="45" x14ac:dyDescent="0.2">
      <c r="A8" s="274" t="s">
        <v>178</v>
      </c>
      <c r="B8" s="275"/>
      <c r="C8" s="275"/>
      <c r="D8" s="275"/>
      <c r="E8" s="275"/>
      <c r="F8" s="275"/>
      <c r="G8" s="276">
        <f>SUM(B8:F8)</f>
        <v>0</v>
      </c>
      <c r="H8" s="7"/>
      <c r="I8" s="2"/>
    </row>
    <row r="9" spans="1:9" s="1" customFormat="1" ht="30" x14ac:dyDescent="0.2">
      <c r="A9" s="274" t="s">
        <v>179</v>
      </c>
      <c r="B9" s="275"/>
      <c r="C9" s="275"/>
      <c r="D9" s="275"/>
      <c r="E9" s="275"/>
      <c r="F9" s="275"/>
      <c r="G9" s="276">
        <f>SUM(B9:F9)</f>
        <v>0</v>
      </c>
      <c r="H9" s="7"/>
      <c r="I9" s="2"/>
    </row>
    <row r="10" spans="1:9" s="1" customFormat="1" ht="15.75" thickBot="1" x14ac:dyDescent="0.25">
      <c r="A10" s="277" t="s">
        <v>177</v>
      </c>
      <c r="B10" s="278">
        <f>SUM(B8:B9)</f>
        <v>0</v>
      </c>
      <c r="C10" s="278">
        <f t="shared" ref="C10:F10" si="0">SUM(C8:C9)</f>
        <v>0</v>
      </c>
      <c r="D10" s="278">
        <f t="shared" si="0"/>
        <v>0</v>
      </c>
      <c r="E10" s="278">
        <f>SUM(E8:E9)</f>
        <v>0</v>
      </c>
      <c r="F10" s="278">
        <f t="shared" si="0"/>
        <v>0</v>
      </c>
      <c r="G10" s="280">
        <f>SUM(G8:G9)</f>
        <v>0</v>
      </c>
      <c r="H10" s="7"/>
      <c r="I10" s="2"/>
    </row>
    <row r="11" spans="1:9" x14ac:dyDescent="0.25">
      <c r="A11" s="1"/>
      <c r="B11" s="1"/>
      <c r="C11" s="1"/>
      <c r="D11" s="1"/>
      <c r="E11" s="1"/>
      <c r="F11" s="1"/>
      <c r="G11" s="55"/>
    </row>
    <row r="12" spans="1:9" ht="15" customHeight="1" x14ac:dyDescent="0.25">
      <c r="A12" s="405" t="str">
        <f>"Répartition par lieu de travail* des effectifs de R&amp;D rémunérés par votre organisme au 31/12/" &amp; SURVEY_YEAR &amp; " "</f>
        <v xml:space="preserve">Répartition par lieu de travail* des effectifs de R&amp;D rémunérés par votre organisme au 31/12/2025 </v>
      </c>
      <c r="B12" s="405"/>
      <c r="C12" s="405"/>
      <c r="D12" s="405"/>
      <c r="E12" s="405"/>
      <c r="F12" s="405"/>
      <c r="G12" s="405"/>
    </row>
    <row r="13" spans="1:9" ht="57" customHeight="1" x14ac:dyDescent="0.25">
      <c r="A13" s="403" t="s">
        <v>357</v>
      </c>
      <c r="B13" s="403"/>
      <c r="C13" s="403"/>
      <c r="D13" s="403"/>
      <c r="E13" s="403"/>
      <c r="F13" s="403"/>
      <c r="G13" s="403"/>
    </row>
    <row r="14" spans="1:9" x14ac:dyDescent="0.25">
      <c r="A14" s="279" t="s">
        <v>180</v>
      </c>
      <c r="B14" s="275"/>
      <c r="C14" s="275"/>
      <c r="D14" s="275"/>
      <c r="E14" s="275"/>
      <c r="F14" s="275"/>
      <c r="G14" s="276">
        <f>SUM(B14:F14)</f>
        <v>0</v>
      </c>
    </row>
    <row r="15" spans="1:9" ht="30" x14ac:dyDescent="0.25">
      <c r="A15" s="279" t="s">
        <v>181</v>
      </c>
      <c r="B15" s="275"/>
      <c r="C15" s="275"/>
      <c r="D15" s="275"/>
      <c r="E15" s="275"/>
      <c r="F15" s="275"/>
      <c r="G15" s="276">
        <f>SUM(B15:F15)</f>
        <v>0</v>
      </c>
    </row>
    <row r="16" spans="1:9" ht="15.75" thickBot="1" x14ac:dyDescent="0.3">
      <c r="A16" s="277" t="s">
        <v>177</v>
      </c>
      <c r="B16" s="278">
        <f>SUM(B14:B15)</f>
        <v>0</v>
      </c>
      <c r="C16" s="278">
        <f t="shared" ref="C16:F16" si="1">SUM(C14:C15)</f>
        <v>0</v>
      </c>
      <c r="D16" s="278">
        <f t="shared" si="1"/>
        <v>0</v>
      </c>
      <c r="E16" s="278">
        <f t="shared" si="1"/>
        <v>0</v>
      </c>
      <c r="F16" s="278">
        <f t="shared" si="1"/>
        <v>0</v>
      </c>
      <c r="G16" s="280">
        <f>SUM(G14:G15)</f>
        <v>0</v>
      </c>
    </row>
    <row r="18" spans="1:7" ht="15.75" x14ac:dyDescent="0.25">
      <c r="A18" s="404" t="str">
        <f>IF(TOT_LIEU_PP&lt;&gt;TOT_REM2_PP,"L'effectif total de la répartition par nationalité et l'effectif total par type d'emploi ne sont pas égaux","Contrôles OK")</f>
        <v>Contrôles OK</v>
      </c>
      <c r="B18" s="404"/>
      <c r="C18" s="404"/>
      <c r="D18" s="404"/>
      <c r="E18" s="404"/>
      <c r="F18" s="404"/>
    </row>
    <row r="19" spans="1:7" x14ac:dyDescent="0.25">
      <c r="A19" s="56"/>
      <c r="G19" s="57"/>
    </row>
    <row r="20" spans="1:7" x14ac:dyDescent="0.25">
      <c r="B20" s="58"/>
      <c r="C20" s="58"/>
      <c r="D20" s="58"/>
      <c r="E20" s="58"/>
      <c r="F20" s="58"/>
      <c r="G20" s="58"/>
    </row>
    <row r="21" spans="1:7" x14ac:dyDescent="0.25">
      <c r="B21" s="58"/>
      <c r="C21" s="58"/>
      <c r="D21" s="58"/>
      <c r="E21" s="58"/>
    </row>
  </sheetData>
  <sheetProtection formatCells="0" formatColumns="0" formatRows="0" insertColumns="0" insertRows="0" insertHyperlinks="0" deleteColumns="0" deleteRows="0" sort="0" autoFilter="0" pivotTables="0"/>
  <mergeCells count="6">
    <mergeCell ref="A13:G13"/>
    <mergeCell ref="A18:F18"/>
    <mergeCell ref="A12:G12"/>
    <mergeCell ref="A2:F2"/>
    <mergeCell ref="A5:G5"/>
    <mergeCell ref="A7:G7"/>
  </mergeCells>
  <conditionalFormatting sqref="B6:E6">
    <cfRule type="cellIs" dxfId="13" priority="5" operator="equal">
      <formula>""</formula>
    </cfRule>
  </conditionalFormatting>
  <conditionalFormatting sqref="G10">
    <cfRule type="cellIs" dxfId="12" priority="1" operator="notEqual">
      <formula>$G$16</formula>
    </cfRule>
  </conditionalFormatting>
  <conditionalFormatting sqref="G16">
    <cfRule type="cellIs" dxfId="11" priority="2" operator="notEqual">
      <formula>$G$10</formula>
    </cfRule>
  </conditionalFormatting>
  <printOptions horizontalCentered="1"/>
  <pageMargins left="0.23622047244093999" right="0.59055118110236005" top="0.39370078740157" bottom="0.78740157480314998" header="0.39370078740157" footer="0.55118110236219997"/>
  <pageSetup paperSize="9" scale="13" orientation="portrait" r:id="rId1"/>
  <headerFooter alignWithMargins="0">
    <oddFooter>&amp;L&amp;8&amp;A&amp;R&amp;8R&amp;&amp;D 2022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32">
    <pageSetUpPr fitToPage="1"/>
  </sheetPr>
  <dimension ref="A1:J12"/>
  <sheetViews>
    <sheetView showGridLines="0" zoomScale="80" zoomScaleNormal="80" workbookViewId="0">
      <pane ySplit="1" topLeftCell="A2" activePane="bottomLeft" state="frozen"/>
      <selection pane="bottomLeft" activeCell="J8" sqref="J8"/>
    </sheetView>
  </sheetViews>
  <sheetFormatPr baseColWidth="10" defaultColWidth="8.85546875" defaultRowHeight="15" x14ac:dyDescent="0.25"/>
  <cols>
    <col min="1" max="1" width="32.5703125" style="7" customWidth="1"/>
    <col min="2" max="7" width="16.7109375" style="7" customWidth="1"/>
    <col min="8" max="8" width="11.42578125" style="7" customWidth="1"/>
    <col min="9" max="9" width="3.85546875" style="2" customWidth="1"/>
    <col min="10" max="10" width="11.42578125" style="7" customWidth="1"/>
  </cols>
  <sheetData>
    <row r="1" spans="1:9" s="1" customFormat="1" ht="12.75" x14ac:dyDescent="0.2">
      <c r="A1" s="5"/>
      <c r="B1" s="7"/>
      <c r="C1" s="7"/>
      <c r="D1" s="7"/>
      <c r="E1" s="7"/>
      <c r="F1" s="7"/>
      <c r="G1" s="7"/>
      <c r="H1" s="7"/>
      <c r="I1" s="2"/>
    </row>
    <row r="2" spans="1:9" s="65" customFormat="1" ht="18" x14ac:dyDescent="0.25">
      <c r="A2" s="413" t="str">
        <f>"Effectifs de R&amp;D rémunérés par votre organisme en " &amp; SURVEY_YEAR &amp; " en équivalent temps plein recherche (ETPR)"</f>
        <v>Effectifs de R&amp;D rémunérés par votre organisme en 2025 en équivalent temps plein recherche (ETPR)</v>
      </c>
      <c r="B2" s="413"/>
      <c r="C2" s="413"/>
      <c r="D2" s="413"/>
      <c r="E2" s="413"/>
      <c r="F2" s="413"/>
      <c r="G2" s="413"/>
      <c r="I2" s="2"/>
    </row>
    <row r="3" spans="1:9" s="62" customFormat="1" ht="25.5" customHeight="1" x14ac:dyDescent="0.15">
      <c r="A3" s="415" t="s">
        <v>169</v>
      </c>
      <c r="B3" s="416"/>
      <c r="C3" s="416"/>
      <c r="D3" s="416"/>
      <c r="E3" s="416"/>
      <c r="F3" s="416"/>
      <c r="G3" s="417"/>
      <c r="I3" s="2"/>
    </row>
    <row r="4" spans="1:9" ht="100.5" customHeight="1" x14ac:dyDescent="0.25">
      <c r="A4" s="391" t="s">
        <v>359</v>
      </c>
      <c r="B4" s="391"/>
      <c r="C4" s="391"/>
      <c r="D4" s="391"/>
      <c r="E4" s="391"/>
      <c r="F4" s="391"/>
      <c r="G4" s="391"/>
    </row>
    <row r="5" spans="1:9" x14ac:dyDescent="0.25">
      <c r="A5" s="63"/>
      <c r="B5" s="63"/>
      <c r="C5" s="63"/>
      <c r="D5" s="63"/>
      <c r="E5" s="63"/>
      <c r="F5" s="63"/>
    </row>
    <row r="6" spans="1:9" s="1" customFormat="1" ht="110.25" x14ac:dyDescent="0.2">
      <c r="A6" s="271" t="s">
        <v>170</v>
      </c>
      <c r="B6" s="271" t="s">
        <v>171</v>
      </c>
      <c r="C6" s="271" t="s">
        <v>172</v>
      </c>
      <c r="D6" s="271" t="s">
        <v>173</v>
      </c>
      <c r="E6" s="271" t="s">
        <v>174</v>
      </c>
      <c r="F6" s="272" t="s">
        <v>175</v>
      </c>
      <c r="G6" s="271" t="s">
        <v>176</v>
      </c>
      <c r="I6" s="2"/>
    </row>
    <row r="7" spans="1:9" ht="37.5" customHeight="1" x14ac:dyDescent="0.25">
      <c r="A7" s="414" t="s">
        <v>358</v>
      </c>
      <c r="B7" s="414"/>
      <c r="C7" s="414"/>
      <c r="D7" s="414"/>
      <c r="E7" s="414"/>
      <c r="F7" s="414"/>
      <c r="G7" s="414"/>
    </row>
    <row r="8" spans="1:9" ht="60" x14ac:dyDescent="0.25">
      <c r="A8" s="281" t="s">
        <v>178</v>
      </c>
      <c r="B8" s="306"/>
      <c r="C8" s="306"/>
      <c r="D8" s="306"/>
      <c r="E8" s="306"/>
      <c r="F8" s="306"/>
      <c r="G8" s="282">
        <f>SUM(B8:F8)</f>
        <v>0</v>
      </c>
    </row>
    <row r="9" spans="1:9" ht="45" x14ac:dyDescent="0.25">
      <c r="A9" s="283" t="s">
        <v>179</v>
      </c>
      <c r="B9" s="306"/>
      <c r="C9" s="306"/>
      <c r="D9" s="306"/>
      <c r="E9" s="306"/>
      <c r="F9" s="306"/>
      <c r="G9" s="282">
        <f>SUM(B9:F9)</f>
        <v>0</v>
      </c>
    </row>
    <row r="10" spans="1:9" ht="15.75" x14ac:dyDescent="0.25">
      <c r="A10" s="284" t="s">
        <v>182</v>
      </c>
      <c r="B10" s="285">
        <f>SUM(B8:B9)</f>
        <v>0</v>
      </c>
      <c r="C10" s="285">
        <f t="shared" ref="C10:G10" si="0">SUM(C8:C9)</f>
        <v>0</v>
      </c>
      <c r="D10" s="285">
        <f t="shared" si="0"/>
        <v>0</v>
      </c>
      <c r="E10" s="285">
        <f t="shared" si="0"/>
        <v>0</v>
      </c>
      <c r="F10" s="285">
        <f t="shared" si="0"/>
        <v>0</v>
      </c>
      <c r="G10" s="285">
        <f t="shared" si="0"/>
        <v>0</v>
      </c>
    </row>
    <row r="12" spans="1:9" ht="15.75" x14ac:dyDescent="0.25">
      <c r="A12" s="411" t="str">
        <f>IF(OR(AND(TOT_REM2_ETP&gt;0,DI_PERS=0),AND(DI_PERS&gt;0,TOT_REM2_ETP=0)),"Potentielle incohérence entre dépenses de personnel et effectifs rémunérés en ETP ","Contrôles OK")</f>
        <v>Contrôles OK</v>
      </c>
      <c r="B12" s="412"/>
      <c r="C12" s="412"/>
      <c r="D12" s="412"/>
      <c r="E12" s="412"/>
      <c r="F12" s="412"/>
      <c r="G12" s="412"/>
    </row>
  </sheetData>
  <sheetProtection formatCells="0" formatColumns="0" formatRows="0" insertColumns="0" insertRows="0" insertHyperlinks="0" deleteColumns="0" deleteRows="0" sort="0" autoFilter="0" pivotTables="0"/>
  <mergeCells count="5">
    <mergeCell ref="A12:G12"/>
    <mergeCell ref="A2:G2"/>
    <mergeCell ref="A7:G7"/>
    <mergeCell ref="A3:G3"/>
    <mergeCell ref="A4:G4"/>
  </mergeCells>
  <conditionalFormatting sqref="B6:E6">
    <cfRule type="cellIs" dxfId="10" priority="1" operator="equal">
      <formula>""</formula>
    </cfRule>
  </conditionalFormatting>
  <printOptions horizontalCentered="1"/>
  <pageMargins left="0.23622047244093999" right="0.59055118110236005" top="0.39370078740157" bottom="0.78740157480314998" header="0.39370078740157" footer="0.55118110236219997"/>
  <pageSetup paperSize="9" scale="17" orientation="portrait"/>
  <headerFooter alignWithMargins="0">
    <oddFooter>&amp;L&amp;8&amp;A&amp;R&amp;8R&amp;&amp;D 2022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3">
    <pageSetUpPr fitToPage="1"/>
  </sheetPr>
  <dimension ref="A1:O43"/>
  <sheetViews>
    <sheetView showGridLines="0" zoomScaleNormal="100" workbookViewId="0">
      <pane ySplit="1" topLeftCell="A2" activePane="bottomLeft" state="frozen"/>
      <selection pane="bottomLeft" activeCell="A12" sqref="A12:G12"/>
    </sheetView>
  </sheetViews>
  <sheetFormatPr baseColWidth="10" defaultColWidth="8.85546875" defaultRowHeight="15" x14ac:dyDescent="0.25"/>
  <cols>
    <col min="1" max="1" width="32.5703125" style="7" customWidth="1"/>
    <col min="2" max="7" width="16.7109375" style="7" customWidth="1"/>
    <col min="8" max="8" width="11.42578125" style="7" customWidth="1"/>
    <col min="9" max="9" width="3.85546875" style="2" customWidth="1"/>
    <col min="10" max="10" width="11.42578125" style="7" customWidth="1"/>
  </cols>
  <sheetData>
    <row r="1" spans="1:15" s="1" customFormat="1" ht="12.75" x14ac:dyDescent="0.2">
      <c r="A1" s="5"/>
      <c r="B1" s="7"/>
      <c r="C1" s="7"/>
      <c r="D1" s="7"/>
      <c r="E1" s="7"/>
      <c r="F1" s="7"/>
      <c r="G1" s="7"/>
      <c r="H1" s="7"/>
      <c r="I1" s="2"/>
    </row>
    <row r="2" spans="1:15" s="65" customFormat="1" ht="25.5" customHeight="1" x14ac:dyDescent="0.25">
      <c r="A2" s="413" t="str">
        <f>"Effectifs de R&amp;D rémunérés par votre organisme en " &amp; SURVEY_YEAR &amp; " en équivalent temps plein recherche (ETPR)"</f>
        <v>Effectifs de R&amp;D rémunérés par votre organisme en 2025 en équivalent temps plein recherche (ETPR)</v>
      </c>
      <c r="B2" s="413"/>
      <c r="C2" s="413"/>
      <c r="D2" s="413"/>
      <c r="E2" s="413"/>
      <c r="F2" s="413"/>
      <c r="G2" s="413"/>
      <c r="I2" s="2"/>
    </row>
    <row r="3" spans="1:15" s="62" customFormat="1" ht="24" customHeight="1" x14ac:dyDescent="0.15">
      <c r="A3" s="418" t="s">
        <v>169</v>
      </c>
      <c r="B3" s="419"/>
      <c r="C3" s="419"/>
      <c r="D3" s="419"/>
      <c r="E3" s="419"/>
      <c r="F3" s="419"/>
      <c r="G3" s="420"/>
      <c r="I3" s="2"/>
    </row>
    <row r="4" spans="1:15" ht="96.75" customHeight="1" x14ac:dyDescent="0.25">
      <c r="A4" s="421" t="s">
        <v>359</v>
      </c>
      <c r="B4" s="421"/>
      <c r="C4" s="421"/>
      <c r="D4" s="421"/>
      <c r="E4" s="421"/>
      <c r="F4" s="421"/>
      <c r="G4" s="421"/>
    </row>
    <row r="5" spans="1:15" ht="18" customHeight="1" x14ac:dyDescent="0.25">
      <c r="A5" s="63"/>
      <c r="B5" s="63"/>
      <c r="C5" s="63"/>
      <c r="D5" s="63"/>
      <c r="E5" s="63"/>
      <c r="F5" s="63"/>
    </row>
    <row r="6" spans="1:15" s="1" customFormat="1" ht="63.75" customHeight="1" x14ac:dyDescent="0.2">
      <c r="A6" s="49" t="s">
        <v>170</v>
      </c>
      <c r="B6" s="49" t="s">
        <v>171</v>
      </c>
      <c r="C6" s="49" t="s">
        <v>172</v>
      </c>
      <c r="D6" s="49" t="s">
        <v>173</v>
      </c>
      <c r="E6" s="49" t="s">
        <v>174</v>
      </c>
      <c r="F6" s="49" t="s">
        <v>175</v>
      </c>
      <c r="G6" s="54" t="s">
        <v>176</v>
      </c>
      <c r="I6" s="2"/>
    </row>
    <row r="7" spans="1:15" ht="15.75" x14ac:dyDescent="0.25">
      <c r="A7" s="414" t="s">
        <v>183</v>
      </c>
      <c r="B7" s="414"/>
      <c r="C7" s="414"/>
      <c r="D7" s="414"/>
      <c r="E7" s="414"/>
      <c r="F7" s="414"/>
      <c r="G7" s="414"/>
      <c r="J7" s="64"/>
      <c r="K7" s="64"/>
      <c r="L7" s="64"/>
      <c r="M7" s="64"/>
      <c r="N7" s="64"/>
      <c r="O7" s="64"/>
    </row>
    <row r="8" spans="1:15" ht="30" x14ac:dyDescent="0.25">
      <c r="A8" s="193" t="s">
        <v>184</v>
      </c>
      <c r="B8" s="306"/>
      <c r="C8" s="306"/>
      <c r="D8" s="306"/>
      <c r="E8" s="306"/>
      <c r="F8" s="306"/>
      <c r="G8" s="282">
        <f>SUM(B8:F8)</f>
        <v>0</v>
      </c>
    </row>
    <row r="9" spans="1:15" ht="30" x14ac:dyDescent="0.25">
      <c r="A9" s="193" t="s">
        <v>185</v>
      </c>
      <c r="B9" s="306"/>
      <c r="C9" s="306"/>
      <c r="D9" s="306"/>
      <c r="E9" s="306"/>
      <c r="F9" s="306"/>
      <c r="G9" s="282">
        <f>SUM(B9:F9)</f>
        <v>0</v>
      </c>
    </row>
    <row r="10" spans="1:15" ht="15.75" x14ac:dyDescent="0.25">
      <c r="A10" s="284" t="s">
        <v>182</v>
      </c>
      <c r="B10" s="285">
        <f>SUM(B8:B9)</f>
        <v>0</v>
      </c>
      <c r="C10" s="285">
        <f t="shared" ref="C10:G10" si="0">SUM(C8:C9)</f>
        <v>0</v>
      </c>
      <c r="D10" s="285">
        <f t="shared" si="0"/>
        <v>0</v>
      </c>
      <c r="E10" s="285">
        <f t="shared" si="0"/>
        <v>0</v>
      </c>
      <c r="F10" s="285">
        <f t="shared" si="0"/>
        <v>0</v>
      </c>
      <c r="G10" s="285">
        <f t="shared" si="0"/>
        <v>0</v>
      </c>
    </row>
    <row r="12" spans="1:15" ht="15.75" x14ac:dyDescent="0.25">
      <c r="A12" s="411" t="str">
        <f>IF(OR(AND(TOT_LIEU_ETP&gt;0,DI_PERS=0),AND(DI_PERS&gt;0,TOT_LIEU_ETP=0)),"Potentielle incohérence entre dépenses de personnel et effectifs rémunérés en ETP ","Contrôles OK")</f>
        <v>Contrôles OK</v>
      </c>
      <c r="B12" s="412"/>
      <c r="C12" s="412"/>
      <c r="D12" s="412"/>
      <c r="E12" s="412"/>
      <c r="F12" s="412"/>
      <c r="G12" s="412"/>
    </row>
    <row r="41" ht="31.5" customHeight="1" x14ac:dyDescent="0.25"/>
    <row r="42" ht="31.5" customHeight="1" x14ac:dyDescent="0.25"/>
    <row r="43" ht="31.5" customHeight="1" x14ac:dyDescent="0.25"/>
  </sheetData>
  <sheetProtection formatCells="0" formatColumns="0" formatRows="0" insertColumns="0" insertRows="0" insertHyperlinks="0" deleteColumns="0" deleteRows="0" sort="0" autoFilter="0" pivotTables="0"/>
  <mergeCells count="5">
    <mergeCell ref="A12:G12"/>
    <mergeCell ref="A2:G2"/>
    <mergeCell ref="A3:G3"/>
    <mergeCell ref="A4:G4"/>
    <mergeCell ref="A7:G7"/>
  </mergeCells>
  <conditionalFormatting sqref="A6:F6">
    <cfRule type="cellIs" dxfId="9" priority="1" operator="equal">
      <formula>""</formula>
    </cfRule>
  </conditionalFormatting>
  <printOptions horizontalCentered="1"/>
  <pageMargins left="0.23622047244093999" right="0.59055118110236005" top="0.39370078740157" bottom="0.78740157480314998" header="0.39370078740157" footer="0.55118110236219997"/>
  <pageSetup paperSize="9" scale="17" orientation="portrait"/>
  <headerFooter alignWithMargins="0">
    <oddFooter>&amp;L&amp;8&amp;A&amp;R&amp;8R&amp;&amp;D 2022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4">
    <pageSetUpPr fitToPage="1"/>
  </sheetPr>
  <dimension ref="A1:J52"/>
  <sheetViews>
    <sheetView showGridLines="0" zoomScale="75" zoomScaleNormal="75" workbookViewId="0">
      <pane xSplit="1" ySplit="6" topLeftCell="B7" activePane="bottomRight" state="frozen"/>
      <selection pane="topRight" activeCell="B1" sqref="B1"/>
      <selection pane="bottomLeft" activeCell="A7" sqref="A7"/>
      <selection pane="bottomRight" activeCell="H34" sqref="H34"/>
    </sheetView>
  </sheetViews>
  <sheetFormatPr baseColWidth="10" defaultColWidth="8.85546875" defaultRowHeight="15" x14ac:dyDescent="0.25"/>
  <cols>
    <col min="1" max="1" width="36.5703125" style="7" customWidth="1"/>
    <col min="2" max="2" width="17.28515625" style="7" customWidth="1"/>
    <col min="3" max="3" width="17.140625" style="7" customWidth="1"/>
    <col min="4" max="4" width="19.28515625" style="7" customWidth="1"/>
    <col min="5" max="5" width="18.85546875" style="7" customWidth="1"/>
    <col min="6" max="6" width="22.7109375" style="7" customWidth="1"/>
    <col min="7" max="8" width="14.85546875" style="7" customWidth="1"/>
    <col min="9" max="9" width="3.85546875" style="2" customWidth="1"/>
    <col min="10" max="10" width="11.42578125" style="7" customWidth="1"/>
  </cols>
  <sheetData>
    <row r="1" spans="1:9" s="1" customFormat="1" ht="12.75" x14ac:dyDescent="0.2">
      <c r="A1" s="5"/>
      <c r="B1" s="7"/>
      <c r="C1" s="7"/>
      <c r="D1" s="7"/>
      <c r="E1" s="7"/>
      <c r="F1" s="7"/>
      <c r="G1" s="7"/>
      <c r="H1" s="7"/>
      <c r="I1" s="2"/>
    </row>
    <row r="2" spans="1:9" s="62" customFormat="1" ht="33.75" customHeight="1" x14ac:dyDescent="0.15">
      <c r="A2" s="424" t="str">
        <f>"Répartition des effectifs par région (lieu de travail)  " &amp; SURVEY_YEAR &amp; " en équivalent temps plein recherche (ETPR)"</f>
        <v>Répartition des effectifs par région (lieu de travail)  2025 en équivalent temps plein recherche (ETPR)</v>
      </c>
      <c r="B2" s="424"/>
      <c r="C2" s="424"/>
      <c r="D2" s="424"/>
      <c r="E2" s="424"/>
      <c r="F2" s="424"/>
      <c r="G2" s="424"/>
      <c r="H2" s="66"/>
      <c r="I2" s="2"/>
    </row>
    <row r="3" spans="1:9" s="12" customFormat="1" ht="47.45" customHeight="1" x14ac:dyDescent="0.2">
      <c r="A3" s="422" t="s">
        <v>360</v>
      </c>
      <c r="B3" s="423"/>
      <c r="C3" s="423"/>
      <c r="D3" s="423"/>
      <c r="E3" s="423"/>
      <c r="F3" s="423"/>
      <c r="G3" s="423"/>
      <c r="I3" s="2"/>
    </row>
    <row r="4" spans="1:9" s="12" customFormat="1" ht="77.45" customHeight="1" x14ac:dyDescent="0.2">
      <c r="A4" s="422" t="s">
        <v>361</v>
      </c>
      <c r="B4" s="423"/>
      <c r="C4" s="423"/>
      <c r="D4" s="423"/>
      <c r="E4" s="423"/>
      <c r="F4" s="423"/>
      <c r="G4" s="423"/>
      <c r="I4" s="2"/>
    </row>
    <row r="5" spans="1:9" s="12" customFormat="1" ht="12.75" x14ac:dyDescent="0.2">
      <c r="A5" s="63"/>
      <c r="B5" s="63"/>
      <c r="C5" s="63"/>
      <c r="D5" s="63"/>
      <c r="E5" s="63"/>
      <c r="F5" s="63"/>
      <c r="I5" s="2"/>
    </row>
    <row r="6" spans="1:9" s="1" customFormat="1" ht="94.5" x14ac:dyDescent="0.2">
      <c r="A6" s="271" t="s">
        <v>170</v>
      </c>
      <c r="B6" s="271" t="s">
        <v>171</v>
      </c>
      <c r="C6" s="271" t="s">
        <v>172</v>
      </c>
      <c r="D6" s="271" t="s">
        <v>173</v>
      </c>
      <c r="E6" s="271" t="s">
        <v>174</v>
      </c>
      <c r="F6" s="271" t="s">
        <v>175</v>
      </c>
      <c r="G6" s="272" t="s">
        <v>176</v>
      </c>
      <c r="I6" s="2"/>
    </row>
    <row r="7" spans="1:9" ht="27.75" customHeight="1" x14ac:dyDescent="0.25">
      <c r="A7" s="181" t="s">
        <v>186</v>
      </c>
      <c r="B7" s="286"/>
      <c r="C7" s="286"/>
      <c r="D7" s="286"/>
      <c r="E7" s="286"/>
      <c r="F7" s="286"/>
      <c r="G7" s="287">
        <f>SUM(B7:F7)</f>
        <v>0</v>
      </c>
      <c r="H7" s="67"/>
    </row>
    <row r="8" spans="1:9" ht="27.75" customHeight="1" x14ac:dyDescent="0.25">
      <c r="A8" s="181" t="s">
        <v>58</v>
      </c>
      <c r="B8" s="286"/>
      <c r="C8" s="286"/>
      <c r="D8" s="286"/>
      <c r="E8" s="286"/>
      <c r="F8" s="286"/>
      <c r="G8" s="287">
        <f t="shared" ref="G8:G35" si="0">SUM(B8:F8)</f>
        <v>0</v>
      </c>
      <c r="H8" s="67"/>
    </row>
    <row r="9" spans="1:9" ht="27.75" customHeight="1" x14ac:dyDescent="0.25">
      <c r="A9" s="181" t="s">
        <v>59</v>
      </c>
      <c r="B9" s="286"/>
      <c r="C9" s="286"/>
      <c r="D9" s="286"/>
      <c r="E9" s="286"/>
      <c r="F9" s="286"/>
      <c r="G9" s="287">
        <f t="shared" si="0"/>
        <v>0</v>
      </c>
      <c r="H9" s="67"/>
    </row>
    <row r="10" spans="1:9" ht="27.75" customHeight="1" x14ac:dyDescent="0.25">
      <c r="A10" s="181" t="s">
        <v>60</v>
      </c>
      <c r="B10" s="286"/>
      <c r="C10" s="286"/>
      <c r="D10" s="286"/>
      <c r="E10" s="286"/>
      <c r="F10" s="286"/>
      <c r="G10" s="287">
        <f t="shared" si="0"/>
        <v>0</v>
      </c>
      <c r="H10" s="67"/>
    </row>
    <row r="11" spans="1:9" ht="27.75" customHeight="1" x14ac:dyDescent="0.25">
      <c r="A11" s="181" t="s">
        <v>61</v>
      </c>
      <c r="B11" s="286"/>
      <c r="C11" s="286"/>
      <c r="D11" s="286"/>
      <c r="E11" s="286"/>
      <c r="F11" s="286"/>
      <c r="G11" s="287">
        <f t="shared" si="0"/>
        <v>0</v>
      </c>
      <c r="H11" s="67"/>
    </row>
    <row r="12" spans="1:9" ht="27.75" customHeight="1" x14ac:dyDescent="0.25">
      <c r="A12" s="181" t="s">
        <v>62</v>
      </c>
      <c r="B12" s="286"/>
      <c r="C12" s="286"/>
      <c r="D12" s="286"/>
      <c r="E12" s="286"/>
      <c r="F12" s="286"/>
      <c r="G12" s="287">
        <f t="shared" si="0"/>
        <v>0</v>
      </c>
      <c r="H12" s="67"/>
    </row>
    <row r="13" spans="1:9" ht="27.75" customHeight="1" x14ac:dyDescent="0.25">
      <c r="A13" s="181" t="s">
        <v>63</v>
      </c>
      <c r="B13" s="286"/>
      <c r="C13" s="286"/>
      <c r="D13" s="286"/>
      <c r="E13" s="286"/>
      <c r="F13" s="286"/>
      <c r="G13" s="287">
        <f t="shared" si="0"/>
        <v>0</v>
      </c>
      <c r="H13" s="67"/>
    </row>
    <row r="14" spans="1:9" ht="27.75" customHeight="1" x14ac:dyDescent="0.25">
      <c r="A14" s="181" t="s">
        <v>64</v>
      </c>
      <c r="B14" s="286"/>
      <c r="C14" s="286"/>
      <c r="D14" s="286"/>
      <c r="E14" s="286"/>
      <c r="F14" s="286"/>
      <c r="G14" s="287">
        <f t="shared" si="0"/>
        <v>0</v>
      </c>
      <c r="H14" s="67"/>
    </row>
    <row r="15" spans="1:9" ht="27.75" customHeight="1" x14ac:dyDescent="0.25">
      <c r="A15" s="181" t="s">
        <v>65</v>
      </c>
      <c r="B15" s="286"/>
      <c r="C15" s="286"/>
      <c r="D15" s="286"/>
      <c r="E15" s="286"/>
      <c r="F15" s="286"/>
      <c r="G15" s="287">
        <f t="shared" si="0"/>
        <v>0</v>
      </c>
      <c r="H15" s="67"/>
    </row>
    <row r="16" spans="1:9" ht="27.75" customHeight="1" x14ac:dyDescent="0.25">
      <c r="A16" s="181" t="s">
        <v>66</v>
      </c>
      <c r="B16" s="286"/>
      <c r="C16" s="286"/>
      <c r="D16" s="286"/>
      <c r="E16" s="286"/>
      <c r="F16" s="286"/>
      <c r="G16" s="287">
        <f t="shared" si="0"/>
        <v>0</v>
      </c>
      <c r="H16" s="67"/>
    </row>
    <row r="17" spans="1:8" ht="27.75" customHeight="1" x14ac:dyDescent="0.25">
      <c r="A17" s="181" t="s">
        <v>67</v>
      </c>
      <c r="B17" s="286"/>
      <c r="C17" s="286"/>
      <c r="D17" s="286"/>
      <c r="E17" s="286"/>
      <c r="F17" s="286"/>
      <c r="G17" s="287">
        <f t="shared" si="0"/>
        <v>0</v>
      </c>
      <c r="H17" s="67"/>
    </row>
    <row r="18" spans="1:8" ht="27.75" customHeight="1" x14ac:dyDescent="0.25">
      <c r="A18" s="181" t="s">
        <v>68</v>
      </c>
      <c r="B18" s="286"/>
      <c r="C18" s="286"/>
      <c r="D18" s="286"/>
      <c r="E18" s="286"/>
      <c r="F18" s="286"/>
      <c r="G18" s="287">
        <f t="shared" si="0"/>
        <v>0</v>
      </c>
      <c r="H18" s="67"/>
    </row>
    <row r="19" spans="1:8" ht="27.75" customHeight="1" x14ac:dyDescent="0.25">
      <c r="A19" s="181" t="s">
        <v>69</v>
      </c>
      <c r="B19" s="286"/>
      <c r="C19" s="286"/>
      <c r="D19" s="286"/>
      <c r="E19" s="286"/>
      <c r="F19" s="286"/>
      <c r="G19" s="287">
        <f t="shared" si="0"/>
        <v>0</v>
      </c>
      <c r="H19" s="67"/>
    </row>
    <row r="20" spans="1:8" ht="27.75" customHeight="1" x14ac:dyDescent="0.25">
      <c r="A20" s="181" t="s">
        <v>70</v>
      </c>
      <c r="B20" s="286"/>
      <c r="C20" s="286"/>
      <c r="D20" s="286"/>
      <c r="E20" s="286"/>
      <c r="F20" s="286"/>
      <c r="G20" s="287">
        <f t="shared" si="0"/>
        <v>0</v>
      </c>
      <c r="H20" s="67"/>
    </row>
    <row r="21" spans="1:8" ht="27.75" customHeight="1" x14ac:dyDescent="0.25">
      <c r="A21" s="181" t="s">
        <v>71</v>
      </c>
      <c r="B21" s="286"/>
      <c r="C21" s="286"/>
      <c r="D21" s="286"/>
      <c r="E21" s="286"/>
      <c r="F21" s="286"/>
      <c r="G21" s="287">
        <f t="shared" si="0"/>
        <v>0</v>
      </c>
      <c r="H21" s="67"/>
    </row>
    <row r="22" spans="1:8" ht="27.75" customHeight="1" x14ac:dyDescent="0.25">
      <c r="A22" s="181" t="s">
        <v>72</v>
      </c>
      <c r="B22" s="286"/>
      <c r="C22" s="286"/>
      <c r="D22" s="286"/>
      <c r="E22" s="286"/>
      <c r="F22" s="286"/>
      <c r="G22" s="287">
        <f t="shared" si="0"/>
        <v>0</v>
      </c>
      <c r="H22" s="67"/>
    </row>
    <row r="23" spans="1:8" ht="27.75" customHeight="1" x14ac:dyDescent="0.25">
      <c r="A23" s="181" t="s">
        <v>73</v>
      </c>
      <c r="B23" s="286"/>
      <c r="C23" s="286"/>
      <c r="D23" s="286"/>
      <c r="E23" s="286"/>
      <c r="F23" s="286"/>
      <c r="G23" s="287">
        <f t="shared" si="0"/>
        <v>0</v>
      </c>
      <c r="H23" s="67"/>
    </row>
    <row r="24" spans="1:8" ht="27.75" customHeight="1" x14ac:dyDescent="0.25">
      <c r="A24" s="181" t="s">
        <v>74</v>
      </c>
      <c r="B24" s="286"/>
      <c r="C24" s="286"/>
      <c r="D24" s="286"/>
      <c r="E24" s="286"/>
      <c r="F24" s="286"/>
      <c r="G24" s="287">
        <f t="shared" si="0"/>
        <v>0</v>
      </c>
      <c r="H24" s="67"/>
    </row>
    <row r="25" spans="1:8" ht="27.75" customHeight="1" x14ac:dyDescent="0.25">
      <c r="A25" s="181" t="s">
        <v>75</v>
      </c>
      <c r="B25" s="286"/>
      <c r="C25" s="286"/>
      <c r="D25" s="286"/>
      <c r="E25" s="286"/>
      <c r="F25" s="286"/>
      <c r="G25" s="287">
        <f t="shared" si="0"/>
        <v>0</v>
      </c>
      <c r="H25" s="67"/>
    </row>
    <row r="26" spans="1:8" ht="27.75" customHeight="1" x14ac:dyDescent="0.25">
      <c r="A26" s="181" t="s">
        <v>76</v>
      </c>
      <c r="B26" s="286"/>
      <c r="C26" s="286"/>
      <c r="D26" s="286"/>
      <c r="E26" s="286"/>
      <c r="F26" s="286"/>
      <c r="G26" s="287">
        <f t="shared" si="0"/>
        <v>0</v>
      </c>
      <c r="H26" s="67"/>
    </row>
    <row r="27" spans="1:8" ht="27.75" customHeight="1" x14ac:dyDescent="0.25">
      <c r="A27" s="181" t="s">
        <v>77</v>
      </c>
      <c r="B27" s="286"/>
      <c r="C27" s="286"/>
      <c r="D27" s="286"/>
      <c r="E27" s="286"/>
      <c r="F27" s="286"/>
      <c r="G27" s="287">
        <f t="shared" si="0"/>
        <v>0</v>
      </c>
      <c r="H27" s="67"/>
    </row>
    <row r="28" spans="1:8" ht="27.75" customHeight="1" x14ac:dyDescent="0.25">
      <c r="A28" s="181" t="s">
        <v>78</v>
      </c>
      <c r="B28" s="286"/>
      <c r="C28" s="286"/>
      <c r="D28" s="286"/>
      <c r="E28" s="286"/>
      <c r="F28" s="286"/>
      <c r="G28" s="287">
        <f t="shared" si="0"/>
        <v>0</v>
      </c>
      <c r="H28" s="67"/>
    </row>
    <row r="29" spans="1:8" ht="27.75" customHeight="1" x14ac:dyDescent="0.25">
      <c r="A29" s="181" t="s">
        <v>79</v>
      </c>
      <c r="B29" s="286"/>
      <c r="C29" s="286"/>
      <c r="D29" s="286"/>
      <c r="E29" s="286"/>
      <c r="F29" s="286"/>
      <c r="G29" s="287">
        <f t="shared" si="0"/>
        <v>0</v>
      </c>
      <c r="H29" s="67"/>
    </row>
    <row r="30" spans="1:8" ht="27.75" customHeight="1" x14ac:dyDescent="0.25">
      <c r="A30" s="181" t="s">
        <v>80</v>
      </c>
      <c r="B30" s="286"/>
      <c r="C30" s="286"/>
      <c r="D30" s="286"/>
      <c r="E30" s="286"/>
      <c r="F30" s="286"/>
      <c r="G30" s="287">
        <f t="shared" si="0"/>
        <v>0</v>
      </c>
      <c r="H30" s="67"/>
    </row>
    <row r="31" spans="1:8" ht="27.75" customHeight="1" x14ac:dyDescent="0.25">
      <c r="A31" s="181" t="s">
        <v>81</v>
      </c>
      <c r="B31" s="286"/>
      <c r="C31" s="286"/>
      <c r="D31" s="286"/>
      <c r="E31" s="286"/>
      <c r="F31" s="286"/>
      <c r="G31" s="287">
        <f t="shared" si="0"/>
        <v>0</v>
      </c>
      <c r="H31" s="67"/>
    </row>
    <row r="32" spans="1:8" ht="27.75" customHeight="1" x14ac:dyDescent="0.25">
      <c r="A32" s="181" t="s">
        <v>82</v>
      </c>
      <c r="B32" s="286"/>
      <c r="C32" s="286"/>
      <c r="D32" s="286"/>
      <c r="E32" s="286"/>
      <c r="F32" s="286"/>
      <c r="G32" s="287">
        <f t="shared" si="0"/>
        <v>0</v>
      </c>
      <c r="H32" s="67"/>
    </row>
    <row r="33" spans="1:10" ht="27.75" customHeight="1" x14ac:dyDescent="0.25">
      <c r="A33" s="181" t="s">
        <v>83</v>
      </c>
      <c r="B33" s="286"/>
      <c r="C33" s="286"/>
      <c r="D33" s="286"/>
      <c r="E33" s="286"/>
      <c r="F33" s="286"/>
      <c r="G33" s="287">
        <f t="shared" si="0"/>
        <v>0</v>
      </c>
      <c r="H33" s="67"/>
    </row>
    <row r="34" spans="1:10" ht="27.75" customHeight="1" x14ac:dyDescent="0.25">
      <c r="A34" s="181" t="s">
        <v>187</v>
      </c>
      <c r="B34" s="286"/>
      <c r="C34" s="286"/>
      <c r="D34" s="286"/>
      <c r="E34" s="286"/>
      <c r="F34" s="286"/>
      <c r="G34" s="287">
        <f t="shared" si="0"/>
        <v>0</v>
      </c>
      <c r="H34" s="67"/>
    </row>
    <row r="35" spans="1:10" ht="27.75" customHeight="1" x14ac:dyDescent="0.25">
      <c r="A35" s="181" t="s">
        <v>313</v>
      </c>
      <c r="B35" s="288"/>
      <c r="C35" s="288"/>
      <c r="D35" s="288"/>
      <c r="E35" s="288"/>
      <c r="F35" s="288"/>
      <c r="G35" s="287">
        <f t="shared" si="0"/>
        <v>0</v>
      </c>
      <c r="H35" s="67"/>
      <c r="J35" s="61"/>
    </row>
    <row r="36" spans="1:10" s="11" customFormat="1" ht="44.25" customHeight="1" x14ac:dyDescent="0.2">
      <c r="A36" s="232" t="s">
        <v>182</v>
      </c>
      <c r="B36" s="287">
        <f>SUM(B7:B35)</f>
        <v>0</v>
      </c>
      <c r="C36" s="287">
        <f t="shared" ref="C36:G36" si="1">SUM(C7:C35)</f>
        <v>0</v>
      </c>
      <c r="D36" s="287">
        <f t="shared" si="1"/>
        <v>0</v>
      </c>
      <c r="E36" s="287">
        <f t="shared" si="1"/>
        <v>0</v>
      </c>
      <c r="F36" s="287">
        <f t="shared" si="1"/>
        <v>0</v>
      </c>
      <c r="G36" s="287">
        <f t="shared" si="1"/>
        <v>0</v>
      </c>
      <c r="H36" s="67"/>
      <c r="I36" s="2"/>
    </row>
    <row r="37" spans="1:10" x14ac:dyDescent="0.25">
      <c r="H37" s="67"/>
    </row>
    <row r="38" spans="1:10" ht="15.75" x14ac:dyDescent="0.25">
      <c r="A38" s="387" t="str">
        <f>IF(OR(CR_REG&lt;&gt;CR_LIEU_ETP,DOC_REG&lt;&gt;DOC_LIEU_ETP,IE_REG&lt;&gt;IE_LIEU_ETP,AUTRE_REG&lt;&gt;AUTRE_LIEU_ETP,TOT_REG&lt;&gt;TOT_LIEU_ETP),"Les totaux des ETP par région ne correspondent pas aux totaux des ETP répartis par lieu de travail.","Contrôles OK")</f>
        <v>Contrôles OK</v>
      </c>
      <c r="B38" s="387"/>
      <c r="C38" s="387"/>
      <c r="D38" s="387"/>
      <c r="E38" s="387"/>
      <c r="F38" s="387"/>
      <c r="G38" s="387"/>
    </row>
    <row r="39" spans="1:10" ht="15.75" x14ac:dyDescent="0.25">
      <c r="A39" s="111" t="s">
        <v>362</v>
      </c>
    </row>
    <row r="40" spans="1:10" ht="15.75" x14ac:dyDescent="0.25">
      <c r="A40" s="232" t="s">
        <v>182</v>
      </c>
      <c r="B40" s="287">
        <f>CR_LIEU_ETP</f>
        <v>0</v>
      </c>
      <c r="C40" s="287">
        <f>IR_LIEU_ETP</f>
        <v>0</v>
      </c>
      <c r="D40" s="287">
        <f>DOC_LIEU_ETP</f>
        <v>0</v>
      </c>
      <c r="E40" s="287">
        <f>IE_LIEU_ETP</f>
        <v>0</v>
      </c>
      <c r="F40" s="287">
        <f>AUTRE_LIEU_ETP</f>
        <v>0</v>
      </c>
      <c r="G40" s="287">
        <f>TOT_LIEU_ETP</f>
        <v>0</v>
      </c>
    </row>
    <row r="50" ht="31.5" customHeight="1" x14ac:dyDescent="0.25"/>
    <row r="51" ht="31.5" customHeight="1" x14ac:dyDescent="0.25"/>
    <row r="52" ht="31.5" customHeight="1" x14ac:dyDescent="0.25"/>
  </sheetData>
  <sheetProtection formatCells="0" formatColumns="0" formatRows="0" insertColumns="0" insertRows="0" insertHyperlinks="0" deleteColumns="0" deleteRows="0" sort="0" autoFilter="0" pivotTables="0"/>
  <mergeCells count="4">
    <mergeCell ref="A38:G38"/>
    <mergeCell ref="A3:G3"/>
    <mergeCell ref="A4:G4"/>
    <mergeCell ref="A2:G2"/>
  </mergeCells>
  <conditionalFormatting sqref="B36">
    <cfRule type="cellIs" dxfId="8" priority="6" operator="notEqual">
      <formula>$B$40</formula>
    </cfRule>
  </conditionalFormatting>
  <conditionalFormatting sqref="B6:F6">
    <cfRule type="cellIs" dxfId="7" priority="12" operator="equal">
      <formula>""</formula>
    </cfRule>
  </conditionalFormatting>
  <conditionalFormatting sqref="C36">
    <cfRule type="cellIs" dxfId="6" priority="5" operator="notEqual">
      <formula>$C$40</formula>
    </cfRule>
  </conditionalFormatting>
  <conditionalFormatting sqref="D36">
    <cfRule type="cellIs" dxfId="5" priority="4" operator="notEqual">
      <formula>$D$40</formula>
    </cfRule>
  </conditionalFormatting>
  <conditionalFormatting sqref="E36">
    <cfRule type="cellIs" dxfId="4" priority="3" operator="notEqual">
      <formula>$E$40</formula>
    </cfRule>
  </conditionalFormatting>
  <conditionalFormatting sqref="F36">
    <cfRule type="cellIs" dxfId="3" priority="2" operator="notEqual">
      <formula>$F$40</formula>
    </cfRule>
  </conditionalFormatting>
  <conditionalFormatting sqref="G36">
    <cfRule type="cellIs" dxfId="2" priority="1" operator="notEqual">
      <formula>$G$40</formula>
    </cfRule>
  </conditionalFormatting>
  <printOptions horizontalCentered="1"/>
  <pageMargins left="0.23622047244093999" right="0.59055118110236005" top="0.39370078740157" bottom="0.78740157480314998" header="0.39370078740157" footer="0.55118110236219997"/>
  <pageSetup paperSize="9" scale="16" orientation="portrait"/>
  <headerFooter alignWithMargins="0">
    <oddFooter>&amp;L&amp;8&amp;A&amp;R&amp;8R&amp;&amp;D 2022</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5">
    <pageSetUpPr fitToPage="1"/>
  </sheetPr>
  <dimension ref="A1:J10"/>
  <sheetViews>
    <sheetView showGridLines="0" zoomScaleNormal="100" workbookViewId="0">
      <pane ySplit="1" topLeftCell="A2" activePane="bottomLeft" state="frozen"/>
      <selection pane="bottomLeft" activeCell="B9" sqref="B9"/>
    </sheetView>
  </sheetViews>
  <sheetFormatPr baseColWidth="10" defaultColWidth="8.85546875" defaultRowHeight="15" x14ac:dyDescent="0.25"/>
  <cols>
    <col min="1" max="1" width="28.7109375" style="7" bestFit="1" customWidth="1"/>
    <col min="2" max="4" width="15.7109375" style="7" customWidth="1"/>
    <col min="5" max="5" width="17.5703125" style="7" customWidth="1"/>
    <col min="6" max="6" width="17.85546875" style="7" customWidth="1"/>
    <col min="7" max="7" width="18.7109375" style="7" customWidth="1"/>
    <col min="8" max="8" width="15.7109375" style="7" customWidth="1"/>
    <col min="9" max="9" width="3.85546875" style="2" customWidth="1"/>
    <col min="10" max="10" width="11.42578125" style="7" customWidth="1"/>
  </cols>
  <sheetData>
    <row r="1" spans="1:9" s="1" customFormat="1" ht="12.75" x14ac:dyDescent="0.2">
      <c r="A1" s="5"/>
      <c r="B1" s="7"/>
      <c r="C1" s="7"/>
      <c r="D1" s="7"/>
      <c r="E1" s="7"/>
      <c r="F1" s="7"/>
      <c r="G1" s="7"/>
      <c r="H1" s="7"/>
      <c r="I1" s="2"/>
    </row>
    <row r="2" spans="1:9" ht="46.15" customHeight="1" x14ac:dyDescent="0.25">
      <c r="A2" s="428" t="str">
        <f>"Effectifs de R&amp;D travaillant dans votre organisme au 31/12/" &amp; SURVEY_YEAR &amp; " et rémunérés par un tiers, en personnes physiques (PP)"</f>
        <v>Effectifs de R&amp;D travaillant dans votre organisme au 31/12/2025 et rémunérés par un tiers, en personnes physiques (PP)</v>
      </c>
      <c r="B2" s="428"/>
      <c r="C2" s="428"/>
      <c r="D2" s="428"/>
      <c r="E2" s="428"/>
      <c r="F2" s="428"/>
      <c r="G2" s="428"/>
      <c r="H2" s="59"/>
    </row>
    <row r="3" spans="1:9" ht="14.45" customHeight="1" x14ac:dyDescent="0.25">
      <c r="A3" s="425" t="s">
        <v>188</v>
      </c>
      <c r="B3" s="425"/>
      <c r="C3" s="425"/>
      <c r="D3" s="425"/>
      <c r="E3" s="425"/>
      <c r="F3" s="425"/>
      <c r="G3" s="425"/>
      <c r="H3" s="68"/>
    </row>
    <row r="4" spans="1:9" ht="14.45" customHeight="1" x14ac:dyDescent="0.25">
      <c r="A4" s="426" t="str">
        <f>"En Personnes Physiques (PP) au 31/12/" &amp; SURVEY_YEAR</f>
        <v>En Personnes Physiques (PP) au 31/12/2025</v>
      </c>
      <c r="B4" s="426"/>
      <c r="C4" s="426"/>
      <c r="D4" s="426"/>
      <c r="E4" s="426"/>
      <c r="F4" s="426"/>
      <c r="G4" s="426"/>
      <c r="H4" s="68"/>
    </row>
    <row r="5" spans="1:9" ht="45" customHeight="1" x14ac:dyDescent="0.25">
      <c r="A5" s="364" t="s">
        <v>363</v>
      </c>
      <c r="B5" s="364"/>
      <c r="C5" s="364"/>
      <c r="D5" s="364"/>
      <c r="E5" s="364"/>
      <c r="F5" s="364"/>
      <c r="G5" s="364"/>
      <c r="H5" s="68"/>
    </row>
    <row r="6" spans="1:9" s="1" customFormat="1" ht="110.25" x14ac:dyDescent="0.2">
      <c r="A6" s="271" t="s">
        <v>170</v>
      </c>
      <c r="B6" s="271" t="s">
        <v>171</v>
      </c>
      <c r="C6" s="271" t="s">
        <v>172</v>
      </c>
      <c r="D6" s="271" t="s">
        <v>173</v>
      </c>
      <c r="E6" s="271" t="s">
        <v>174</v>
      </c>
      <c r="F6" s="271" t="s">
        <v>175</v>
      </c>
      <c r="G6" s="272" t="s">
        <v>176</v>
      </c>
      <c r="I6" s="2"/>
    </row>
    <row r="7" spans="1:9" ht="14.45" customHeight="1" x14ac:dyDescent="0.25">
      <c r="A7" s="427" t="s">
        <v>189</v>
      </c>
      <c r="B7" s="427"/>
      <c r="C7" s="427"/>
      <c r="D7" s="427"/>
      <c r="E7" s="427"/>
      <c r="F7" s="427"/>
      <c r="G7" s="427"/>
      <c r="H7" s="68"/>
    </row>
    <row r="8" spans="1:9" ht="30" x14ac:dyDescent="0.25">
      <c r="A8" s="289" t="s">
        <v>190</v>
      </c>
      <c r="B8" s="286"/>
      <c r="C8" s="286"/>
      <c r="D8" s="286"/>
      <c r="E8" s="286"/>
      <c r="F8" s="286"/>
      <c r="G8" s="287">
        <f>SUM(B8:F8)</f>
        <v>0</v>
      </c>
      <c r="H8" s="68"/>
    </row>
    <row r="9" spans="1:9" ht="15.75" x14ac:dyDescent="0.25">
      <c r="A9" s="290" t="s">
        <v>191</v>
      </c>
      <c r="B9" s="287">
        <f>CR_TNV_PP</f>
        <v>0</v>
      </c>
      <c r="C9" s="287">
        <f>IR_TNV_PP</f>
        <v>0</v>
      </c>
      <c r="D9" s="287">
        <f>DOC_TNV_PP</f>
        <v>0</v>
      </c>
      <c r="E9" s="287">
        <f>IE_TNV_PP</f>
        <v>0</v>
      </c>
      <c r="F9" s="287">
        <f>AUTRE_TNV_PP</f>
        <v>0</v>
      </c>
      <c r="G9" s="287">
        <f>TOT_TNV_PP</f>
        <v>0</v>
      </c>
      <c r="H9" s="68"/>
    </row>
    <row r="10" spans="1:9" x14ac:dyDescent="0.25">
      <c r="A10" s="14"/>
      <c r="B10" s="14"/>
      <c r="C10" s="14"/>
      <c r="D10" s="14"/>
      <c r="E10" s="14"/>
      <c r="F10" s="14"/>
      <c r="G10" s="14"/>
      <c r="H10" s="14"/>
    </row>
  </sheetData>
  <sheetProtection formatCells="0" formatColumns="0" formatRows="0" insertColumns="0" insertRows="0" insertHyperlinks="0" deleteColumns="0" deleteRows="0" sort="0" autoFilter="0" pivotTables="0"/>
  <mergeCells count="5">
    <mergeCell ref="A3:G3"/>
    <mergeCell ref="A4:G4"/>
    <mergeCell ref="A7:G7"/>
    <mergeCell ref="A2:G2"/>
    <mergeCell ref="A5:G5"/>
  </mergeCells>
  <conditionalFormatting sqref="B6:F6">
    <cfRule type="cellIs" dxfId="1" priority="1" operator="equal">
      <formula>""</formula>
    </cfRule>
  </conditionalFormatting>
  <printOptions horizontalCentered="1"/>
  <pageMargins left="0.23622047244093999" right="0.59055118110236005" top="0.39370078740157" bottom="0.78740157480314998" header="0.39370078740157" footer="0.55118110236219997"/>
  <pageSetup paperSize="9" scale="59" orientation="portrait"/>
  <headerFooter alignWithMargins="0">
    <oddFooter>&amp;L&amp;8&amp;A&amp;R&amp;8R&amp;&amp;D 2022</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6">
    <pageSetUpPr fitToPage="1"/>
  </sheetPr>
  <dimension ref="A1:J32"/>
  <sheetViews>
    <sheetView showGridLines="0" zoomScaleNormal="100" workbookViewId="0">
      <pane ySplit="1" topLeftCell="A2" activePane="bottomLeft" state="frozen"/>
      <selection pane="bottomLeft" activeCell="F9" sqref="F9"/>
    </sheetView>
  </sheetViews>
  <sheetFormatPr baseColWidth="10" defaultColWidth="8.85546875" defaultRowHeight="15" x14ac:dyDescent="0.25"/>
  <cols>
    <col min="1" max="1" width="41.5703125" style="7" customWidth="1"/>
    <col min="2" max="4" width="15.7109375" style="7" customWidth="1"/>
    <col min="5" max="5" width="17.5703125" style="7" customWidth="1"/>
    <col min="6" max="6" width="17.85546875" style="7" customWidth="1"/>
    <col min="7" max="7" width="18.7109375" style="7" customWidth="1"/>
    <col min="8" max="8" width="15.7109375" style="7" customWidth="1"/>
    <col min="9" max="9" width="3.85546875" style="2" customWidth="1"/>
    <col min="10" max="10" width="11.42578125" style="7" customWidth="1"/>
  </cols>
  <sheetData>
    <row r="1" spans="1:9" s="1" customFormat="1" ht="12.75" x14ac:dyDescent="0.2">
      <c r="A1" s="5"/>
      <c r="B1" s="7"/>
      <c r="C1" s="7"/>
      <c r="D1" s="7"/>
      <c r="E1" s="7"/>
      <c r="F1" s="7"/>
      <c r="G1" s="7"/>
      <c r="H1" s="7"/>
      <c r="I1" s="2"/>
    </row>
    <row r="2" spans="1:9" ht="34.15" customHeight="1" x14ac:dyDescent="0.25">
      <c r="A2" s="431" t="str">
        <f>"Effectifs de R&amp;D travaillant dans votre organisme en " &amp; SURVEY_YEAR &amp; " et rémunérés par un tiers, en équivalents temps plein recherche (ETPR)"</f>
        <v>Effectifs de R&amp;D travaillant dans votre organisme en 2025 et rémunérés par un tiers, en équivalents temps plein recherche (ETPR)</v>
      </c>
      <c r="B2" s="431"/>
      <c r="C2" s="431"/>
      <c r="D2" s="431"/>
      <c r="E2" s="431"/>
      <c r="F2" s="431"/>
      <c r="G2" s="431"/>
      <c r="H2" s="59"/>
    </row>
    <row r="3" spans="1:9" ht="15.6" customHeight="1" x14ac:dyDescent="0.25">
      <c r="A3" s="429" t="s">
        <v>188</v>
      </c>
      <c r="B3" s="429"/>
      <c r="C3" s="429"/>
      <c r="D3" s="429"/>
      <c r="E3" s="429"/>
      <c r="F3" s="429"/>
      <c r="G3" s="429"/>
      <c r="H3" s="68"/>
    </row>
    <row r="4" spans="1:9" ht="88.9" customHeight="1" x14ac:dyDescent="0.25">
      <c r="A4" s="391" t="s">
        <v>361</v>
      </c>
      <c r="B4" s="391"/>
      <c r="C4" s="391"/>
      <c r="D4" s="391"/>
      <c r="E4" s="391"/>
      <c r="F4" s="391"/>
      <c r="G4" s="391"/>
      <c r="H4" s="68"/>
    </row>
    <row r="5" spans="1:9" ht="16.5" customHeight="1" x14ac:dyDescent="0.25">
      <c r="A5" s="68"/>
      <c r="B5" s="68"/>
      <c r="C5" s="68"/>
      <c r="D5" s="68"/>
      <c r="E5" s="68"/>
      <c r="F5" s="68"/>
      <c r="G5" s="68"/>
      <c r="H5" s="68"/>
    </row>
    <row r="6" spans="1:9" s="1" customFormat="1" ht="110.25" x14ac:dyDescent="0.2">
      <c r="A6" s="271" t="s">
        <v>170</v>
      </c>
      <c r="B6" s="271" t="s">
        <v>171</v>
      </c>
      <c r="C6" s="271" t="s">
        <v>172</v>
      </c>
      <c r="D6" s="271" t="s">
        <v>173</v>
      </c>
      <c r="E6" s="271" t="s">
        <v>174</v>
      </c>
      <c r="F6" s="271" t="s">
        <v>175</v>
      </c>
      <c r="G6" s="272" t="s">
        <v>176</v>
      </c>
      <c r="I6" s="2"/>
    </row>
    <row r="7" spans="1:9" x14ac:dyDescent="0.25">
      <c r="A7" s="430" t="s">
        <v>189</v>
      </c>
      <c r="B7" s="430"/>
      <c r="C7" s="430"/>
      <c r="D7" s="430"/>
      <c r="E7" s="430"/>
      <c r="F7" s="430"/>
      <c r="G7" s="430"/>
      <c r="H7" s="69"/>
    </row>
    <row r="8" spans="1:9" x14ac:dyDescent="0.25">
      <c r="A8" s="291" t="s">
        <v>190</v>
      </c>
      <c r="B8" s="286"/>
      <c r="C8" s="286"/>
      <c r="D8" s="286"/>
      <c r="E8" s="286"/>
      <c r="F8" s="286"/>
      <c r="G8" s="287">
        <f>SUM(B8:F8)</f>
        <v>0</v>
      </c>
      <c r="H8" s="69"/>
    </row>
    <row r="9" spans="1:9" ht="29.25" customHeight="1" x14ac:dyDescent="0.25">
      <c r="A9" s="290" t="s">
        <v>192</v>
      </c>
      <c r="B9" s="287">
        <f>CR_TNV_ETP</f>
        <v>0</v>
      </c>
      <c r="C9" s="287">
        <f>IR_TNV_ETP</f>
        <v>0</v>
      </c>
      <c r="D9" s="287">
        <f>DOC_TNV_ETP</f>
        <v>0</v>
      </c>
      <c r="E9" s="287">
        <f>IE_TNV_ETP</f>
        <v>0</v>
      </c>
      <c r="F9" s="287">
        <f>AUTRE_TNV_ETP</f>
        <v>0</v>
      </c>
      <c r="G9" s="287">
        <f>TOT_TNV_ETP</f>
        <v>0</v>
      </c>
      <c r="H9" s="67"/>
    </row>
    <row r="10" spans="1:9" x14ac:dyDescent="0.25">
      <c r="I10" s="7"/>
    </row>
    <row r="30" ht="31.5" customHeight="1" x14ac:dyDescent="0.25"/>
    <row r="31" ht="31.5" customHeight="1" x14ac:dyDescent="0.25"/>
    <row r="32" ht="31.5" customHeight="1" x14ac:dyDescent="0.25"/>
  </sheetData>
  <sheetProtection formatCells="0" formatColumns="0" formatRows="0" insertColumns="0" insertRows="0" insertHyperlinks="0" deleteColumns="0" deleteRows="0" sort="0" autoFilter="0" pivotTables="0"/>
  <mergeCells count="4">
    <mergeCell ref="A3:G3"/>
    <mergeCell ref="A7:G7"/>
    <mergeCell ref="A2:G2"/>
    <mergeCell ref="A4:G4"/>
  </mergeCells>
  <conditionalFormatting sqref="B6:F6">
    <cfRule type="cellIs" dxfId="0" priority="1" operator="equal">
      <formula>""</formula>
    </cfRule>
  </conditionalFormatting>
  <printOptions horizontalCentered="1"/>
  <pageMargins left="0.23622047244093999" right="0.59055118110236005" top="0.39370078740157" bottom="0.78740157480314998" header="0.39370078740157" footer="0.55118110236219997"/>
  <pageSetup paperSize="9" scale="59" orientation="portrait"/>
  <headerFooter alignWithMargins="0">
    <oddFooter>&amp;L&amp;8&amp;A&amp;R&amp;8R&amp;&amp;D 2022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7"/>
  <dimension ref="A1:K14"/>
  <sheetViews>
    <sheetView showGridLines="0" zoomScaleNormal="100" workbookViewId="0">
      <pane ySplit="1" topLeftCell="A2" activePane="bottomLeft" state="frozen"/>
      <selection pane="bottomLeft" activeCell="A13" sqref="A13:E13"/>
    </sheetView>
  </sheetViews>
  <sheetFormatPr baseColWidth="10" defaultColWidth="8.85546875" defaultRowHeight="15" x14ac:dyDescent="0.25"/>
  <cols>
    <col min="1" max="1" width="45.5703125" style="1" customWidth="1"/>
    <col min="2" max="2" width="18.140625" style="1" customWidth="1"/>
    <col min="3" max="3" width="15.42578125" style="1" customWidth="1"/>
    <col min="4" max="4" width="16" style="1" customWidth="1"/>
    <col min="5" max="5" width="15.28515625" style="1" customWidth="1"/>
    <col min="6" max="6" width="3.7109375" style="1" customWidth="1"/>
    <col min="7" max="9" width="11.42578125" style="1" customWidth="1"/>
    <col min="10" max="10" width="3.85546875" style="2" customWidth="1"/>
    <col min="11" max="11" width="11.42578125" style="1" customWidth="1"/>
  </cols>
  <sheetData>
    <row r="1" spans="1:9" x14ac:dyDescent="0.25">
      <c r="A1" s="292"/>
      <c r="B1" s="293"/>
      <c r="C1" s="76"/>
      <c r="D1" s="76"/>
      <c r="E1" s="76"/>
    </row>
    <row r="2" spans="1:9" x14ac:dyDescent="0.25">
      <c r="A2" s="76"/>
      <c r="B2" s="76"/>
      <c r="C2" s="76"/>
      <c r="D2" s="76"/>
      <c r="E2" s="76"/>
    </row>
    <row r="3" spans="1:9" ht="14.45" customHeight="1" x14ac:dyDescent="0.25">
      <c r="A3" s="432" t="s">
        <v>193</v>
      </c>
      <c r="B3" s="294"/>
      <c r="C3" s="294"/>
      <c r="D3" s="294"/>
      <c r="E3" s="294"/>
      <c r="F3" s="294"/>
    </row>
    <row r="4" spans="1:9" ht="21.75" customHeight="1" x14ac:dyDescent="0.25">
      <c r="A4" s="432"/>
      <c r="B4" s="295"/>
      <c r="C4" s="296" t="s">
        <v>194</v>
      </c>
      <c r="D4" s="295"/>
      <c r="E4" s="297" t="s">
        <v>195</v>
      </c>
      <c r="F4" s="294"/>
    </row>
    <row r="5" spans="1:9" ht="33" customHeight="1" x14ac:dyDescent="0.25">
      <c r="A5" s="432"/>
      <c r="B5" s="298"/>
      <c r="C5" s="298"/>
      <c r="D5" s="298"/>
      <c r="E5" s="298"/>
      <c r="F5" s="294"/>
    </row>
    <row r="6" spans="1:9" x14ac:dyDescent="0.25">
      <c r="A6" s="76"/>
      <c r="B6" s="76"/>
      <c r="C6" s="76"/>
      <c r="D6" s="76"/>
      <c r="E6" s="76"/>
      <c r="F6" s="76"/>
    </row>
    <row r="7" spans="1:9" x14ac:dyDescent="0.25">
      <c r="A7" s="98" t="s">
        <v>196</v>
      </c>
      <c r="B7" s="98"/>
      <c r="C7" s="76"/>
      <c r="D7" s="98"/>
      <c r="E7" s="98"/>
      <c r="F7" s="76"/>
      <c r="G7" s="70"/>
      <c r="H7" s="70"/>
      <c r="I7" s="70"/>
    </row>
    <row r="8" spans="1:9" x14ac:dyDescent="0.25">
      <c r="A8" s="433" t="s">
        <v>197</v>
      </c>
      <c r="B8" s="434"/>
      <c r="C8" s="294"/>
      <c r="D8" s="299"/>
      <c r="E8" s="299"/>
      <c r="F8" s="294"/>
      <c r="G8" s="71"/>
      <c r="H8" s="71"/>
      <c r="I8" s="71"/>
    </row>
    <row r="9" spans="1:9" ht="72.75" customHeight="1" x14ac:dyDescent="0.25">
      <c r="A9" s="435"/>
      <c r="B9" s="436"/>
      <c r="C9" s="436"/>
      <c r="D9" s="436"/>
      <c r="E9" s="437"/>
      <c r="F9" s="294"/>
      <c r="G9" s="3"/>
      <c r="H9" s="3"/>
      <c r="I9" s="3"/>
    </row>
    <row r="10" spans="1:9" x14ac:dyDescent="0.25">
      <c r="A10" s="294"/>
      <c r="B10" s="294"/>
      <c r="C10" s="294"/>
      <c r="D10" s="294"/>
      <c r="E10" s="294"/>
      <c r="F10" s="294"/>
    </row>
    <row r="11" spans="1:9" x14ac:dyDescent="0.25">
      <c r="A11" s="294"/>
      <c r="B11" s="294"/>
      <c r="C11" s="294"/>
      <c r="D11" s="294"/>
      <c r="E11" s="294"/>
      <c r="F11" s="294"/>
    </row>
    <row r="12" spans="1:9" x14ac:dyDescent="0.25">
      <c r="A12" s="300" t="s">
        <v>198</v>
      </c>
      <c r="B12" s="294"/>
      <c r="C12" s="294"/>
      <c r="D12" s="294"/>
      <c r="E12" s="294"/>
      <c r="F12" s="294"/>
    </row>
    <row r="13" spans="1:9" ht="74.25" customHeight="1" x14ac:dyDescent="0.25">
      <c r="A13" s="435"/>
      <c r="B13" s="436"/>
      <c r="C13" s="436"/>
      <c r="D13" s="436"/>
      <c r="E13" s="437"/>
      <c r="F13" s="294"/>
    </row>
    <row r="14" spans="1:9" x14ac:dyDescent="0.25">
      <c r="A14" s="294"/>
      <c r="B14" s="294"/>
      <c r="C14" s="294"/>
      <c r="D14" s="294"/>
      <c r="E14" s="294"/>
      <c r="F14" s="294"/>
    </row>
  </sheetData>
  <sheetProtection formatCells="0" formatColumns="0" formatRows="0" insertColumns="0" insertRows="0" insertHyperlinks="0" deleteColumns="0" deleteRows="0" sort="0" autoFilter="0" pivotTables="0"/>
  <mergeCells count="4">
    <mergeCell ref="A3:A5"/>
    <mergeCell ref="A8:B8"/>
    <mergeCell ref="A9:E9"/>
    <mergeCell ref="A13:E13"/>
  </mergeCells>
  <pageMargins left="0.70866141732282995" right="0.70866141732282995" top="0.74803149606299002" bottom="0.74803149606299002" header="0.31496062992126" footer="0.31496062992126"/>
  <pageSetup paperSize="9" orientation="portrait"/>
  <headerFooter>
    <oddFooter>&amp;L&amp;A&amp;RR&amp;&amp;D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pageSetUpPr fitToPage="1"/>
  </sheetPr>
  <dimension ref="A1:D26"/>
  <sheetViews>
    <sheetView showGridLines="0" zoomScale="85" zoomScaleNormal="85" workbookViewId="0">
      <selection activeCell="D1" sqref="D1:D10"/>
    </sheetView>
  </sheetViews>
  <sheetFormatPr baseColWidth="10" defaultColWidth="11.42578125" defaultRowHeight="15" x14ac:dyDescent="0.2"/>
  <cols>
    <col min="1" max="1" width="31.42578125" style="108" customWidth="1"/>
    <col min="2" max="2" width="63.140625" style="108" customWidth="1"/>
    <col min="3" max="3" width="11.42578125" style="108"/>
    <col min="4" max="4" width="64.140625" style="61" customWidth="1"/>
    <col min="5" max="16384" width="11.42578125" style="108"/>
  </cols>
  <sheetData>
    <row r="1" spans="1:4" ht="33.6" customHeight="1" x14ac:dyDescent="0.2">
      <c r="A1" s="347" t="s">
        <v>200</v>
      </c>
      <c r="B1" s="347"/>
      <c r="D1" s="323" t="s">
        <v>201</v>
      </c>
    </row>
    <row r="3" spans="1:4" ht="15.75" x14ac:dyDescent="0.2">
      <c r="A3" s="109" t="s">
        <v>20</v>
      </c>
      <c r="B3" s="110"/>
    </row>
    <row r="5" spans="1:4" ht="15.75" x14ac:dyDescent="0.25">
      <c r="A5" s="111" t="s">
        <v>21</v>
      </c>
    </row>
    <row r="6" spans="1:4" x14ac:dyDescent="0.2">
      <c r="A6" s="108" t="s">
        <v>22</v>
      </c>
    </row>
    <row r="7" spans="1:4" x14ac:dyDescent="0.2">
      <c r="A7" s="112" t="s">
        <v>23</v>
      </c>
      <c r="B7" s="113"/>
      <c r="D7" s="31"/>
    </row>
    <row r="8" spans="1:4" x14ac:dyDescent="0.2">
      <c r="A8" s="112" t="s">
        <v>24</v>
      </c>
      <c r="B8" s="113"/>
    </row>
    <row r="9" spans="1:4" x14ac:dyDescent="0.2">
      <c r="A9" s="112" t="s">
        <v>25</v>
      </c>
      <c r="B9" s="114"/>
    </row>
    <row r="10" spans="1:4" x14ac:dyDescent="0.2">
      <c r="A10" s="112" t="s">
        <v>26</v>
      </c>
      <c r="B10" s="113"/>
      <c r="D10" s="324" t="s">
        <v>366</v>
      </c>
    </row>
    <row r="11" spans="1:4" ht="15.75" x14ac:dyDescent="0.2">
      <c r="A11" s="115"/>
      <c r="B11" s="116"/>
    </row>
    <row r="12" spans="1:4" ht="15.75" x14ac:dyDescent="0.25">
      <c r="A12" s="111" t="s">
        <v>27</v>
      </c>
      <c r="B12" s="116"/>
    </row>
    <row r="13" spans="1:4" x14ac:dyDescent="0.2">
      <c r="A13" s="108" t="s">
        <v>28</v>
      </c>
      <c r="B13" s="116"/>
    </row>
    <row r="14" spans="1:4" x14ac:dyDescent="0.2">
      <c r="A14" s="112" t="s">
        <v>23</v>
      </c>
      <c r="B14" s="113"/>
    </row>
    <row r="15" spans="1:4" ht="30" x14ac:dyDescent="0.2">
      <c r="A15" s="112" t="s">
        <v>29</v>
      </c>
      <c r="B15" s="113"/>
    </row>
    <row r="16" spans="1:4" x14ac:dyDescent="0.2">
      <c r="A16" s="112" t="s">
        <v>24</v>
      </c>
      <c r="B16" s="113"/>
    </row>
    <row r="17" spans="1:4" x14ac:dyDescent="0.2">
      <c r="A17" s="112" t="s">
        <v>25</v>
      </c>
      <c r="B17" s="113"/>
      <c r="D17" s="31"/>
    </row>
    <row r="18" spans="1:4" x14ac:dyDescent="0.2">
      <c r="A18" s="112" t="s">
        <v>26</v>
      </c>
      <c r="B18" s="113"/>
    </row>
    <row r="19" spans="1:4" ht="15.75" x14ac:dyDescent="0.2">
      <c r="A19" s="115"/>
      <c r="B19" s="116"/>
    </row>
    <row r="20" spans="1:4" ht="15.75" x14ac:dyDescent="0.25">
      <c r="A20" s="111" t="s">
        <v>30</v>
      </c>
      <c r="B20" s="116"/>
    </row>
    <row r="21" spans="1:4" x14ac:dyDescent="0.2">
      <c r="A21" s="108" t="s">
        <v>31</v>
      </c>
      <c r="B21" s="116"/>
    </row>
    <row r="22" spans="1:4" x14ac:dyDescent="0.2">
      <c r="A22" s="112" t="s">
        <v>23</v>
      </c>
      <c r="B22" s="113"/>
    </row>
    <row r="23" spans="1:4" ht="30" x14ac:dyDescent="0.2">
      <c r="A23" s="112" t="s">
        <v>29</v>
      </c>
      <c r="B23" s="113"/>
      <c r="D23" s="31"/>
    </row>
    <row r="24" spans="1:4" x14ac:dyDescent="0.2">
      <c r="A24" s="112" t="s">
        <v>24</v>
      </c>
      <c r="B24" s="113"/>
    </row>
    <row r="25" spans="1:4" x14ac:dyDescent="0.2">
      <c r="A25" s="112" t="s">
        <v>25</v>
      </c>
      <c r="B25" s="113"/>
    </row>
    <row r="26" spans="1:4" x14ac:dyDescent="0.2">
      <c r="A26" s="112" t="s">
        <v>26</v>
      </c>
      <c r="B26" s="113"/>
    </row>
  </sheetData>
  <sheetProtection formatCells="0" formatColumns="0" formatRows="0" insertColumns="0" insertRows="0" insertHyperlinks="0" deleteColumns="0" deleteRows="0" sort="0" autoFilter="0" pivotTables="0"/>
  <mergeCells count="1">
    <mergeCell ref="A1:B1"/>
  </mergeCells>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H33"/>
  <sheetViews>
    <sheetView showGridLines="0" zoomScaleNormal="100" workbookViewId="0">
      <pane ySplit="1" topLeftCell="A2" activePane="bottomLeft" state="frozen"/>
      <selection pane="bottomLeft" activeCell="A5" sqref="A5:G5"/>
    </sheetView>
  </sheetViews>
  <sheetFormatPr baseColWidth="10" defaultColWidth="11.42578125" defaultRowHeight="15" x14ac:dyDescent="0.2"/>
  <cols>
    <col min="1" max="7" width="11.42578125" style="108"/>
    <col min="8" max="8" width="3.140625" style="150" customWidth="1"/>
    <col min="9" max="16384" width="11.42578125" style="108"/>
  </cols>
  <sheetData>
    <row r="1" spans="1:8" ht="15.75" x14ac:dyDescent="0.2">
      <c r="A1" s="148"/>
      <c r="B1" s="149"/>
    </row>
    <row r="2" spans="1:8" ht="18.75" thickBot="1" x14ac:dyDescent="0.3">
      <c r="A2" s="151" t="str">
        <f>"VOTRE ACTIVITÉ D'OPÉRATEUR DE R&amp;D EN "&amp;SURVEY_YEAR</f>
        <v>VOTRE ACTIVITÉ D'OPÉRATEUR DE R&amp;D EN 2025</v>
      </c>
      <c r="B2" s="152"/>
      <c r="C2" s="110"/>
      <c r="D2" s="110"/>
      <c r="E2" s="110"/>
      <c r="F2" s="110"/>
      <c r="G2" s="110"/>
      <c r="H2" s="153"/>
    </row>
    <row r="3" spans="1:8" ht="16.5" thickTop="1" x14ac:dyDescent="0.2">
      <c r="A3" s="154"/>
      <c r="B3" s="155"/>
      <c r="C3" s="155"/>
      <c r="D3" s="155"/>
      <c r="E3" s="155"/>
      <c r="F3" s="155"/>
      <c r="G3" s="155"/>
      <c r="H3" s="153"/>
    </row>
    <row r="4" spans="1:8" ht="81" customHeight="1" thickBot="1" x14ac:dyDescent="0.25">
      <c r="A4" s="350" t="s">
        <v>373</v>
      </c>
      <c r="B4" s="350"/>
      <c r="C4" s="350"/>
      <c r="D4" s="350"/>
      <c r="E4" s="350"/>
      <c r="F4" s="350"/>
      <c r="G4" s="350"/>
      <c r="H4" s="153"/>
    </row>
    <row r="5" spans="1:8" ht="70.5" customHeight="1" thickTop="1" x14ac:dyDescent="0.2">
      <c r="A5" s="352"/>
      <c r="B5" s="353"/>
      <c r="C5" s="353"/>
      <c r="D5" s="353"/>
      <c r="E5" s="353"/>
      <c r="F5" s="353"/>
      <c r="G5" s="354"/>
      <c r="H5" s="156"/>
    </row>
    <row r="6" spans="1:8" x14ac:dyDescent="0.2">
      <c r="H6" s="158"/>
    </row>
    <row r="7" spans="1:8" ht="15.75" x14ac:dyDescent="0.2">
      <c r="A7" s="351" t="str">
        <f>"Commentaires sur l'année " &amp; SURVEY_YEAR</f>
        <v>Commentaires sur l'année 2025</v>
      </c>
      <c r="B7" s="351"/>
      <c r="C7" s="351"/>
      <c r="D7" s="351"/>
      <c r="E7" s="351"/>
      <c r="F7" s="351"/>
      <c r="G7" s="351"/>
      <c r="H7" s="156"/>
    </row>
    <row r="8" spans="1:8" ht="64.900000000000006" customHeight="1" thickBot="1" x14ac:dyDescent="0.25">
      <c r="A8" s="348" t="s">
        <v>45</v>
      </c>
      <c r="B8" s="348"/>
      <c r="C8" s="348"/>
      <c r="D8" s="348"/>
      <c r="E8" s="348"/>
      <c r="F8" s="348"/>
      <c r="G8" s="348"/>
      <c r="H8" s="156"/>
    </row>
    <row r="9" spans="1:8" ht="70.5" customHeight="1" thickTop="1" x14ac:dyDescent="0.2">
      <c r="A9" s="352"/>
      <c r="B9" s="353"/>
      <c r="C9" s="353"/>
      <c r="D9" s="353"/>
      <c r="E9" s="353"/>
      <c r="F9" s="353"/>
      <c r="G9" s="354"/>
      <c r="H9" s="156"/>
    </row>
    <row r="10" spans="1:8" ht="9" customHeight="1" x14ac:dyDescent="0.2">
      <c r="A10" s="159"/>
      <c r="B10" s="159"/>
      <c r="C10" s="159"/>
      <c r="D10" s="159"/>
      <c r="E10" s="159"/>
      <c r="F10" s="159"/>
      <c r="G10" s="159"/>
      <c r="H10" s="156"/>
    </row>
    <row r="11" spans="1:8" ht="51.75" customHeight="1" x14ac:dyDescent="0.2">
      <c r="A11" s="349" t="s">
        <v>371</v>
      </c>
      <c r="B11" s="349"/>
      <c r="C11" s="349"/>
      <c r="D11" s="349"/>
      <c r="E11" s="349"/>
      <c r="F11" s="349"/>
      <c r="G11" s="349"/>
      <c r="H11" s="156"/>
    </row>
    <row r="12" spans="1:8" x14ac:dyDescent="0.2">
      <c r="H12" s="156"/>
    </row>
    <row r="14" spans="1:8" x14ac:dyDescent="0.2">
      <c r="H14" s="156"/>
    </row>
    <row r="15" spans="1:8" x14ac:dyDescent="0.2">
      <c r="H15" s="156"/>
    </row>
    <row r="17" spans="8:8" x14ac:dyDescent="0.2">
      <c r="H17" s="153"/>
    </row>
    <row r="18" spans="8:8" x14ac:dyDescent="0.2">
      <c r="H18" s="156"/>
    </row>
    <row r="19" spans="8:8" x14ac:dyDescent="0.2">
      <c r="H19" s="160"/>
    </row>
    <row r="20" spans="8:8" ht="15.75" x14ac:dyDescent="0.2">
      <c r="H20" s="157"/>
    </row>
    <row r="21" spans="8:8" ht="15.75" x14ac:dyDescent="0.2">
      <c r="H21" s="157"/>
    </row>
    <row r="22" spans="8:8" ht="15.75" x14ac:dyDescent="0.2">
      <c r="H22" s="157"/>
    </row>
    <row r="23" spans="8:8" ht="15.75" x14ac:dyDescent="0.2">
      <c r="H23" s="157"/>
    </row>
    <row r="25" spans="8:8" x14ac:dyDescent="0.2">
      <c r="H25" s="158"/>
    </row>
    <row r="26" spans="8:8" x14ac:dyDescent="0.2">
      <c r="H26" s="156"/>
    </row>
    <row r="27" spans="8:8" x14ac:dyDescent="0.2">
      <c r="H27" s="156"/>
    </row>
    <row r="28" spans="8:8" x14ac:dyDescent="0.2">
      <c r="H28" s="156"/>
    </row>
    <row r="29" spans="8:8" x14ac:dyDescent="0.2">
      <c r="H29" s="156"/>
    </row>
    <row r="30" spans="8:8" x14ac:dyDescent="0.2">
      <c r="H30" s="156"/>
    </row>
    <row r="31" spans="8:8" ht="31.5" customHeight="1" x14ac:dyDescent="0.2">
      <c r="H31" s="156"/>
    </row>
    <row r="32" spans="8:8" ht="31.5" customHeight="1" x14ac:dyDescent="0.2"/>
    <row r="33" spans="8:8" ht="31.5" customHeight="1" x14ac:dyDescent="0.2">
      <c r="H33" s="161"/>
    </row>
  </sheetData>
  <sheetProtection formatCells="0" formatColumns="0" formatRows="0" insertColumns="0" insertRows="0" insertHyperlinks="0" deleteColumns="0" deleteRows="0" sort="0" autoFilter="0" pivotTables="0"/>
  <mergeCells count="6">
    <mergeCell ref="A8:G8"/>
    <mergeCell ref="A11:G11"/>
    <mergeCell ref="A4:G4"/>
    <mergeCell ref="A7:G7"/>
    <mergeCell ref="A9:G9"/>
    <mergeCell ref="A5:G5"/>
  </mergeCells>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D19"/>
  <sheetViews>
    <sheetView showGridLines="0" zoomScale="75" zoomScaleNormal="75" workbookViewId="0">
      <pane ySplit="1" topLeftCell="A3" activePane="bottomLeft" state="frozen"/>
      <selection pane="bottomLeft" activeCell="C13" sqref="C13"/>
    </sheetView>
  </sheetViews>
  <sheetFormatPr baseColWidth="10" defaultColWidth="8.85546875" defaultRowHeight="15" x14ac:dyDescent="0.25"/>
  <cols>
    <col min="1" max="1" width="70.7109375" style="7" customWidth="1"/>
    <col min="2" max="3" width="22.7109375" style="7" customWidth="1"/>
    <col min="4" max="4" width="92" style="175" customWidth="1"/>
  </cols>
  <sheetData>
    <row r="1" spans="1:4" s="1" customFormat="1" ht="15.75" x14ac:dyDescent="0.2">
      <c r="A1" s="148"/>
      <c r="B1" s="149"/>
      <c r="C1" s="108"/>
      <c r="D1" s="145" t="s">
        <v>201</v>
      </c>
    </row>
    <row r="2" spans="1:4" ht="34.5" customHeight="1" x14ac:dyDescent="0.25">
      <c r="A2" s="360" t="str">
        <f>"Répartition des dépenses intérieures de R&amp;D (intra-muros à votre structure) par nature de charge en " &amp; SURVEY_YEAR &amp; " et estimation " &amp; SURVEY_YEAR+1</f>
        <v>Répartition des dépenses intérieures de R&amp;D (intra-muros à votre structure) par nature de charge en 2025 et estimation 2026</v>
      </c>
      <c r="B2" s="360"/>
      <c r="C2" s="360"/>
    </row>
    <row r="3" spans="1:4" ht="37.9" customHeight="1" x14ac:dyDescent="0.25">
      <c r="A3" s="355" t="s">
        <v>46</v>
      </c>
      <c r="B3" s="355"/>
      <c r="C3" s="355"/>
    </row>
    <row r="4" spans="1:4" ht="97.15" customHeight="1" x14ac:dyDescent="0.25">
      <c r="A4" s="356" t="s">
        <v>205</v>
      </c>
      <c r="B4" s="357"/>
      <c r="C4" s="358"/>
    </row>
    <row r="5" spans="1:4" ht="25.5" customHeight="1" x14ac:dyDescent="0.25">
      <c r="A5" s="146"/>
      <c r="B5" s="147"/>
      <c r="C5" s="147"/>
    </row>
    <row r="6" spans="1:4" ht="15.75" x14ac:dyDescent="0.25">
      <c r="A6" s="163" t="s">
        <v>47</v>
      </c>
      <c r="B6" s="164" t="s">
        <v>48</v>
      </c>
      <c r="C6" s="165"/>
    </row>
    <row r="7" spans="1:4" ht="49.9" customHeight="1" x14ac:dyDescent="0.25">
      <c r="A7" s="166" t="s">
        <v>49</v>
      </c>
      <c r="B7" s="167"/>
      <c r="C7" s="108"/>
      <c r="D7" s="176" t="s">
        <v>206</v>
      </c>
    </row>
    <row r="8" spans="1:4" ht="49.9" customHeight="1" x14ac:dyDescent="0.25">
      <c r="A8" s="166" t="s">
        <v>50</v>
      </c>
      <c r="B8" s="167"/>
      <c r="C8" s="108"/>
      <c r="D8" s="176" t="s">
        <v>207</v>
      </c>
    </row>
    <row r="9" spans="1:4" ht="15.75" x14ac:dyDescent="0.25">
      <c r="A9" s="163" t="s">
        <v>51</v>
      </c>
      <c r="B9" s="168"/>
      <c r="C9" s="108"/>
    </row>
    <row r="10" spans="1:4" ht="49.9" customHeight="1" x14ac:dyDescent="0.25">
      <c r="A10" s="166" t="s">
        <v>52</v>
      </c>
      <c r="B10" s="167"/>
      <c r="C10" s="108"/>
      <c r="D10" s="176" t="s">
        <v>208</v>
      </c>
    </row>
    <row r="11" spans="1:4" ht="49.9" customHeight="1" x14ac:dyDescent="0.25">
      <c r="A11" s="166" t="s">
        <v>53</v>
      </c>
      <c r="B11" s="167"/>
      <c r="C11" s="108"/>
      <c r="D11" s="176" t="s">
        <v>209</v>
      </c>
    </row>
    <row r="12" spans="1:4" ht="15.75" x14ac:dyDescent="0.25">
      <c r="A12" s="169"/>
      <c r="B12" s="170"/>
      <c r="C12" s="171" t="str">
        <f>"Estimation " &amp; SURVEY_YEAR+1</f>
        <v>Estimation 2026</v>
      </c>
    </row>
    <row r="13" spans="1:4" ht="39.75" customHeight="1" x14ac:dyDescent="0.25">
      <c r="A13" s="172" t="s">
        <v>54</v>
      </c>
      <c r="B13" s="173">
        <f>SUM(B7:B8,B10:B11)</f>
        <v>0</v>
      </c>
      <c r="C13" s="174"/>
    </row>
    <row r="14" spans="1:4" x14ac:dyDescent="0.25">
      <c r="A14" s="4"/>
      <c r="B14" s="4"/>
    </row>
    <row r="15" spans="1:4" ht="15.75" x14ac:dyDescent="0.25">
      <c r="A15" s="177" t="s">
        <v>210</v>
      </c>
      <c r="B15" s="178"/>
      <c r="C15" s="301" t="e">
        <f>(DI_TOTALE_PREV/DI_TOTALE-1)*100</f>
        <v>#DIV/0!</v>
      </c>
    </row>
    <row r="16" spans="1:4" ht="15.75" x14ac:dyDescent="0.25">
      <c r="A16" s="361" t="e">
        <f>IF(ABS(C15)&gt;20,"La DIRD estimée pour "&amp; SURVEY_YEAR + 1&amp; " varie de plus de 20% par rapport à la DIRD "&amp; SURVEY_YEAR,"Contrôles OK")</f>
        <v>#DIV/0!</v>
      </c>
      <c r="B16" s="361"/>
      <c r="C16" s="361"/>
    </row>
    <row r="19" spans="1:2" x14ac:dyDescent="0.25">
      <c r="A19" s="359"/>
      <c r="B19" s="359"/>
    </row>
  </sheetData>
  <sheetProtection formatCells="0" formatColumns="0" formatRows="0" insertColumns="0" insertRows="0" insertHyperlinks="0" deleteColumns="0" deleteRows="0" sort="0" autoFilter="0" pivotTables="0"/>
  <mergeCells count="5">
    <mergeCell ref="A3:C3"/>
    <mergeCell ref="A4:C4"/>
    <mergeCell ref="A19:B19"/>
    <mergeCell ref="A2:C2"/>
    <mergeCell ref="A16:C16"/>
  </mergeCells>
  <printOptions horizontalCentered="1"/>
  <pageMargins left="0.23622047244093999" right="0.59055118110236005" top="0.39370078740157" bottom="0.78740157480314998" header="0.39370078740157" footer="0.55118110236219997"/>
  <pageSetup paperSize="9" scale="97" orientation="portrait"/>
  <headerFooter alignWithMargins="0">
    <oddFooter>&amp;L&amp;8&amp;A&amp;R&amp;8R&amp;&amp;D 2022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K40"/>
  <sheetViews>
    <sheetView showGridLines="0" zoomScale="85" zoomScaleNormal="85" workbookViewId="0">
      <pane xSplit="1" ySplit="6" topLeftCell="B22" activePane="bottomRight" state="frozen"/>
      <selection pane="topRight" activeCell="B1" sqref="B1"/>
      <selection pane="bottomLeft" activeCell="A7" sqref="A7"/>
      <selection pane="bottomRight" activeCell="L6" sqref="L6"/>
    </sheetView>
  </sheetViews>
  <sheetFormatPr baseColWidth="10" defaultColWidth="8.85546875" defaultRowHeight="15" x14ac:dyDescent="0.25"/>
  <cols>
    <col min="1" max="1" width="60.140625" style="7" customWidth="1"/>
    <col min="2" max="3" width="40.7109375" style="7" customWidth="1"/>
    <col min="4" max="9" width="3.85546875" style="7" customWidth="1"/>
    <col min="10" max="10" width="3.85546875" style="2" customWidth="1"/>
    <col min="11" max="11" width="11.42578125" style="7" customWidth="1"/>
  </cols>
  <sheetData>
    <row r="1" spans="1:11" s="1" customFormat="1" ht="12.75" x14ac:dyDescent="0.2">
      <c r="A1" s="5"/>
      <c r="B1" s="6"/>
      <c r="C1" s="7"/>
      <c r="D1" s="7"/>
      <c r="E1" s="7"/>
      <c r="F1" s="7"/>
      <c r="G1" s="7"/>
      <c r="H1" s="7"/>
      <c r="I1" s="7"/>
      <c r="J1" s="2"/>
    </row>
    <row r="2" spans="1:11" ht="43.9" customHeight="1" x14ac:dyDescent="0.25">
      <c r="A2" s="367" t="str">
        <f>"Répartition des dépenses intérieures de R&amp;D (intra-muros à votre structure) par région (y compris outre-mer) en " &amp; SURVEY_YEAR</f>
        <v>Répartition des dépenses intérieures de R&amp;D (intra-muros à votre structure) par région (y compris outre-mer) en 2025</v>
      </c>
      <c r="B2" s="367"/>
      <c r="C2" s="368"/>
      <c r="D2"/>
      <c r="E2"/>
      <c r="F2"/>
      <c r="G2"/>
      <c r="H2"/>
      <c r="I2"/>
      <c r="J2"/>
      <c r="K2"/>
    </row>
    <row r="3" spans="1:11" ht="30.6" customHeight="1" x14ac:dyDescent="0.25">
      <c r="A3" s="362" t="s">
        <v>46</v>
      </c>
      <c r="B3" s="362"/>
      <c r="C3" s="362"/>
      <c r="D3"/>
      <c r="E3"/>
      <c r="F3"/>
      <c r="G3"/>
      <c r="H3"/>
      <c r="I3"/>
      <c r="J3"/>
      <c r="K3"/>
    </row>
    <row r="4" spans="1:11" ht="15.75" x14ac:dyDescent="0.25">
      <c r="A4" s="179"/>
      <c r="B4" s="108"/>
      <c r="C4" s="108"/>
      <c r="D4"/>
      <c r="E4"/>
      <c r="F4"/>
      <c r="G4"/>
      <c r="H4"/>
      <c r="I4"/>
      <c r="J4"/>
      <c r="K4"/>
    </row>
    <row r="5" spans="1:11" ht="121.15" customHeight="1" x14ac:dyDescent="0.25">
      <c r="A5" s="363" t="s">
        <v>211</v>
      </c>
      <c r="B5" s="364"/>
      <c r="C5" s="365"/>
      <c r="D5"/>
      <c r="E5"/>
      <c r="F5"/>
      <c r="G5"/>
      <c r="H5"/>
      <c r="I5"/>
      <c r="J5"/>
      <c r="K5"/>
    </row>
    <row r="6" spans="1:11" ht="15.75" x14ac:dyDescent="0.25">
      <c r="A6" s="180"/>
      <c r="B6" s="164" t="s">
        <v>48</v>
      </c>
      <c r="C6" s="165" t="s">
        <v>56</v>
      </c>
      <c r="D6" s="8"/>
      <c r="E6" s="8"/>
      <c r="F6" s="8"/>
      <c r="G6" s="8"/>
      <c r="H6" s="8"/>
      <c r="I6" s="8"/>
    </row>
    <row r="7" spans="1:11" ht="14.85" customHeight="1" x14ac:dyDescent="0.25">
      <c r="A7" s="181" t="s">
        <v>57</v>
      </c>
      <c r="B7" s="182"/>
      <c r="C7" s="183">
        <f>IF(DI_TOT_REG&lt;&gt;0,DI_IdF/DI_TOT_REG,0)</f>
        <v>0</v>
      </c>
      <c r="D7" s="8"/>
      <c r="E7" s="8"/>
      <c r="F7" s="8"/>
      <c r="G7" s="8"/>
      <c r="H7" s="8"/>
      <c r="I7" s="8"/>
    </row>
    <row r="8" spans="1:11" ht="14.85" customHeight="1" x14ac:dyDescent="0.25">
      <c r="A8" s="181" t="s">
        <v>58</v>
      </c>
      <c r="B8" s="182"/>
      <c r="C8" s="183">
        <f>IF(DI_TOT_REG&lt;&gt;0,DI_CA/DI_TOT_REG,0)</f>
        <v>0</v>
      </c>
      <c r="D8" s="8"/>
      <c r="E8" s="8"/>
      <c r="F8" s="8"/>
      <c r="G8" s="8"/>
      <c r="H8" s="8"/>
      <c r="I8" s="8"/>
    </row>
    <row r="9" spans="1:11" ht="14.85" customHeight="1" x14ac:dyDescent="0.25">
      <c r="A9" s="181" t="s">
        <v>59</v>
      </c>
      <c r="B9" s="182"/>
      <c r="C9" s="183">
        <f>IF(DI_TOT_REG&lt;&gt;0,DI_Pic/DI_TOT_REG,0)</f>
        <v>0</v>
      </c>
      <c r="D9" s="8"/>
      <c r="E9" s="8"/>
      <c r="F9" s="8"/>
      <c r="G9" s="8"/>
      <c r="H9" s="8"/>
      <c r="I9" s="8"/>
    </row>
    <row r="10" spans="1:11" ht="14.85" customHeight="1" x14ac:dyDescent="0.25">
      <c r="A10" s="181" t="s">
        <v>60</v>
      </c>
      <c r="B10" s="182"/>
      <c r="C10" s="183">
        <f>IF(DI_TOT_REG&lt;&gt;0,DI_HN/DI_TOT_REG,0)</f>
        <v>0</v>
      </c>
      <c r="D10" s="8"/>
      <c r="E10" s="8"/>
      <c r="F10" s="8"/>
      <c r="G10" s="8"/>
      <c r="H10" s="8"/>
      <c r="I10" s="8"/>
    </row>
    <row r="11" spans="1:11" ht="14.85" customHeight="1" x14ac:dyDescent="0.25">
      <c r="A11" s="181" t="s">
        <v>61</v>
      </c>
      <c r="B11" s="182"/>
      <c r="C11" s="183">
        <f>IF(DI_TOT_REG&lt;&gt;0,DI_CVdL/DI_TOT_REG,0)</f>
        <v>0</v>
      </c>
      <c r="D11" s="8"/>
      <c r="E11" s="8"/>
      <c r="F11" s="8"/>
      <c r="G11" s="8"/>
      <c r="H11" s="8"/>
      <c r="I11" s="8"/>
    </row>
    <row r="12" spans="1:11" ht="14.85" customHeight="1" x14ac:dyDescent="0.25">
      <c r="A12" s="181" t="s">
        <v>62</v>
      </c>
      <c r="B12" s="182"/>
      <c r="C12" s="183">
        <f>IF(DI_TOT_REG&lt;&gt;0,DI_BN/DI_TOT_REG,0)</f>
        <v>0</v>
      </c>
      <c r="D12" s="8"/>
      <c r="E12" s="8"/>
      <c r="F12" s="8"/>
      <c r="G12" s="8"/>
      <c r="H12" s="8"/>
      <c r="I12" s="8"/>
    </row>
    <row r="13" spans="1:11" ht="14.85" customHeight="1" x14ac:dyDescent="0.25">
      <c r="A13" s="181" t="s">
        <v>63</v>
      </c>
      <c r="B13" s="182"/>
      <c r="C13" s="183">
        <f>IF(DI_TOT_REG&lt;&gt;0,DI_Bourg/DI_TOT_REG,0)</f>
        <v>0</v>
      </c>
      <c r="D13" s="8"/>
      <c r="E13" s="8"/>
      <c r="F13" s="8"/>
      <c r="G13" s="8"/>
      <c r="H13" s="8"/>
      <c r="I13" s="8"/>
    </row>
    <row r="14" spans="1:11" ht="14.85" customHeight="1" x14ac:dyDescent="0.25">
      <c r="A14" s="181" t="s">
        <v>64</v>
      </c>
      <c r="B14" s="182"/>
      <c r="C14" s="183">
        <f>IF(DI_TOT_REG&lt;&gt;0,DI_NPdC/DI_TOT_REG,0)</f>
        <v>0</v>
      </c>
      <c r="D14" s="8"/>
      <c r="E14" s="8"/>
      <c r="F14" s="8"/>
      <c r="G14" s="8"/>
      <c r="H14" s="8"/>
      <c r="I14" s="8"/>
    </row>
    <row r="15" spans="1:11" ht="14.85" customHeight="1" x14ac:dyDescent="0.25">
      <c r="A15" s="181" t="s">
        <v>65</v>
      </c>
      <c r="B15" s="182"/>
      <c r="C15" s="183">
        <f>IF(DI_TOT_REG&lt;&gt;0,DI_Lorr/DI_TOT_REG,0)</f>
        <v>0</v>
      </c>
      <c r="D15" s="8"/>
      <c r="E15" s="8"/>
      <c r="F15" s="8"/>
      <c r="G15" s="8"/>
      <c r="H15" s="8"/>
      <c r="I15" s="8"/>
    </row>
    <row r="16" spans="1:11" ht="14.85" customHeight="1" x14ac:dyDescent="0.25">
      <c r="A16" s="181" t="s">
        <v>66</v>
      </c>
      <c r="B16" s="182"/>
      <c r="C16" s="183">
        <f>IF(DI_TOT_REG&lt;&gt;0,DI_Als/DI_TOT_REG,0)</f>
        <v>0</v>
      </c>
      <c r="D16" s="8"/>
      <c r="E16" s="8"/>
      <c r="F16" s="8"/>
      <c r="G16" s="8"/>
      <c r="H16" s="8"/>
      <c r="I16" s="8"/>
    </row>
    <row r="17" spans="1:9" ht="14.85" customHeight="1" x14ac:dyDescent="0.25">
      <c r="A17" s="181" t="s">
        <v>67</v>
      </c>
      <c r="B17" s="182"/>
      <c r="C17" s="183">
        <f>IF(DI_TOT_REG&lt;&gt;0,DI_FC/DI_TOT_REG,0)</f>
        <v>0</v>
      </c>
      <c r="D17" s="8"/>
      <c r="E17" s="8"/>
      <c r="F17" s="8"/>
      <c r="G17" s="8"/>
      <c r="H17" s="8"/>
      <c r="I17" s="8"/>
    </row>
    <row r="18" spans="1:9" ht="14.85" customHeight="1" x14ac:dyDescent="0.25">
      <c r="A18" s="181" t="s">
        <v>68</v>
      </c>
      <c r="B18" s="182"/>
      <c r="C18" s="183">
        <f>IF(DI_TOT_REG&lt;&gt;0,DI_PdL/DI_TOT_REG,0)</f>
        <v>0</v>
      </c>
      <c r="D18" s="8"/>
      <c r="E18" s="8"/>
      <c r="F18" s="8"/>
      <c r="G18" s="8"/>
      <c r="H18" s="8"/>
      <c r="I18" s="8"/>
    </row>
    <row r="19" spans="1:9" ht="14.85" customHeight="1" x14ac:dyDescent="0.25">
      <c r="A19" s="181" t="s">
        <v>69</v>
      </c>
      <c r="B19" s="182"/>
      <c r="C19" s="183">
        <f>IF(DI_TOT_REG&lt;&gt;0,DI_Bret/DI_TOT_REG,0)</f>
        <v>0</v>
      </c>
      <c r="D19" s="8"/>
      <c r="E19" s="8"/>
      <c r="F19" s="8"/>
      <c r="G19" s="8"/>
      <c r="H19" s="8"/>
      <c r="I19" s="8"/>
    </row>
    <row r="20" spans="1:9" ht="14.85" customHeight="1" x14ac:dyDescent="0.25">
      <c r="A20" s="181" t="s">
        <v>70</v>
      </c>
      <c r="B20" s="182"/>
      <c r="C20" s="183">
        <f>IF(DI_TOT_REG&lt;&gt;0,DI_PC/DI_TOT_REG,0)</f>
        <v>0</v>
      </c>
      <c r="D20" s="8"/>
      <c r="E20" s="8"/>
      <c r="F20" s="8"/>
      <c r="G20" s="8"/>
      <c r="H20" s="8"/>
      <c r="I20" s="8"/>
    </row>
    <row r="21" spans="1:9" ht="14.85" customHeight="1" x14ac:dyDescent="0.25">
      <c r="A21" s="181" t="s">
        <v>71</v>
      </c>
      <c r="B21" s="182"/>
      <c r="C21" s="183">
        <f>IF(DI_TOT_REG&lt;&gt;0,DI_Aqu/DI_TOT_REG,0)</f>
        <v>0</v>
      </c>
      <c r="D21" s="8"/>
      <c r="E21" s="8"/>
      <c r="F21" s="8"/>
      <c r="G21" s="8"/>
      <c r="H21" s="8"/>
      <c r="I21" s="8"/>
    </row>
    <row r="22" spans="1:9" ht="14.85" customHeight="1" x14ac:dyDescent="0.25">
      <c r="A22" s="181" t="s">
        <v>72</v>
      </c>
      <c r="B22" s="182"/>
      <c r="C22" s="183">
        <f>IF(DI_TOT_REG&lt;&gt;0,DI_MP/DI_TOT_REG,0)</f>
        <v>0</v>
      </c>
      <c r="D22" s="8"/>
      <c r="E22" s="8"/>
      <c r="F22" s="8"/>
      <c r="G22" s="8"/>
      <c r="H22" s="8"/>
      <c r="I22" s="8"/>
    </row>
    <row r="23" spans="1:9" ht="14.85" customHeight="1" x14ac:dyDescent="0.25">
      <c r="A23" s="181" t="s">
        <v>73</v>
      </c>
      <c r="B23" s="182"/>
      <c r="C23" s="183">
        <f>IF(DI_TOT_REG&lt;&gt;0,DI_Lim/DI_TOT_REG,0)</f>
        <v>0</v>
      </c>
      <c r="D23" s="8"/>
      <c r="E23" s="8"/>
      <c r="F23" s="8"/>
      <c r="G23" s="8"/>
      <c r="H23" s="8"/>
      <c r="I23" s="8"/>
    </row>
    <row r="24" spans="1:9" ht="14.85" customHeight="1" x14ac:dyDescent="0.25">
      <c r="A24" s="181" t="s">
        <v>74</v>
      </c>
      <c r="B24" s="182"/>
      <c r="C24" s="183">
        <f>IF(DI_TOT_REG&lt;&gt;0,DI_RA/DI_TOT_REG,0)</f>
        <v>0</v>
      </c>
      <c r="D24" s="8"/>
      <c r="E24" s="8"/>
      <c r="F24" s="8"/>
      <c r="G24" s="8"/>
      <c r="H24" s="8"/>
      <c r="I24" s="8"/>
    </row>
    <row r="25" spans="1:9" ht="14.85" customHeight="1" x14ac:dyDescent="0.25">
      <c r="A25" s="181" t="s">
        <v>75</v>
      </c>
      <c r="B25" s="182"/>
      <c r="C25" s="183">
        <f>IF(DI_TOT_REG&lt;&gt;0,DI_Auv/DI_TOT_REG,0)</f>
        <v>0</v>
      </c>
      <c r="D25" s="8"/>
      <c r="E25" s="8"/>
      <c r="F25" s="8"/>
      <c r="G25" s="8"/>
      <c r="H25" s="8"/>
      <c r="I25" s="8"/>
    </row>
    <row r="26" spans="1:9" ht="14.85" customHeight="1" x14ac:dyDescent="0.25">
      <c r="A26" s="181" t="s">
        <v>76</v>
      </c>
      <c r="B26" s="182"/>
      <c r="C26" s="183">
        <f>IF(DI_TOT_REG&lt;&gt;0,DI_LR/DI_TOT_REG,0)</f>
        <v>0</v>
      </c>
      <c r="D26" s="8"/>
      <c r="E26" s="8"/>
      <c r="F26" s="8"/>
      <c r="G26" s="8"/>
      <c r="H26" s="8"/>
      <c r="I26" s="8"/>
    </row>
    <row r="27" spans="1:9" ht="14.85" customHeight="1" x14ac:dyDescent="0.25">
      <c r="A27" s="181" t="s">
        <v>77</v>
      </c>
      <c r="B27" s="182"/>
      <c r="C27" s="183">
        <f>IF(DI_TOT_REG&lt;&gt;0,DI_PACA/DI_TOT_REG,0)</f>
        <v>0</v>
      </c>
      <c r="D27" s="8"/>
      <c r="E27" s="8"/>
      <c r="F27" s="8"/>
      <c r="G27" s="8"/>
      <c r="H27" s="8"/>
      <c r="I27" s="8"/>
    </row>
    <row r="28" spans="1:9" ht="14.85" customHeight="1" x14ac:dyDescent="0.25">
      <c r="A28" s="181" t="s">
        <v>78</v>
      </c>
      <c r="B28" s="182"/>
      <c r="C28" s="183">
        <f>IF(DI_TOT_REG&lt;&gt;0,DI_Cors/DI_TOT_REG,0)</f>
        <v>0</v>
      </c>
      <c r="D28" s="8"/>
      <c r="E28" s="8"/>
      <c r="F28" s="8"/>
      <c r="G28" s="8"/>
      <c r="H28" s="8"/>
      <c r="I28" s="8"/>
    </row>
    <row r="29" spans="1:9" ht="14.85" customHeight="1" x14ac:dyDescent="0.25">
      <c r="A29" s="181" t="s">
        <v>79</v>
      </c>
      <c r="B29" s="182"/>
      <c r="C29" s="183">
        <f>IF(DI_TOT_REG&lt;&gt;0,DI_Guad/DI_TOT_REG,0)</f>
        <v>0</v>
      </c>
      <c r="D29" s="8"/>
      <c r="E29" s="8"/>
      <c r="F29" s="8"/>
      <c r="G29" s="8"/>
      <c r="H29" s="8"/>
      <c r="I29" s="8"/>
    </row>
    <row r="30" spans="1:9" ht="14.85" customHeight="1" x14ac:dyDescent="0.25">
      <c r="A30" s="181" t="s">
        <v>80</v>
      </c>
      <c r="B30" s="182"/>
      <c r="C30" s="183">
        <f>IF(DI_TOT_REG&lt;&gt;0,DI_Marti/DI_TOT_REG,0)</f>
        <v>0</v>
      </c>
      <c r="D30" s="8"/>
      <c r="E30" s="8"/>
      <c r="F30" s="8"/>
      <c r="G30" s="8"/>
      <c r="H30" s="8"/>
      <c r="I30" s="8"/>
    </row>
    <row r="31" spans="1:9" ht="14.85" customHeight="1" x14ac:dyDescent="0.25">
      <c r="A31" s="181" t="s">
        <v>81</v>
      </c>
      <c r="B31" s="182"/>
      <c r="C31" s="183">
        <f>IF(DI_TOT_REG&lt;&gt;0,DI_Guya/DI_TOT_REG,0)</f>
        <v>0</v>
      </c>
      <c r="D31" s="8"/>
      <c r="E31" s="8"/>
      <c r="F31" s="8"/>
      <c r="G31" s="8"/>
      <c r="H31" s="8"/>
      <c r="I31" s="8"/>
    </row>
    <row r="32" spans="1:9" ht="14.85" customHeight="1" x14ac:dyDescent="0.25">
      <c r="A32" s="181" t="s">
        <v>82</v>
      </c>
      <c r="B32" s="182"/>
      <c r="C32" s="183">
        <f>IF(DI_TOT_REG&lt;&gt;0,DI_LRe/DI_TOT_REG,0)</f>
        <v>0</v>
      </c>
      <c r="D32" s="8"/>
      <c r="E32" s="8"/>
      <c r="F32" s="8"/>
      <c r="G32" s="8"/>
      <c r="H32" s="8"/>
      <c r="I32" s="8"/>
    </row>
    <row r="33" spans="1:9" ht="14.85" customHeight="1" x14ac:dyDescent="0.25">
      <c r="A33" s="181" t="s">
        <v>83</v>
      </c>
      <c r="B33" s="182"/>
      <c r="C33" s="183">
        <f>IF(DI_TOT_REG&lt;&gt;0,DI_Mayo/DI_TOT_REG,0)</f>
        <v>0</v>
      </c>
      <c r="D33" s="8"/>
      <c r="E33" s="8"/>
      <c r="F33" s="8"/>
      <c r="G33" s="8"/>
      <c r="H33" s="8"/>
      <c r="I33" s="8"/>
    </row>
    <row r="34" spans="1:9" ht="14.25" customHeight="1" x14ac:dyDescent="0.25">
      <c r="A34" s="181" t="s">
        <v>84</v>
      </c>
      <c r="B34" s="182"/>
      <c r="C34" s="183">
        <f>IF(DI_TOT_REG&lt;&gt;0,DI_AOM/DI_TOT_REG,0)</f>
        <v>0</v>
      </c>
      <c r="D34" s="8"/>
      <c r="E34" s="8"/>
      <c r="F34" s="8"/>
      <c r="G34" s="8"/>
      <c r="H34" s="8"/>
      <c r="I34" s="8"/>
    </row>
    <row r="35" spans="1:9" ht="31.5" x14ac:dyDescent="0.25">
      <c r="A35" s="172" t="s">
        <v>54</v>
      </c>
      <c r="B35" s="184">
        <f>SUM(B7:B34)</f>
        <v>0</v>
      </c>
      <c r="C35" s="185">
        <f>SUM(C7:C34)</f>
        <v>0</v>
      </c>
      <c r="D35" s="1"/>
      <c r="E35" s="1"/>
      <c r="F35" s="1"/>
      <c r="G35" s="1"/>
      <c r="H35" s="1"/>
      <c r="I35" s="1"/>
    </row>
    <row r="36" spans="1:9" ht="20.25" customHeight="1" x14ac:dyDescent="0.25">
      <c r="A36" s="366" t="str">
        <f>IF(DI_TOT_REG&lt;&gt;B37,"La DIRD totale par région ne correspond pas à la DIRD totale indiquée au tableau DIRD/nature rappelée ci-dessous","Contrôles OK")</f>
        <v>Contrôles OK</v>
      </c>
      <c r="B36" s="366"/>
      <c r="C36" s="366"/>
      <c r="D36" s="8"/>
      <c r="E36" s="8"/>
      <c r="F36" s="8"/>
      <c r="G36" s="8"/>
      <c r="H36" s="8"/>
      <c r="I36" s="8"/>
    </row>
    <row r="37" spans="1:9" ht="31.5" x14ac:dyDescent="0.25">
      <c r="A37" s="186" t="s">
        <v>212</v>
      </c>
      <c r="B37" s="187">
        <f>DI_TOTALE</f>
        <v>0</v>
      </c>
      <c r="D37" s="8"/>
      <c r="E37" s="8"/>
      <c r="F37" s="8"/>
      <c r="G37" s="8"/>
      <c r="H37" s="8"/>
      <c r="I37" s="8"/>
    </row>
    <row r="38" spans="1:9" ht="12" customHeight="1" x14ac:dyDescent="0.25">
      <c r="D38" s="8"/>
      <c r="E38" s="8"/>
      <c r="F38" s="8"/>
      <c r="G38" s="8"/>
      <c r="H38" s="8"/>
      <c r="I38" s="8"/>
    </row>
    <row r="39" spans="1:9" ht="12" customHeight="1" x14ac:dyDescent="0.25"/>
    <row r="40" spans="1:9" ht="12" customHeight="1" x14ac:dyDescent="0.25"/>
  </sheetData>
  <sheetProtection formatCells="0" formatColumns="0" formatRows="0" insertColumns="0" insertRows="0" insertHyperlinks="0" deleteColumns="0" deleteRows="0" sort="0" autoFilter="0" pivotTables="0"/>
  <mergeCells count="4">
    <mergeCell ref="A3:C3"/>
    <mergeCell ref="A5:C5"/>
    <mergeCell ref="A36:C36"/>
    <mergeCell ref="A2:C2"/>
  </mergeCells>
  <printOptions horizontalCentered="1"/>
  <pageMargins left="0.23622047244093999" right="0.59055118110236005" top="0.39370078740157" bottom="0.78740157480314998" header="0.39370078740157" footer="0.55118110236219997"/>
  <pageSetup paperSize="9" scale="67" orientation="portrait" r:id="rId1"/>
  <headerFooter alignWithMargins="0">
    <oddFooter>&amp;L&amp;8&amp;A&amp;R&amp;8R&amp;&amp;D 2022</oddFooter>
  </headerFooter>
  <extLst>
    <ext xmlns:x14="http://schemas.microsoft.com/office/spreadsheetml/2009/9/main" uri="{78C0D931-6437-407d-A8EE-F0AAD7539E65}">
      <x14:conditionalFormattings>
        <x14:conditionalFormatting xmlns:xm="http://schemas.microsoft.com/office/excel/2006/main">
          <x14:cfRule type="cellIs" priority="1" operator="notEqual" id="{C59E0643-A95A-4AE3-B4A8-6B5B1F63D1AC}">
            <xm:f>'C1-DIRD_Nature'!$B$13</xm:f>
            <x14:dxf>
              <font>
                <b/>
                <i val="0"/>
                <color rgb="FFFF0000"/>
              </font>
              <fill>
                <patternFill>
                  <bgColor rgb="FFFFFF00"/>
                </patternFill>
              </fill>
            </x14:dxf>
          </x14:cfRule>
          <xm:sqref>B35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E23"/>
  <sheetViews>
    <sheetView showGridLines="0" zoomScale="75" zoomScaleNormal="75" workbookViewId="0">
      <pane ySplit="1" topLeftCell="A2" activePane="bottomLeft" state="frozen"/>
      <selection pane="bottomLeft" activeCell="A5" sqref="A5"/>
    </sheetView>
  </sheetViews>
  <sheetFormatPr baseColWidth="10" defaultColWidth="11.42578125" defaultRowHeight="15" x14ac:dyDescent="0.2"/>
  <cols>
    <col min="1" max="1" width="56.28515625" style="108" customWidth="1"/>
    <col min="2" max="2" width="23.5703125" style="108" customWidth="1"/>
    <col min="3" max="3" width="3.28515625" style="150" customWidth="1"/>
    <col min="4" max="4" width="132.140625" style="175" customWidth="1"/>
    <col min="5" max="5" width="3.140625" style="150" customWidth="1"/>
    <col min="6" max="16384" width="11.42578125" style="108"/>
  </cols>
  <sheetData>
    <row r="1" spans="1:5" ht="15.75" x14ac:dyDescent="0.2">
      <c r="A1" s="148"/>
      <c r="B1" s="149"/>
      <c r="D1" s="162" t="s">
        <v>201</v>
      </c>
    </row>
    <row r="2" spans="1:5" ht="60" customHeight="1" x14ac:dyDescent="0.2">
      <c r="A2" s="369" t="str">
        <f>"Répartition en % des dépenses intérieures de R&amp;D (intra-muros à votre structure) par catégorie de recherche en " &amp; SURVEY_YEAR</f>
        <v>Répartition en % des dépenses intérieures de R&amp;D (intra-muros à votre structure) par catégorie de recherche en 2025</v>
      </c>
      <c r="B2" s="369"/>
      <c r="C2" s="153"/>
      <c r="E2" s="153"/>
    </row>
    <row r="3" spans="1:5" x14ac:dyDescent="0.2">
      <c r="C3" s="156"/>
      <c r="E3" s="156"/>
    </row>
    <row r="4" spans="1:5" ht="15.75" x14ac:dyDescent="0.2">
      <c r="A4" s="180"/>
      <c r="B4" s="164" t="s">
        <v>85</v>
      </c>
      <c r="C4" s="188"/>
      <c r="E4" s="188"/>
    </row>
    <row r="5" spans="1:5" ht="79.900000000000006" customHeight="1" x14ac:dyDescent="0.2">
      <c r="A5" s="181" t="s">
        <v>86</v>
      </c>
      <c r="B5" s="198"/>
      <c r="C5" s="157"/>
      <c r="D5" s="176" t="s">
        <v>213</v>
      </c>
      <c r="E5" s="157"/>
    </row>
    <row r="6" spans="1:5" ht="109.9" customHeight="1" x14ac:dyDescent="0.2">
      <c r="A6" s="181" t="s">
        <v>87</v>
      </c>
      <c r="B6" s="198"/>
      <c r="C6" s="157"/>
      <c r="D6" s="176" t="s">
        <v>214</v>
      </c>
      <c r="E6" s="157"/>
    </row>
    <row r="7" spans="1:5" ht="79.900000000000006" customHeight="1" x14ac:dyDescent="0.2">
      <c r="A7" s="181" t="s">
        <v>88</v>
      </c>
      <c r="B7" s="198"/>
      <c r="C7" s="157"/>
      <c r="D7" s="176" t="s">
        <v>215</v>
      </c>
      <c r="E7" s="157"/>
    </row>
    <row r="8" spans="1:5" ht="54.75" customHeight="1" x14ac:dyDescent="0.2">
      <c r="A8" s="186" t="s">
        <v>54</v>
      </c>
      <c r="B8" s="199">
        <f>SUM(B5:B7)</f>
        <v>0</v>
      </c>
      <c r="C8" s="157"/>
      <c r="E8" s="157"/>
    </row>
    <row r="9" spans="1:5" ht="20.25" customHeight="1" x14ac:dyDescent="0.2">
      <c r="A9" s="370" t="str">
        <f>IF(CAT_TOT&lt;&gt;100,"La répartition de la DIRD par catégorie de recherche est différente de 100","Contrôles OK")</f>
        <v>La répartition de la DIRD par catégorie de recherche est différente de 100</v>
      </c>
      <c r="B9" s="370"/>
    </row>
    <row r="14" spans="1:5" ht="17.25" customHeight="1" x14ac:dyDescent="0.25">
      <c r="A14" s="179"/>
      <c r="C14" s="156"/>
      <c r="E14" s="156"/>
    </row>
    <row r="15" spans="1:5" ht="17.25" customHeight="1" x14ac:dyDescent="0.2">
      <c r="C15" s="156"/>
      <c r="E15" s="156"/>
    </row>
    <row r="16" spans="1:5" x14ac:dyDescent="0.2">
      <c r="A16" s="189"/>
    </row>
    <row r="17" spans="1:1" x14ac:dyDescent="0.2">
      <c r="A17" s="189"/>
    </row>
    <row r="18" spans="1:1" x14ac:dyDescent="0.2">
      <c r="A18" s="189"/>
    </row>
    <row r="19" spans="1:1" x14ac:dyDescent="0.2">
      <c r="A19" s="189"/>
    </row>
    <row r="20" spans="1:1" x14ac:dyDescent="0.2">
      <c r="A20" s="189"/>
    </row>
    <row r="21" spans="1:1" x14ac:dyDescent="0.2">
      <c r="A21" s="189"/>
    </row>
    <row r="22" spans="1:1" x14ac:dyDescent="0.2">
      <c r="A22" s="189"/>
    </row>
    <row r="23" spans="1:1" x14ac:dyDescent="0.2">
      <c r="A23" s="189"/>
    </row>
  </sheetData>
  <sheetProtection formatCells="0" formatColumns="0" formatRows="0" insertColumns="0" insertRows="0" insertHyperlinks="0" deleteColumns="0" deleteRows="0" sort="0" autoFilter="0" pivotTables="0"/>
  <mergeCells count="2">
    <mergeCell ref="A2:B2"/>
    <mergeCell ref="A9:B9"/>
  </mergeCells>
  <conditionalFormatting sqref="B8">
    <cfRule type="cellIs" dxfId="23" priority="1" operator="notEqual">
      <formula>100</formula>
    </cfRule>
  </conditionalFormatting>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pageSetUpPr fitToPage="1"/>
  </sheetPr>
  <dimension ref="A1:K93"/>
  <sheetViews>
    <sheetView showGridLines="0" zoomScale="75" zoomScaleNormal="75" workbookViewId="0">
      <pane ySplit="1" topLeftCell="A2" activePane="bottomLeft" state="frozen"/>
      <selection pane="bottomLeft" activeCell="D28" sqref="D28"/>
    </sheetView>
  </sheetViews>
  <sheetFormatPr baseColWidth="10" defaultColWidth="8.85546875" defaultRowHeight="15" x14ac:dyDescent="0.25"/>
  <cols>
    <col min="1" max="1" width="70.5703125" style="7" customWidth="1"/>
    <col min="2" max="2" width="25" style="7" customWidth="1"/>
    <col min="3" max="3" width="3.7109375" style="7" customWidth="1"/>
    <col min="4" max="4" width="127.5703125" style="7" customWidth="1"/>
    <col min="5" max="9" width="3.7109375" style="7" customWidth="1"/>
    <col min="10" max="10" width="3.85546875" style="2" customWidth="1"/>
    <col min="11" max="11" width="11.42578125" style="7" customWidth="1"/>
  </cols>
  <sheetData>
    <row r="1" spans="1:10" s="1" customFormat="1" x14ac:dyDescent="0.2">
      <c r="A1" s="5"/>
      <c r="B1" s="6"/>
      <c r="C1" s="6"/>
      <c r="D1" s="162" t="s">
        <v>201</v>
      </c>
      <c r="E1" s="6"/>
      <c r="F1" s="6"/>
      <c r="G1" s="6"/>
      <c r="H1" s="6"/>
      <c r="I1" s="6"/>
      <c r="J1" s="2"/>
    </row>
    <row r="2" spans="1:10" ht="39.75" customHeight="1" x14ac:dyDescent="0.25">
      <c r="A2" s="371" t="str">
        <f>"Dépenses extérieures de R&amp;D exécutées en " &amp; SURVEY_YEAR &amp; " par le secteur civil de l'État et des organismes publics"</f>
        <v>Dépenses extérieures de R&amp;D exécutées en 2025 par le secteur civil de l'État et des organismes publics</v>
      </c>
      <c r="B2" s="371"/>
      <c r="D2" s="175"/>
    </row>
    <row r="3" spans="1:10" ht="156.94999999999999" customHeight="1" x14ac:dyDescent="0.25">
      <c r="A3" s="372" t="s">
        <v>89</v>
      </c>
      <c r="B3" s="372"/>
      <c r="C3" s="13"/>
      <c r="D3" s="190" t="s">
        <v>216</v>
      </c>
      <c r="E3" s="13"/>
      <c r="F3" s="13"/>
      <c r="G3" s="13"/>
      <c r="H3" s="13"/>
      <c r="I3" s="13"/>
    </row>
    <row r="4" spans="1:10" x14ac:dyDescent="0.25">
      <c r="C4" s="18"/>
      <c r="D4" s="18"/>
      <c r="E4" s="18"/>
      <c r="F4" s="18"/>
      <c r="G4" s="18"/>
      <c r="H4" s="18"/>
      <c r="I4" s="18"/>
    </row>
    <row r="5" spans="1:10" ht="15.75" x14ac:dyDescent="0.25">
      <c r="A5" s="191" t="s">
        <v>91</v>
      </c>
      <c r="B5" s="192" t="s">
        <v>55</v>
      </c>
    </row>
    <row r="6" spans="1:10" ht="15.75" x14ac:dyDescent="0.25">
      <c r="A6" s="193" t="s">
        <v>93</v>
      </c>
      <c r="B6" s="302"/>
      <c r="C6" s="19"/>
      <c r="D6" s="194" t="s">
        <v>217</v>
      </c>
      <c r="E6" s="19"/>
      <c r="F6" s="19"/>
      <c r="G6" s="19"/>
      <c r="H6" s="19"/>
      <c r="I6" s="19"/>
    </row>
    <row r="7" spans="1:10" ht="15.75" x14ac:dyDescent="0.25">
      <c r="A7" s="193" t="s">
        <v>94</v>
      </c>
      <c r="B7" s="302"/>
      <c r="C7" s="19"/>
      <c r="D7" s="194" t="s">
        <v>218</v>
      </c>
      <c r="E7" s="19"/>
      <c r="F7" s="19"/>
      <c r="G7" s="19"/>
      <c r="H7" s="19"/>
      <c r="I7" s="19"/>
    </row>
    <row r="8" spans="1:10" ht="15.75" x14ac:dyDescent="0.25">
      <c r="A8" s="193" t="s">
        <v>90</v>
      </c>
      <c r="B8" s="302"/>
      <c r="C8" s="18"/>
      <c r="D8" s="18"/>
      <c r="E8" s="18"/>
      <c r="F8" s="18"/>
      <c r="G8" s="18"/>
      <c r="H8" s="18"/>
      <c r="I8" s="18"/>
    </row>
    <row r="9" spans="1:10" ht="31.5" x14ac:dyDescent="0.25">
      <c r="A9" s="186" t="s">
        <v>95</v>
      </c>
      <c r="B9" s="303">
        <f>SUM(B6:B8)</f>
        <v>0</v>
      </c>
      <c r="C9" s="18"/>
      <c r="D9" s="18"/>
      <c r="E9" s="18"/>
      <c r="F9" s="18"/>
      <c r="G9" s="18"/>
      <c r="H9" s="18"/>
      <c r="I9" s="18"/>
    </row>
    <row r="10" spans="1:10" x14ac:dyDescent="0.25">
      <c r="A10" s="14"/>
      <c r="B10" s="14"/>
      <c r="C10" s="14"/>
      <c r="D10" s="14"/>
      <c r="E10" s="14"/>
      <c r="F10" s="14"/>
      <c r="G10" s="14"/>
      <c r="H10" s="14"/>
      <c r="I10" s="18"/>
    </row>
    <row r="11" spans="1:10" x14ac:dyDescent="0.25">
      <c r="C11" s="18"/>
      <c r="D11" s="18"/>
      <c r="E11" s="18"/>
      <c r="F11" s="18"/>
      <c r="G11" s="18"/>
      <c r="H11" s="18"/>
      <c r="I11" s="18"/>
    </row>
    <row r="12" spans="1:10" ht="40.5" hidden="1" customHeight="1" x14ac:dyDescent="0.25">
      <c r="A12" s="10" t="s">
        <v>96</v>
      </c>
      <c r="B12" s="17"/>
      <c r="C12" s="18"/>
      <c r="D12" s="18"/>
      <c r="E12" s="18"/>
      <c r="F12" s="18"/>
      <c r="G12" s="18"/>
      <c r="H12" s="18"/>
      <c r="I12" s="18"/>
    </row>
    <row r="13" spans="1:10" ht="17.25" customHeight="1" x14ac:dyDescent="0.25">
      <c r="A13" s="15"/>
      <c r="B13" s="15"/>
      <c r="C13" s="15"/>
      <c r="D13" s="15"/>
      <c r="E13" s="15"/>
      <c r="F13" s="15"/>
      <c r="G13" s="15"/>
      <c r="H13" s="15"/>
      <c r="I13" s="18"/>
    </row>
    <row r="14" spans="1:10" x14ac:dyDescent="0.25">
      <c r="A14" s="15"/>
      <c r="C14" s="18"/>
      <c r="D14" s="18"/>
      <c r="E14" s="18"/>
      <c r="F14" s="18"/>
      <c r="G14" s="18"/>
      <c r="H14" s="18"/>
      <c r="I14" s="18"/>
    </row>
    <row r="15" spans="1:10" x14ac:dyDescent="0.25">
      <c r="A15" s="15"/>
    </row>
    <row r="16" spans="1:10" x14ac:dyDescent="0.25">
      <c r="A16" s="15"/>
    </row>
    <row r="17" spans="1:1" x14ac:dyDescent="0.25">
      <c r="A17" s="15"/>
    </row>
    <row r="18" spans="1:1" x14ac:dyDescent="0.25">
      <c r="A18" s="15"/>
    </row>
    <row r="19" spans="1:1" x14ac:dyDescent="0.25">
      <c r="A19" s="15"/>
    </row>
    <row r="20" spans="1:1" x14ac:dyDescent="0.25">
      <c r="A20" s="15"/>
    </row>
    <row r="21" spans="1:1" x14ac:dyDescent="0.25">
      <c r="A21" s="15"/>
    </row>
    <row r="22" spans="1:1" x14ac:dyDescent="0.25">
      <c r="A22" s="15"/>
    </row>
    <row r="23" spans="1:1" ht="31.5" customHeight="1" x14ac:dyDescent="0.25">
      <c r="A23" s="15"/>
    </row>
    <row r="24" spans="1:1" ht="31.5" customHeight="1" x14ac:dyDescent="0.25">
      <c r="A24" s="15"/>
    </row>
    <row r="25" spans="1:1" ht="31.5" customHeight="1" x14ac:dyDescent="0.25">
      <c r="A25" s="15"/>
    </row>
    <row r="26" spans="1:1" x14ac:dyDescent="0.25">
      <c r="A26" s="15"/>
    </row>
    <row r="27" spans="1:1" x14ac:dyDescent="0.25">
      <c r="A27" s="15"/>
    </row>
    <row r="28" spans="1:1" x14ac:dyDescent="0.25">
      <c r="A28" s="15"/>
    </row>
    <row r="29" spans="1:1" x14ac:dyDescent="0.25">
      <c r="A29" s="15"/>
    </row>
    <row r="30" spans="1:1" x14ac:dyDescent="0.25">
      <c r="A30" s="15"/>
    </row>
    <row r="31" spans="1:1" x14ac:dyDescent="0.25">
      <c r="A31" s="15"/>
    </row>
    <row r="32" spans="1:1"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sheetData>
  <sheetProtection formatCells="0" formatColumns="0" formatRows="0" insertColumns="0" insertRows="0" insertHyperlinks="0" deleteColumns="0" deleteRows="0" sort="0" autoFilter="0" pivotTables="0"/>
  <mergeCells count="2">
    <mergeCell ref="A2:B2"/>
    <mergeCell ref="A3:B3"/>
  </mergeCells>
  <printOptions horizontalCentered="1"/>
  <pageMargins left="0.23622047244093999" right="0.59055118110236005" top="0.39370078740157" bottom="0.78740157480314998" header="0.39370078740157" footer="0.55118110236219997"/>
  <pageSetup paperSize="9" scale="31" orientation="portrait"/>
  <headerFooter alignWithMargins="0">
    <oddFooter>&amp;L&amp;8&amp;A&amp;R&amp;8R&amp;&amp;D 2022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K93"/>
  <sheetViews>
    <sheetView showGridLines="0" zoomScale="75" zoomScaleNormal="75" workbookViewId="0">
      <pane ySplit="1" topLeftCell="A2" activePane="bottomLeft" state="frozen"/>
      <selection pane="bottomLeft" activeCell="B11" sqref="B11"/>
    </sheetView>
  </sheetViews>
  <sheetFormatPr baseColWidth="10" defaultColWidth="8.85546875" defaultRowHeight="15" x14ac:dyDescent="0.25"/>
  <cols>
    <col min="1" max="1" width="95.140625" style="7" customWidth="1"/>
    <col min="2" max="2" width="23.42578125" style="7" customWidth="1"/>
    <col min="3" max="3" width="2.5703125" style="7" customWidth="1"/>
    <col min="4" max="4" width="108.5703125" style="7" customWidth="1"/>
    <col min="5" max="9" width="11.42578125" style="7" customWidth="1"/>
    <col min="10" max="10" width="11.42578125" style="2" customWidth="1"/>
    <col min="11" max="11" width="11.42578125" style="7" customWidth="1"/>
  </cols>
  <sheetData>
    <row r="1" spans="1:10" s="1" customFormat="1" x14ac:dyDescent="0.2">
      <c r="A1" s="5"/>
      <c r="B1" s="6"/>
      <c r="C1" s="7"/>
      <c r="D1" s="195" t="s">
        <v>201</v>
      </c>
      <c r="E1" s="7"/>
      <c r="F1" s="7"/>
      <c r="G1" s="7"/>
      <c r="H1" s="7"/>
      <c r="I1" s="7"/>
      <c r="J1" s="2"/>
    </row>
    <row r="2" spans="1:10" ht="36.75" customHeight="1" x14ac:dyDescent="0.25">
      <c r="A2" s="371" t="str">
        <f>"Dépenses extérieures de R&amp;D exécutées en " &amp; SURVEY_YEAR &amp; " par le secteur de l'Enseignement Supérieur et de Recherche (ESR)"</f>
        <v>Dépenses extérieures de R&amp;D exécutées en 2025 par le secteur de l'Enseignement Supérieur et de Recherche (ESR)</v>
      </c>
      <c r="B2" s="371"/>
      <c r="D2" s="175"/>
    </row>
    <row r="3" spans="1:10" ht="183" customHeight="1" x14ac:dyDescent="0.25">
      <c r="A3" s="372" t="s">
        <v>89</v>
      </c>
      <c r="B3" s="372"/>
      <c r="C3" s="20"/>
      <c r="D3" s="204" t="s">
        <v>216</v>
      </c>
      <c r="E3" s="13"/>
      <c r="F3" s="13"/>
      <c r="G3" s="13"/>
      <c r="H3" s="13"/>
      <c r="I3" s="13"/>
    </row>
    <row r="4" spans="1:10" ht="15.75" x14ac:dyDescent="0.25">
      <c r="A4" s="108"/>
      <c r="B4" s="108"/>
    </row>
    <row r="5" spans="1:10" ht="15.75" x14ac:dyDescent="0.25">
      <c r="A5" s="108"/>
      <c r="B5" s="108"/>
    </row>
    <row r="6" spans="1:10" ht="15.75" x14ac:dyDescent="0.25">
      <c r="A6" s="200" t="s">
        <v>97</v>
      </c>
      <c r="B6" s="201" t="s">
        <v>55</v>
      </c>
    </row>
    <row r="7" spans="1:10" ht="18.75" customHeight="1" x14ac:dyDescent="0.25">
      <c r="A7" s="202" t="s">
        <v>98</v>
      </c>
      <c r="B7" s="307"/>
    </row>
    <row r="8" spans="1:10" ht="31.5" x14ac:dyDescent="0.25">
      <c r="A8" s="200" t="s">
        <v>99</v>
      </c>
      <c r="B8" s="201" t="s">
        <v>55</v>
      </c>
      <c r="D8" s="207" t="s">
        <v>219</v>
      </c>
    </row>
    <row r="9" spans="1:10" x14ac:dyDescent="0.25">
      <c r="A9" s="193" t="s">
        <v>101</v>
      </c>
      <c r="B9" s="307"/>
      <c r="D9" s="208" t="s">
        <v>220</v>
      </c>
    </row>
    <row r="10" spans="1:10" ht="15.75" x14ac:dyDescent="0.25">
      <c r="A10" s="193" t="s">
        <v>102</v>
      </c>
      <c r="B10" s="302"/>
      <c r="D10" s="208" t="s">
        <v>221</v>
      </c>
    </row>
    <row r="11" spans="1:10" ht="47.25" x14ac:dyDescent="0.25">
      <c r="A11" s="186" t="s">
        <v>103</v>
      </c>
      <c r="B11" s="205">
        <f>SUM(B9:B10)</f>
        <v>0</v>
      </c>
      <c r="D11" s="208" t="s">
        <v>222</v>
      </c>
    </row>
    <row r="12" spans="1:10" x14ac:dyDescent="0.25">
      <c r="A12" s="15"/>
      <c r="D12" s="208" t="s">
        <v>223</v>
      </c>
    </row>
    <row r="13" spans="1:10" ht="57" customHeight="1" x14ac:dyDescent="0.25">
      <c r="A13" s="186" t="s">
        <v>105</v>
      </c>
      <c r="B13" s="206">
        <f>DE_ES_NV+DE_ESC_TOTAL</f>
        <v>0</v>
      </c>
      <c r="D13" s="208" t="s">
        <v>224</v>
      </c>
    </row>
    <row r="14" spans="1:10" x14ac:dyDescent="0.25">
      <c r="A14" s="15"/>
      <c r="B14" s="15"/>
      <c r="D14" s="208" t="s">
        <v>225</v>
      </c>
    </row>
    <row r="15" spans="1:10" x14ac:dyDescent="0.25">
      <c r="A15" s="15"/>
      <c r="D15" s="208" t="s">
        <v>226</v>
      </c>
    </row>
    <row r="16" spans="1:10" x14ac:dyDescent="0.25">
      <c r="A16" s="15"/>
      <c r="D16" s="208" t="s">
        <v>227</v>
      </c>
    </row>
    <row r="17" spans="1:4" x14ac:dyDescent="0.25">
      <c r="A17" s="15"/>
      <c r="D17" s="208" t="s">
        <v>228</v>
      </c>
    </row>
    <row r="18" spans="1:4" x14ac:dyDescent="0.25">
      <c r="A18" s="15"/>
      <c r="D18" s="208" t="s">
        <v>229</v>
      </c>
    </row>
    <row r="19" spans="1:4" x14ac:dyDescent="0.25">
      <c r="A19" s="15"/>
      <c r="D19" s="208" t="s">
        <v>230</v>
      </c>
    </row>
    <row r="20" spans="1:4" x14ac:dyDescent="0.25">
      <c r="A20" s="15"/>
      <c r="D20" s="208" t="s">
        <v>231</v>
      </c>
    </row>
    <row r="21" spans="1:4" x14ac:dyDescent="0.25">
      <c r="A21" s="15"/>
      <c r="D21" s="208" t="s">
        <v>232</v>
      </c>
    </row>
    <row r="22" spans="1:4" x14ac:dyDescent="0.25">
      <c r="A22" s="15"/>
      <c r="D22" s="208" t="s">
        <v>233</v>
      </c>
    </row>
    <row r="23" spans="1:4" x14ac:dyDescent="0.25">
      <c r="A23" s="15"/>
      <c r="D23" s="208" t="s">
        <v>234</v>
      </c>
    </row>
    <row r="24" spans="1:4" x14ac:dyDescent="0.25">
      <c r="A24" s="15"/>
      <c r="D24" s="208" t="s">
        <v>235</v>
      </c>
    </row>
    <row r="25" spans="1:4" x14ac:dyDescent="0.25">
      <c r="A25" s="15"/>
      <c r="D25" s="208" t="s">
        <v>236</v>
      </c>
    </row>
    <row r="26" spans="1:4" x14ac:dyDescent="0.25">
      <c r="A26" s="15"/>
      <c r="D26" s="208" t="s">
        <v>237</v>
      </c>
    </row>
    <row r="27" spans="1:4" x14ac:dyDescent="0.25">
      <c r="A27" s="15"/>
      <c r="D27" s="208" t="s">
        <v>238</v>
      </c>
    </row>
    <row r="28" spans="1:4" x14ac:dyDescent="0.25">
      <c r="A28" s="15"/>
      <c r="D28" s="209" t="s">
        <v>239</v>
      </c>
    </row>
    <row r="29" spans="1:4" x14ac:dyDescent="0.25">
      <c r="A29" s="15"/>
      <c r="D29" s="208" t="s">
        <v>240</v>
      </c>
    </row>
    <row r="30" spans="1:4" x14ac:dyDescent="0.25">
      <c r="A30" s="15"/>
      <c r="D30" s="208" t="s">
        <v>241</v>
      </c>
    </row>
    <row r="31" spans="1:4" x14ac:dyDescent="0.25">
      <c r="A31" s="15"/>
      <c r="D31" s="208" t="s">
        <v>242</v>
      </c>
    </row>
    <row r="32" spans="1:4" x14ac:dyDescent="0.25">
      <c r="A32" s="15"/>
      <c r="D32" s="208" t="s">
        <v>243</v>
      </c>
    </row>
    <row r="33" spans="1:10" x14ac:dyDescent="0.25">
      <c r="A33" s="15"/>
      <c r="D33" s="208" t="s">
        <v>244</v>
      </c>
    </row>
    <row r="34" spans="1:10" x14ac:dyDescent="0.25">
      <c r="A34" s="15"/>
      <c r="D34" s="208" t="s">
        <v>245</v>
      </c>
    </row>
    <row r="35" spans="1:10" x14ac:dyDescent="0.25">
      <c r="A35" s="15"/>
      <c r="D35" s="208" t="s">
        <v>246</v>
      </c>
    </row>
    <row r="36" spans="1:10" x14ac:dyDescent="0.25">
      <c r="A36" s="15"/>
      <c r="D36" s="208" t="s">
        <v>247</v>
      </c>
    </row>
    <row r="37" spans="1:10" x14ac:dyDescent="0.25">
      <c r="A37" s="15"/>
      <c r="D37" s="208" t="s">
        <v>248</v>
      </c>
    </row>
    <row r="38" spans="1:10" x14ac:dyDescent="0.25">
      <c r="A38" s="15"/>
      <c r="D38" s="208" t="s">
        <v>249</v>
      </c>
    </row>
    <row r="39" spans="1:10" x14ac:dyDescent="0.25">
      <c r="A39" s="15"/>
      <c r="D39" s="208" t="s">
        <v>250</v>
      </c>
    </row>
    <row r="40" spans="1:10" x14ac:dyDescent="0.25">
      <c r="A40" s="15"/>
      <c r="D40" s="208" t="s">
        <v>251</v>
      </c>
    </row>
    <row r="41" spans="1:10" x14ac:dyDescent="0.25">
      <c r="A41" s="15"/>
      <c r="D41" s="208" t="s">
        <v>252</v>
      </c>
    </row>
    <row r="42" spans="1:10" x14ac:dyDescent="0.25">
      <c r="A42" s="15"/>
      <c r="D42" s="208" t="s">
        <v>253</v>
      </c>
    </row>
    <row r="43" spans="1:10" x14ac:dyDescent="0.25">
      <c r="A43" s="15"/>
      <c r="D43" s="208" t="s">
        <v>254</v>
      </c>
    </row>
    <row r="44" spans="1:10" x14ac:dyDescent="0.25">
      <c r="A44" s="15"/>
      <c r="D44" s="208" t="s">
        <v>255</v>
      </c>
    </row>
    <row r="45" spans="1:10" x14ac:dyDescent="0.25">
      <c r="A45" s="15"/>
      <c r="D45" s="208" t="s">
        <v>256</v>
      </c>
    </row>
    <row r="46" spans="1:10" x14ac:dyDescent="0.25">
      <c r="A46" s="15"/>
      <c r="D46" s="208" t="s">
        <v>257</v>
      </c>
    </row>
    <row r="47" spans="1:10" ht="31.5" customHeight="1" x14ac:dyDescent="0.25">
      <c r="A47" s="15"/>
      <c r="D47" s="208" t="s">
        <v>258</v>
      </c>
    </row>
    <row r="48" spans="1:10" ht="18.75" customHeight="1" x14ac:dyDescent="0.25">
      <c r="A48" s="15"/>
      <c r="C48" s="15"/>
      <c r="D48" s="208" t="s">
        <v>259</v>
      </c>
      <c r="E48" s="15"/>
      <c r="F48" s="15"/>
      <c r="G48" s="15"/>
      <c r="H48" s="15"/>
      <c r="I48" s="15"/>
      <c r="J48" s="15"/>
    </row>
    <row r="49" spans="1:4" x14ac:dyDescent="0.25">
      <c r="A49" s="15"/>
      <c r="D49" s="195" t="s">
        <v>260</v>
      </c>
    </row>
    <row r="50" spans="1:4" x14ac:dyDescent="0.25">
      <c r="A50" s="15"/>
      <c r="D50" s="195" t="s">
        <v>261</v>
      </c>
    </row>
    <row r="51" spans="1:4" x14ac:dyDescent="0.25">
      <c r="A51" s="15"/>
      <c r="D51" s="195" t="s">
        <v>262</v>
      </c>
    </row>
    <row r="52" spans="1:4" x14ac:dyDescent="0.25">
      <c r="A52" s="15"/>
      <c r="D52" s="195" t="s">
        <v>263</v>
      </c>
    </row>
    <row r="53" spans="1:4" x14ac:dyDescent="0.25">
      <c r="A53" s="15"/>
      <c r="D53" s="195" t="s">
        <v>264</v>
      </c>
    </row>
    <row r="54" spans="1:4" x14ac:dyDescent="0.25">
      <c r="A54" s="15"/>
      <c r="D54" s="195" t="s">
        <v>265</v>
      </c>
    </row>
    <row r="55" spans="1:4" x14ac:dyDescent="0.25">
      <c r="A55" s="15"/>
      <c r="D55" s="195" t="s">
        <v>266</v>
      </c>
    </row>
    <row r="56" spans="1:4" x14ac:dyDescent="0.25">
      <c r="A56" s="15"/>
      <c r="D56" s="195" t="s">
        <v>267</v>
      </c>
    </row>
    <row r="57" spans="1:4" x14ac:dyDescent="0.25">
      <c r="A57" s="15"/>
      <c r="D57" s="195" t="s">
        <v>268</v>
      </c>
    </row>
    <row r="58" spans="1:4" x14ac:dyDescent="0.25">
      <c r="A58" s="15"/>
      <c r="D58" s="195" t="s">
        <v>269</v>
      </c>
    </row>
    <row r="59" spans="1:4" x14ac:dyDescent="0.25">
      <c r="A59" s="15"/>
      <c r="D59" s="195" t="s">
        <v>270</v>
      </c>
    </row>
    <row r="60" spans="1:4" x14ac:dyDescent="0.25">
      <c r="A60" s="15"/>
      <c r="D60" s="195" t="s">
        <v>271</v>
      </c>
    </row>
    <row r="61" spans="1:4" x14ac:dyDescent="0.25">
      <c r="A61" s="15"/>
      <c r="D61" s="195" t="s">
        <v>272</v>
      </c>
    </row>
    <row r="62" spans="1:4" x14ac:dyDescent="0.25">
      <c r="A62" s="15"/>
      <c r="D62" s="195" t="s">
        <v>273</v>
      </c>
    </row>
    <row r="63" spans="1:4" x14ac:dyDescent="0.25">
      <c r="A63" s="15"/>
      <c r="D63" s="195" t="s">
        <v>274</v>
      </c>
    </row>
    <row r="64" spans="1:4" x14ac:dyDescent="0.25">
      <c r="A64" s="15"/>
      <c r="D64" s="195" t="s">
        <v>275</v>
      </c>
    </row>
    <row r="65" spans="1:4" x14ac:dyDescent="0.25">
      <c r="A65" s="15"/>
      <c r="D65" s="195" t="s">
        <v>276</v>
      </c>
    </row>
    <row r="66" spans="1:4" x14ac:dyDescent="0.25">
      <c r="A66" s="15"/>
      <c r="D66" s="195" t="s">
        <v>277</v>
      </c>
    </row>
    <row r="67" spans="1:4" x14ac:dyDescent="0.25">
      <c r="A67" s="15"/>
      <c r="D67" s="195" t="s">
        <v>278</v>
      </c>
    </row>
    <row r="68" spans="1:4" x14ac:dyDescent="0.25">
      <c r="A68" s="15"/>
      <c r="D68" s="195" t="s">
        <v>279</v>
      </c>
    </row>
    <row r="69" spans="1:4" x14ac:dyDescent="0.25">
      <c r="A69" s="15"/>
      <c r="D69" s="195" t="s">
        <v>280</v>
      </c>
    </row>
    <row r="70" spans="1:4" x14ac:dyDescent="0.25">
      <c r="A70" s="15"/>
      <c r="D70" s="195" t="s">
        <v>281</v>
      </c>
    </row>
    <row r="71" spans="1:4" x14ac:dyDescent="0.25">
      <c r="A71" s="15"/>
      <c r="D71" s="195" t="s">
        <v>282</v>
      </c>
    </row>
    <row r="72" spans="1:4" ht="30" x14ac:dyDescent="0.25">
      <c r="A72" s="15"/>
      <c r="D72" s="195" t="s">
        <v>283</v>
      </c>
    </row>
    <row r="73" spans="1:4" x14ac:dyDescent="0.25">
      <c r="A73" s="15"/>
      <c r="D73" s="195" t="s">
        <v>284</v>
      </c>
    </row>
    <row r="74" spans="1:4" ht="30" x14ac:dyDescent="0.25">
      <c r="A74" s="15"/>
      <c r="D74" s="195" t="s">
        <v>285</v>
      </c>
    </row>
    <row r="75" spans="1:4" x14ac:dyDescent="0.25">
      <c r="A75" s="15"/>
      <c r="D75" s="195" t="s">
        <v>286</v>
      </c>
    </row>
    <row r="76" spans="1:4" x14ac:dyDescent="0.25">
      <c r="A76" s="15"/>
      <c r="D76" s="195" t="s">
        <v>287</v>
      </c>
    </row>
    <row r="77" spans="1:4" ht="30" x14ac:dyDescent="0.25">
      <c r="A77" s="15"/>
      <c r="D77" s="195" t="s">
        <v>288</v>
      </c>
    </row>
    <row r="78" spans="1:4" x14ac:dyDescent="0.25">
      <c r="A78" s="15"/>
      <c r="D78" s="195" t="s">
        <v>289</v>
      </c>
    </row>
    <row r="79" spans="1:4" x14ac:dyDescent="0.25">
      <c r="A79" s="15"/>
      <c r="D79" s="195" t="s">
        <v>290</v>
      </c>
    </row>
    <row r="80" spans="1:4" x14ac:dyDescent="0.25">
      <c r="A80" s="15"/>
      <c r="D80" s="195" t="s">
        <v>291</v>
      </c>
    </row>
    <row r="81" spans="1:4" ht="30" x14ac:dyDescent="0.25">
      <c r="A81" s="15"/>
      <c r="D81" s="195" t="s">
        <v>292</v>
      </c>
    </row>
    <row r="82" spans="1:4" x14ac:dyDescent="0.25">
      <c r="A82" s="15"/>
      <c r="D82" s="195" t="s">
        <v>293</v>
      </c>
    </row>
    <row r="83" spans="1:4" x14ac:dyDescent="0.25">
      <c r="A83" s="15"/>
      <c r="D83" s="195" t="s">
        <v>294</v>
      </c>
    </row>
    <row r="84" spans="1:4" x14ac:dyDescent="0.25">
      <c r="A84" s="15"/>
      <c r="D84" s="195" t="s">
        <v>295</v>
      </c>
    </row>
    <row r="85" spans="1:4" x14ac:dyDescent="0.25">
      <c r="A85" s="15"/>
      <c r="D85" s="195" t="s">
        <v>296</v>
      </c>
    </row>
    <row r="86" spans="1:4" x14ac:dyDescent="0.25">
      <c r="A86" s="15"/>
      <c r="D86" s="195" t="s">
        <v>297</v>
      </c>
    </row>
    <row r="87" spans="1:4" ht="30" x14ac:dyDescent="0.25">
      <c r="A87" s="15"/>
      <c r="D87" s="195" t="s">
        <v>298</v>
      </c>
    </row>
    <row r="88" spans="1:4" x14ac:dyDescent="0.25">
      <c r="A88" s="15"/>
      <c r="D88" s="195" t="s">
        <v>299</v>
      </c>
    </row>
    <row r="89" spans="1:4" x14ac:dyDescent="0.25">
      <c r="A89" s="15"/>
      <c r="D89" s="195" t="s">
        <v>300</v>
      </c>
    </row>
    <row r="90" spans="1:4" x14ac:dyDescent="0.25">
      <c r="A90" s="15"/>
      <c r="D90" s="195" t="s">
        <v>301</v>
      </c>
    </row>
    <row r="91" spans="1:4" ht="30" x14ac:dyDescent="0.25">
      <c r="A91" s="15"/>
      <c r="D91" s="195" t="s">
        <v>302</v>
      </c>
    </row>
    <row r="92" spans="1:4" x14ac:dyDescent="0.25">
      <c r="A92" s="15"/>
      <c r="D92" s="195" t="s">
        <v>303</v>
      </c>
    </row>
    <row r="93" spans="1:4" x14ac:dyDescent="0.25">
      <c r="D93" s="195" t="s">
        <v>304</v>
      </c>
    </row>
  </sheetData>
  <sheetProtection formatCells="0" formatColumns="0" formatRows="0" insertColumns="0" insertRows="0" insertHyperlinks="0" deleteColumns="0" deleteRows="0" sort="0" autoFilter="0" pivotTables="0"/>
  <mergeCells count="2">
    <mergeCell ref="A2:B2"/>
    <mergeCell ref="A3:B3"/>
  </mergeCells>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29</vt:i4>
      </vt:variant>
      <vt:variant>
        <vt:lpstr>Plages nommées</vt:lpstr>
      </vt:variant>
      <vt:variant>
        <vt:i4>448</vt:i4>
      </vt:variant>
    </vt:vector>
  </HeadingPairs>
  <TitlesOfParts>
    <vt:vector size="477" baseType="lpstr">
      <vt:lpstr>1ERE PAGE</vt:lpstr>
      <vt:lpstr>A1-INFORMATIONS GENERALES</vt:lpstr>
      <vt:lpstr>A2-CONTACTS</vt:lpstr>
      <vt:lpstr>B2-Opérateurs</vt:lpstr>
      <vt:lpstr>C1-DIRD_Nature</vt:lpstr>
      <vt:lpstr>C2-DIRD_Régions</vt:lpstr>
      <vt:lpstr>C3-DIRD_Type</vt:lpstr>
      <vt:lpstr>D1.1b-Civil</vt:lpstr>
      <vt:lpstr>D1.2-ESR</vt:lpstr>
      <vt:lpstr>D1.3-Associations</vt:lpstr>
      <vt:lpstr>D1.4-Entreprises</vt:lpstr>
      <vt:lpstr>D1.5-Etranger</vt:lpstr>
      <vt:lpstr>D2-Total DERD n+1</vt:lpstr>
      <vt:lpstr>D-Synthèse</vt:lpstr>
      <vt:lpstr>E2-Ress propres</vt:lpstr>
      <vt:lpstr>E3.1-Administration</vt:lpstr>
      <vt:lpstr>E3.1-Org Publics</vt:lpstr>
      <vt:lpstr>E3.2-ESR</vt:lpstr>
      <vt:lpstr>E3.3-Associations</vt:lpstr>
      <vt:lpstr>E3.4-Entreprises</vt:lpstr>
      <vt:lpstr>E3.5-Etranger</vt:lpstr>
      <vt:lpstr>E-Synthèse</vt:lpstr>
      <vt:lpstr>G01234-Effectifs PP</vt:lpstr>
      <vt:lpstr>H0-ETPR rémunération</vt:lpstr>
      <vt:lpstr>H1-ETPR lieu</vt:lpstr>
      <vt:lpstr>H2-ETPR Région</vt:lpstr>
      <vt:lpstr>I-Tiers PP</vt:lpstr>
      <vt:lpstr>J-Tiers ETPR</vt:lpstr>
      <vt:lpstr>ChargeEnquêté</vt:lpstr>
      <vt:lpstr>AUTRE_Als</vt:lpstr>
      <vt:lpstr>AUTRE_AOM</vt:lpstr>
      <vt:lpstr>AUTRE_Aqu</vt:lpstr>
      <vt:lpstr>AUTRE_Auv</vt:lpstr>
      <vt:lpstr>AUTRE_BN</vt:lpstr>
      <vt:lpstr>AUTRE_Bourg</vt:lpstr>
      <vt:lpstr>AUTRE_Bret</vt:lpstr>
      <vt:lpstr>AUTRE_CA</vt:lpstr>
      <vt:lpstr>AUTRE_Cors</vt:lpstr>
      <vt:lpstr>AUTRE_CVdL</vt:lpstr>
      <vt:lpstr>AUTRE_FC</vt:lpstr>
      <vt:lpstr>AUTRE_Guad</vt:lpstr>
      <vt:lpstr>AUTRE_Guya</vt:lpstr>
      <vt:lpstr>AUTRE_HN</vt:lpstr>
      <vt:lpstr>AUTRE_IdF</vt:lpstr>
      <vt:lpstr>AUTRE_IN_ETP</vt:lpstr>
      <vt:lpstr>AUTRE_IN_PP</vt:lpstr>
      <vt:lpstr>AUTRE_LIEU_ETP</vt:lpstr>
      <vt:lpstr>AUTRE_LIEU_PP</vt:lpstr>
      <vt:lpstr>AUTRE_Lim</vt:lpstr>
      <vt:lpstr>AUTRE_Lorr</vt:lpstr>
      <vt:lpstr>AUTRE_LR</vt:lpstr>
      <vt:lpstr>AUTRE_LRe</vt:lpstr>
      <vt:lpstr>AUTRE_Marti</vt:lpstr>
      <vt:lpstr>AUTRE_Mayo</vt:lpstr>
      <vt:lpstr>AUTRE_MP</vt:lpstr>
      <vt:lpstr>AUTRE_NPdC</vt:lpstr>
      <vt:lpstr>AUTRE_NVOUT_PP</vt:lpstr>
      <vt:lpstr>AUTRE_OUT_ETP</vt:lpstr>
      <vt:lpstr>AUTRE_PACA</vt:lpstr>
      <vt:lpstr>AUTRE_PC</vt:lpstr>
      <vt:lpstr>AUTRE_PdL</vt:lpstr>
      <vt:lpstr>AUTRE_Pic</vt:lpstr>
      <vt:lpstr>AUTRE_RA</vt:lpstr>
      <vt:lpstr>AUTRE_REG</vt:lpstr>
      <vt:lpstr>AUTRE_REG_ETR</vt:lpstr>
      <vt:lpstr>AUTRE_REM2_ETP</vt:lpstr>
      <vt:lpstr>AUTRE_REM2_PP</vt:lpstr>
      <vt:lpstr>AUTRE_REMA2_ETP</vt:lpstr>
      <vt:lpstr>AUTRE_REMA2_PP</vt:lpstr>
      <vt:lpstr>AUTRE_REMP2_ETP</vt:lpstr>
      <vt:lpstr>AUTRE_REMP2_PP</vt:lpstr>
      <vt:lpstr>AUTRE_T_ETP</vt:lpstr>
      <vt:lpstr>AUTRE_T_PP</vt:lpstr>
      <vt:lpstr>AUTRE_TNV_ETP</vt:lpstr>
      <vt:lpstr>AUTRE_TNV_PP</vt:lpstr>
      <vt:lpstr>BUDGET_TOTAL</vt:lpstr>
      <vt:lpstr>CAT_DEV_EXP</vt:lpstr>
      <vt:lpstr>CAT_RECH_APP</vt:lpstr>
      <vt:lpstr>CAT_RECH_FOND</vt:lpstr>
      <vt:lpstr>CAT_TOT</vt:lpstr>
      <vt:lpstr>COMMENTAIRE_ANOMALIES</vt:lpstr>
      <vt:lpstr>COMMENTAIRE_CHARGE</vt:lpstr>
      <vt:lpstr>COMMENTAIRE_INFO_G</vt:lpstr>
      <vt:lpstr>COMMENTAIRE1</vt:lpstr>
      <vt:lpstr>COMMENTAIRE2</vt:lpstr>
      <vt:lpstr>CORR1_MAIL</vt:lpstr>
      <vt:lpstr>CORR1_NOM</vt:lpstr>
      <vt:lpstr>CORR1_SERVICE</vt:lpstr>
      <vt:lpstr>CORR1_TEL</vt:lpstr>
      <vt:lpstr>CORR2_MAIL</vt:lpstr>
      <vt:lpstr>CORR2_NOM</vt:lpstr>
      <vt:lpstr>CORR2_QUEST</vt:lpstr>
      <vt:lpstr>CORR2_SERVICE</vt:lpstr>
      <vt:lpstr>CORR2_TEL</vt:lpstr>
      <vt:lpstr>CORR3_MAIL</vt:lpstr>
      <vt:lpstr>CORR3_NOM</vt:lpstr>
      <vt:lpstr>CORR3_QUEST</vt:lpstr>
      <vt:lpstr>CORR3_SERVICE</vt:lpstr>
      <vt:lpstr>CORR3_TEL</vt:lpstr>
      <vt:lpstr>CR_Als</vt:lpstr>
      <vt:lpstr>CR_AOM</vt:lpstr>
      <vt:lpstr>CR_Aqu</vt:lpstr>
      <vt:lpstr>CR_Auv</vt:lpstr>
      <vt:lpstr>CR_BN</vt:lpstr>
      <vt:lpstr>CR_Bourg</vt:lpstr>
      <vt:lpstr>CR_Bret</vt:lpstr>
      <vt:lpstr>CR_CA</vt:lpstr>
      <vt:lpstr>CR_Cors</vt:lpstr>
      <vt:lpstr>CR_CVdL</vt:lpstr>
      <vt:lpstr>CR_FC</vt:lpstr>
      <vt:lpstr>CR_Guad</vt:lpstr>
      <vt:lpstr>CR_Guya</vt:lpstr>
      <vt:lpstr>CR_HN</vt:lpstr>
      <vt:lpstr>CR_IdF</vt:lpstr>
      <vt:lpstr>CR_IN_ETP</vt:lpstr>
      <vt:lpstr>CR_IN_PP</vt:lpstr>
      <vt:lpstr>CR_LIEU_ETP</vt:lpstr>
      <vt:lpstr>CR_LIEU_PP</vt:lpstr>
      <vt:lpstr>CR_Lim</vt:lpstr>
      <vt:lpstr>CR_Lorr</vt:lpstr>
      <vt:lpstr>CR_LR</vt:lpstr>
      <vt:lpstr>CR_LRe</vt:lpstr>
      <vt:lpstr>CR_Marti</vt:lpstr>
      <vt:lpstr>CR_Mayo</vt:lpstr>
      <vt:lpstr>CR_MP</vt:lpstr>
      <vt:lpstr>CR_NPdC</vt:lpstr>
      <vt:lpstr>CR_NVOUT_PP</vt:lpstr>
      <vt:lpstr>CR_OUT_ETP</vt:lpstr>
      <vt:lpstr>CR_PACA</vt:lpstr>
      <vt:lpstr>CR_PC</vt:lpstr>
      <vt:lpstr>CR_PdL</vt:lpstr>
      <vt:lpstr>CR_Pic</vt:lpstr>
      <vt:lpstr>CR_RA</vt:lpstr>
      <vt:lpstr>CR_REG</vt:lpstr>
      <vt:lpstr>CR_REG_ETR</vt:lpstr>
      <vt:lpstr>CR_REM2_ETP</vt:lpstr>
      <vt:lpstr>CR_REM2_PP</vt:lpstr>
      <vt:lpstr>CR_REMA2_ETP</vt:lpstr>
      <vt:lpstr>CR_REMA2_PP</vt:lpstr>
      <vt:lpstr>CR_REMP2_ETP</vt:lpstr>
      <vt:lpstr>CR_REMP2_PP</vt:lpstr>
      <vt:lpstr>CR_T_ETP</vt:lpstr>
      <vt:lpstr>CR_T_PP</vt:lpstr>
      <vt:lpstr>CR_TNV_ETP</vt:lpstr>
      <vt:lpstr>CR_TNV_PP</vt:lpstr>
      <vt:lpstr>D_SYNTHESE_DE_TOTALE</vt:lpstr>
      <vt:lpstr>D_SYNTHESE_DE_TOTALE_PREV</vt:lpstr>
      <vt:lpstr>D_SYNTHESE_DI_TOTALE</vt:lpstr>
      <vt:lpstr>D_SYNTHESE_DI_TOTALE_PREV</vt:lpstr>
      <vt:lpstr>DE_C_CNRS</vt:lpstr>
      <vt:lpstr>DE_C_INSERM</vt:lpstr>
      <vt:lpstr>DE_C_NV</vt:lpstr>
      <vt:lpstr>DE_C_TOTAL</vt:lpstr>
      <vt:lpstr>DE_EE_NV</vt:lpstr>
      <vt:lpstr>DE_EE_TOTAL</vt:lpstr>
      <vt:lpstr>DE_ENTR_TOTAL</vt:lpstr>
      <vt:lpstr>DE_ENTRA_NOM</vt:lpstr>
      <vt:lpstr>DE_ENTRA_VAL</vt:lpstr>
      <vt:lpstr>DE_ES_NV</vt:lpstr>
      <vt:lpstr>DE_ES_TOTAL</vt:lpstr>
      <vt:lpstr>DE_ESC_CHU</vt:lpstr>
      <vt:lpstr>DE_ESC_CLCC</vt:lpstr>
      <vt:lpstr>DE_ESC_TOTAL</vt:lpstr>
      <vt:lpstr>DE_ESE_NV</vt:lpstr>
      <vt:lpstr>DE_ESE_TOTAL</vt:lpstr>
      <vt:lpstr>DE_ETR_TOTAL</vt:lpstr>
      <vt:lpstr>DE_GOV_TOTAL</vt:lpstr>
      <vt:lpstr>DE_I_NV</vt:lpstr>
      <vt:lpstr>DE_I_TOTAL</vt:lpstr>
      <vt:lpstr>DE_OI_NV</vt:lpstr>
      <vt:lpstr>DE_OI_TOTAL</vt:lpstr>
      <vt:lpstr>DE_TOTALE</vt:lpstr>
      <vt:lpstr>DE_TOTALE_PREV</vt:lpstr>
      <vt:lpstr>DEP_TOTALE</vt:lpstr>
      <vt:lpstr>DEP_TOTALE_PREV</vt:lpstr>
      <vt:lpstr>DI_Als</vt:lpstr>
      <vt:lpstr>DI_AOM</vt:lpstr>
      <vt:lpstr>DI_Aqu</vt:lpstr>
      <vt:lpstr>DI_Auv</vt:lpstr>
      <vt:lpstr>DI_BN</vt:lpstr>
      <vt:lpstr>DI_Bourg</vt:lpstr>
      <vt:lpstr>DI_Bret</vt:lpstr>
      <vt:lpstr>DI_CA</vt:lpstr>
      <vt:lpstr>DI_Cors</vt:lpstr>
      <vt:lpstr>DI_CVdL</vt:lpstr>
      <vt:lpstr>DI_EQU</vt:lpstr>
      <vt:lpstr>DI_FC</vt:lpstr>
      <vt:lpstr>DI_FONC</vt:lpstr>
      <vt:lpstr>DI_Guad</vt:lpstr>
      <vt:lpstr>DI_Guya</vt:lpstr>
      <vt:lpstr>DI_HN</vt:lpstr>
      <vt:lpstr>DI_IdF</vt:lpstr>
      <vt:lpstr>DI_IMM</vt:lpstr>
      <vt:lpstr>DI_Lim</vt:lpstr>
      <vt:lpstr>DI_Lorr</vt:lpstr>
      <vt:lpstr>DI_LR</vt:lpstr>
      <vt:lpstr>DI_LRe</vt:lpstr>
      <vt:lpstr>DI_Marti</vt:lpstr>
      <vt:lpstr>DI_Mayo</vt:lpstr>
      <vt:lpstr>DI_MP</vt:lpstr>
      <vt:lpstr>DI_NPdC</vt:lpstr>
      <vt:lpstr>DI_PACA</vt:lpstr>
      <vt:lpstr>DI_PC</vt:lpstr>
      <vt:lpstr>DI_PdL</vt:lpstr>
      <vt:lpstr>DI_PERS</vt:lpstr>
      <vt:lpstr>DI_Pic</vt:lpstr>
      <vt:lpstr>DI_RA</vt:lpstr>
      <vt:lpstr>DI_TOT_REG</vt:lpstr>
      <vt:lpstr>DI_TOT_REG_PERCENT</vt:lpstr>
      <vt:lpstr>DI_TOTALE</vt:lpstr>
      <vt:lpstr>DI_TOTALE_PREV</vt:lpstr>
      <vt:lpstr>DOC_Als</vt:lpstr>
      <vt:lpstr>DOC_AOM</vt:lpstr>
      <vt:lpstr>DOC_Aqu</vt:lpstr>
      <vt:lpstr>DOC_Auv</vt:lpstr>
      <vt:lpstr>DOC_BN</vt:lpstr>
      <vt:lpstr>DOC_Bourg</vt:lpstr>
      <vt:lpstr>DOC_Bret</vt:lpstr>
      <vt:lpstr>DOC_CA</vt:lpstr>
      <vt:lpstr>DOC_Cors</vt:lpstr>
      <vt:lpstr>DOC_CVdL</vt:lpstr>
      <vt:lpstr>DOC_FC</vt:lpstr>
      <vt:lpstr>DOC_Guad</vt:lpstr>
      <vt:lpstr>DOC_Guya</vt:lpstr>
      <vt:lpstr>DOC_HN</vt:lpstr>
      <vt:lpstr>DOC_IdF</vt:lpstr>
      <vt:lpstr>DOC_IN_ETP</vt:lpstr>
      <vt:lpstr>DOC_IN_PP</vt:lpstr>
      <vt:lpstr>DOC_LIEU_ETP</vt:lpstr>
      <vt:lpstr>DOC_LIEU_PP</vt:lpstr>
      <vt:lpstr>DOC_Lim</vt:lpstr>
      <vt:lpstr>DOC_Lorr</vt:lpstr>
      <vt:lpstr>DOC_LR</vt:lpstr>
      <vt:lpstr>DOC_LRe</vt:lpstr>
      <vt:lpstr>DOC_Marti</vt:lpstr>
      <vt:lpstr>DOC_Mayo</vt:lpstr>
      <vt:lpstr>DOC_MP</vt:lpstr>
      <vt:lpstr>DOC_NPdC</vt:lpstr>
      <vt:lpstr>DOC_NVOUT_PP</vt:lpstr>
      <vt:lpstr>DOC_OUT_ETP</vt:lpstr>
      <vt:lpstr>DOC_PACA</vt:lpstr>
      <vt:lpstr>DOC_PC</vt:lpstr>
      <vt:lpstr>DOC_PdL</vt:lpstr>
      <vt:lpstr>DOC_Pic</vt:lpstr>
      <vt:lpstr>DOC_RA</vt:lpstr>
      <vt:lpstr>DOC_REG</vt:lpstr>
      <vt:lpstr>DOC_REG_ETR</vt:lpstr>
      <vt:lpstr>DOC_REM2_ETP</vt:lpstr>
      <vt:lpstr>DOC_REM2_PP</vt:lpstr>
      <vt:lpstr>DOC_REMA2_ETP</vt:lpstr>
      <vt:lpstr>DOC_REMA2_PP</vt:lpstr>
      <vt:lpstr>DOC_REMP2_ETP</vt:lpstr>
      <vt:lpstr>DOC_REMP2_PP</vt:lpstr>
      <vt:lpstr>DOC_T_ETP</vt:lpstr>
      <vt:lpstr>DOC_T_PP</vt:lpstr>
      <vt:lpstr>DOC_TNV_ETP</vt:lpstr>
      <vt:lpstr>DOC_TNV_PP</vt:lpstr>
      <vt:lpstr>E_SYNTHESE_DEP_TOTALE</vt:lpstr>
      <vt:lpstr>E_SYNTHESE_DEP_TOTALE_PREV</vt:lpstr>
      <vt:lpstr>EFFECTIF_TOTAL</vt:lpstr>
      <vt:lpstr>ENTITY_TYPE</vt:lpstr>
      <vt:lpstr>ENTITY_TYPE_SIGNATORY</vt:lpstr>
      <vt:lpstr>HEURE_CHARGE</vt:lpstr>
      <vt:lpstr>IDENT_ADRESSE</vt:lpstr>
      <vt:lpstr>IDENT_COMPL_ADR</vt:lpstr>
      <vt:lpstr>IDENT_CP</vt:lpstr>
      <vt:lpstr>IDENT_NOM</vt:lpstr>
      <vt:lpstr>IDENT_SIGLE</vt:lpstr>
      <vt:lpstr>IDENT_VILLE</vt:lpstr>
      <vt:lpstr>IE_Als</vt:lpstr>
      <vt:lpstr>IE_AOM</vt:lpstr>
      <vt:lpstr>IE_Aqu</vt:lpstr>
      <vt:lpstr>IE_Auv</vt:lpstr>
      <vt:lpstr>IE_BN</vt:lpstr>
      <vt:lpstr>IE_Bourg</vt:lpstr>
      <vt:lpstr>IE_Bret</vt:lpstr>
      <vt:lpstr>IE_CA</vt:lpstr>
      <vt:lpstr>IE_Cors</vt:lpstr>
      <vt:lpstr>IE_CVdL</vt:lpstr>
      <vt:lpstr>IE_FC</vt:lpstr>
      <vt:lpstr>IE_Guad</vt:lpstr>
      <vt:lpstr>IE_Guya</vt:lpstr>
      <vt:lpstr>IE_HN</vt:lpstr>
      <vt:lpstr>IE_IdF</vt:lpstr>
      <vt:lpstr>IE_IN_ETP</vt:lpstr>
      <vt:lpstr>IE_IN_PP</vt:lpstr>
      <vt:lpstr>IE_LIEU_ETP</vt:lpstr>
      <vt:lpstr>IE_LIEU_PP</vt:lpstr>
      <vt:lpstr>IE_Lim</vt:lpstr>
      <vt:lpstr>IE_Lorr</vt:lpstr>
      <vt:lpstr>IE_LR</vt:lpstr>
      <vt:lpstr>IE_LRe</vt:lpstr>
      <vt:lpstr>IE_Marti</vt:lpstr>
      <vt:lpstr>IE_Mayo</vt:lpstr>
      <vt:lpstr>IE_MP</vt:lpstr>
      <vt:lpstr>IE_NPdC</vt:lpstr>
      <vt:lpstr>IE_NVOUT_PP</vt:lpstr>
      <vt:lpstr>IE_OUT_ETP</vt:lpstr>
      <vt:lpstr>IE_PACA</vt:lpstr>
      <vt:lpstr>IE_PC</vt:lpstr>
      <vt:lpstr>IE_PdL</vt:lpstr>
      <vt:lpstr>IE_Pic</vt:lpstr>
      <vt:lpstr>IE_RA</vt:lpstr>
      <vt:lpstr>IE_REG</vt:lpstr>
      <vt:lpstr>IE_REG_ETR</vt:lpstr>
      <vt:lpstr>IE_REM2_ETP</vt:lpstr>
      <vt:lpstr>IE_REM2_PP</vt:lpstr>
      <vt:lpstr>IE_REMA2_ETP</vt:lpstr>
      <vt:lpstr>IE_REMA2_PP</vt:lpstr>
      <vt:lpstr>IE_REMP2_ETP</vt:lpstr>
      <vt:lpstr>IE_REMP2_PP</vt:lpstr>
      <vt:lpstr>IE_T_ETP</vt:lpstr>
      <vt:lpstr>IE_T_PP</vt:lpstr>
      <vt:lpstr>IE_TNV_ETP</vt:lpstr>
      <vt:lpstr>IE_TNV_PP</vt:lpstr>
      <vt:lpstr>IR_Als</vt:lpstr>
      <vt:lpstr>IR_AOM</vt:lpstr>
      <vt:lpstr>IR_Aqu</vt:lpstr>
      <vt:lpstr>IR_Auv</vt:lpstr>
      <vt:lpstr>IR_BN</vt:lpstr>
      <vt:lpstr>IR_Bourg</vt:lpstr>
      <vt:lpstr>IR_Bret</vt:lpstr>
      <vt:lpstr>IR_CA</vt:lpstr>
      <vt:lpstr>IR_Cors</vt:lpstr>
      <vt:lpstr>IR_CVdL</vt:lpstr>
      <vt:lpstr>IR_FC</vt:lpstr>
      <vt:lpstr>IR_Guad</vt:lpstr>
      <vt:lpstr>IR_Guya</vt:lpstr>
      <vt:lpstr>IR_HN</vt:lpstr>
      <vt:lpstr>IR_IdF</vt:lpstr>
      <vt:lpstr>IR_IN_ETP</vt:lpstr>
      <vt:lpstr>IR_IN_PP</vt:lpstr>
      <vt:lpstr>IR_LIEU_ETP</vt:lpstr>
      <vt:lpstr>IR_LIEU_PP</vt:lpstr>
      <vt:lpstr>IR_Lim</vt:lpstr>
      <vt:lpstr>IR_Lorr</vt:lpstr>
      <vt:lpstr>IR_LR</vt:lpstr>
      <vt:lpstr>IR_LRe</vt:lpstr>
      <vt:lpstr>IR_Marti</vt:lpstr>
      <vt:lpstr>IR_Mayo</vt:lpstr>
      <vt:lpstr>IR_MP</vt:lpstr>
      <vt:lpstr>IR_NPdC</vt:lpstr>
      <vt:lpstr>IR_NVOUT_PP</vt:lpstr>
      <vt:lpstr>IR_OUT_ETP</vt:lpstr>
      <vt:lpstr>IR_PACA</vt:lpstr>
      <vt:lpstr>IR_PC</vt:lpstr>
      <vt:lpstr>IR_PdL</vt:lpstr>
      <vt:lpstr>IR_Pic</vt:lpstr>
      <vt:lpstr>IR_RA</vt:lpstr>
      <vt:lpstr>IR_REG</vt:lpstr>
      <vt:lpstr>IR_REG_ETR</vt:lpstr>
      <vt:lpstr>IR_REM2_ETP</vt:lpstr>
      <vt:lpstr>IR_REM2_PP</vt:lpstr>
      <vt:lpstr>IR_REMA2_ETP</vt:lpstr>
      <vt:lpstr>IR_REMA2_PP</vt:lpstr>
      <vt:lpstr>IR_REMP2_ETP</vt:lpstr>
      <vt:lpstr>IR_REMP2_PP</vt:lpstr>
      <vt:lpstr>IR_T_ETP</vt:lpstr>
      <vt:lpstr>IR_T_PP</vt:lpstr>
      <vt:lpstr>IR_TNV_ETP</vt:lpstr>
      <vt:lpstr>IR_TNV_PP</vt:lpstr>
      <vt:lpstr>MIN_CHARGE</vt:lpstr>
      <vt:lpstr>RESS_A_Autre</vt:lpstr>
      <vt:lpstr>RESS_A_CCI</vt:lpstr>
      <vt:lpstr>RESS_A_IDENT</vt:lpstr>
      <vt:lpstr>RESS_A_TOTAL</vt:lpstr>
      <vt:lpstr>RESS_C_CEA</vt:lpstr>
      <vt:lpstr>RESS_C_CNRS</vt:lpstr>
      <vt:lpstr>RESS_C_INSERM</vt:lpstr>
      <vt:lpstr>RESS_C_NV</vt:lpstr>
      <vt:lpstr>RESS_C_TOTAL</vt:lpstr>
      <vt:lpstr>RESS_CONTRAT_PREV</vt:lpstr>
      <vt:lpstr>RESS_CONTRAT_TOTAL</vt:lpstr>
      <vt:lpstr>RESS_CT_CR</vt:lpstr>
      <vt:lpstr>RESS_CT_NV</vt:lpstr>
      <vt:lpstr>RESS_CT_TOTAL</vt:lpstr>
      <vt:lpstr>RESS_DONS_LEGS</vt:lpstr>
      <vt:lpstr>RESS_EE_NV</vt:lpstr>
      <vt:lpstr>RESS_EE_TOTAL</vt:lpstr>
      <vt:lpstr>RESS_ENTR_TOTAL</vt:lpstr>
      <vt:lpstr>RESS_ENTRA_NOM</vt:lpstr>
      <vt:lpstr>RESS_ENTRA_VAL</vt:lpstr>
      <vt:lpstr>RESS_ES_TOTAL</vt:lpstr>
      <vt:lpstr>RESS_ESC_CHU</vt:lpstr>
      <vt:lpstr>RESS_ESC_CLCC</vt:lpstr>
      <vt:lpstr>RESS_ESC_COMUE</vt:lpstr>
      <vt:lpstr>RESS_ESC_TOTAL</vt:lpstr>
      <vt:lpstr>RESS_ESC_UNIV</vt:lpstr>
      <vt:lpstr>RESS_ESE_NV</vt:lpstr>
      <vt:lpstr>RESS_ESE_TOTAL</vt:lpstr>
      <vt:lpstr>RESS_ESH_NV</vt:lpstr>
      <vt:lpstr>RESS_ESH_TOTAL</vt:lpstr>
      <vt:lpstr>RESS_ETR_TOTAL</vt:lpstr>
      <vt:lpstr>RESS_F_ANR</vt:lpstr>
      <vt:lpstr>RESS_F_ANRS</vt:lpstr>
      <vt:lpstr>RESS_F_Autres</vt:lpstr>
      <vt:lpstr>RESS_F_INCA</vt:lpstr>
      <vt:lpstr>RESS_F_TOTAL</vt:lpstr>
      <vt:lpstr>RESS_GOV_TOTAL</vt:lpstr>
      <vt:lpstr>RESS_I_NV</vt:lpstr>
      <vt:lpstr>RESS_I_TOTAL</vt:lpstr>
      <vt:lpstr>RESS_MERRI_FIXE</vt:lpstr>
      <vt:lpstr>RESS_MERRI_VARI</vt:lpstr>
      <vt:lpstr>RESS_MESRI</vt:lpstr>
      <vt:lpstr>RESS_Min_NV</vt:lpstr>
      <vt:lpstr>RESS_Min_TOTAL</vt:lpstr>
      <vt:lpstr>RESS_MSOCIAL</vt:lpstr>
      <vt:lpstr>RESS_OI_HE_NV</vt:lpstr>
      <vt:lpstr>RESS_OI_HE_TOTAL</vt:lpstr>
      <vt:lpstr>RESS_OI_UE_Autre</vt:lpstr>
      <vt:lpstr>RESS_OI_UE_commentaire</vt:lpstr>
      <vt:lpstr>RESS_OI_UE_FS</vt:lpstr>
      <vt:lpstr>RESS_OI_UE_PCRD</vt:lpstr>
      <vt:lpstr>RESS_OI_UE_TOTAL</vt:lpstr>
      <vt:lpstr>RESS_PREST_SERVICES</vt:lpstr>
      <vt:lpstr>RESS_PRO_AUTRES</vt:lpstr>
      <vt:lpstr>RESS_PROPRES_PREV</vt:lpstr>
      <vt:lpstr>RESS_PROPRES_TOTAL</vt:lpstr>
      <vt:lpstr>RESS_REDEVANCES</vt:lpstr>
      <vt:lpstr>RESS_TOTALE</vt:lpstr>
      <vt:lpstr>RESS_TOTALE_2</vt:lpstr>
      <vt:lpstr>RESS_TOTALE_2_PREV</vt:lpstr>
      <vt:lpstr>RESS_TOTALE_PREV</vt:lpstr>
      <vt:lpstr>SIREN</vt:lpstr>
      <vt:lpstr>STATUT_JUR</vt:lpstr>
      <vt:lpstr>SURVEY_ENDDATE</vt:lpstr>
      <vt:lpstr>SURVEY_YEAR</vt:lpstr>
      <vt:lpstr>TOT_Als</vt:lpstr>
      <vt:lpstr>TOT_AOM</vt:lpstr>
      <vt:lpstr>TOT_Aqu</vt:lpstr>
      <vt:lpstr>TOT_Auv</vt:lpstr>
      <vt:lpstr>TOT_BN</vt:lpstr>
      <vt:lpstr>TOT_Bourg</vt:lpstr>
      <vt:lpstr>TOT_Bret</vt:lpstr>
      <vt:lpstr>TOT_CA</vt:lpstr>
      <vt:lpstr>TOT_Cors</vt:lpstr>
      <vt:lpstr>TOT_CVdL</vt:lpstr>
      <vt:lpstr>TOT_FC</vt:lpstr>
      <vt:lpstr>TOT_Guad</vt:lpstr>
      <vt:lpstr>TOT_Guya</vt:lpstr>
      <vt:lpstr>TOT_HN</vt:lpstr>
      <vt:lpstr>TOT_IdF</vt:lpstr>
      <vt:lpstr>TOT_IN_ETP</vt:lpstr>
      <vt:lpstr>TOT_IN_PP</vt:lpstr>
      <vt:lpstr>TOT_LIEU_ETP</vt:lpstr>
      <vt:lpstr>TOT_LIEU_PP</vt:lpstr>
      <vt:lpstr>TOT_Lim</vt:lpstr>
      <vt:lpstr>TOT_Lorr</vt:lpstr>
      <vt:lpstr>TOT_LR</vt:lpstr>
      <vt:lpstr>TOT_LRe</vt:lpstr>
      <vt:lpstr>TOT_Marti</vt:lpstr>
      <vt:lpstr>TOT_Mayo</vt:lpstr>
      <vt:lpstr>TOT_MP</vt:lpstr>
      <vt:lpstr>TOT_NPdC</vt:lpstr>
      <vt:lpstr>TOT_NVOUT_PP</vt:lpstr>
      <vt:lpstr>TOT_OUT_ETP</vt:lpstr>
      <vt:lpstr>TOT_PACA</vt:lpstr>
      <vt:lpstr>TOT_PC</vt:lpstr>
      <vt:lpstr>TOT_PdL</vt:lpstr>
      <vt:lpstr>TOT_Pic</vt:lpstr>
      <vt:lpstr>TOT_RA</vt:lpstr>
      <vt:lpstr>TOT_REG</vt:lpstr>
      <vt:lpstr>TOT_REG_ETR</vt:lpstr>
      <vt:lpstr>TOT_REM2_ETP</vt:lpstr>
      <vt:lpstr>TOT_REM2_PP</vt:lpstr>
      <vt:lpstr>TOT_REMA2_ETP</vt:lpstr>
      <vt:lpstr>TOT_REMA2_PP</vt:lpstr>
      <vt:lpstr>TOT_REMP2_ETP</vt:lpstr>
      <vt:lpstr>TOT_REMP2_PP</vt:lpstr>
      <vt:lpstr>TOT_T_ETP</vt:lpstr>
      <vt:lpstr>TOT_T_PP</vt:lpstr>
      <vt:lpstr>TOT_TNV_ETP</vt:lpstr>
      <vt:lpstr>TOT_TNV_PP</vt:lpstr>
      <vt:lpstr>TUTELLE</vt:lpstr>
      <vt:lpstr>'C1-DIRD_Nature'!Zone_d_impression</vt:lpstr>
      <vt:lpstr>'I-Tiers PP'!Zone_d_impression</vt:lpstr>
      <vt:lpstr>'J-Tiers ETPR'!Zone_d_impression</vt:lpstr>
    </vt:vector>
  </TitlesOfParts>
  <Manager/>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Administration centrale</dc:creator>
  <cp:keywords/>
  <dc:description/>
  <cp:lastModifiedBy>Katell Pénard</cp:lastModifiedBy>
  <dcterms:created xsi:type="dcterms:W3CDTF">2022-05-06T09:17:23Z</dcterms:created>
  <dcterms:modified xsi:type="dcterms:W3CDTF">2026-05-12T08:43:15Z</dcterms:modified>
  <cp:category/>
</cp:coreProperties>
</file>