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30" windowHeight="9720" activeTab="6"/>
  </bookViews>
  <sheets>
    <sheet name="Sommaire" sheetId="13" r:id="rId1"/>
    <sheet name="Tableau 1" sheetId="16" r:id="rId2"/>
    <sheet name="Tableau 2" sheetId="17" r:id="rId3"/>
    <sheet name="Tableau 3" sheetId="19" r:id="rId4"/>
    <sheet name="Tableau 4" sheetId="18" r:id="rId5"/>
    <sheet name="Tableau 5" sheetId="20" r:id="rId6"/>
    <sheet name="Tableau Annexe 1" sheetId="21" r:id="rId7"/>
    <sheet name="Tableau Annexe 2" sheetId="23" r:id="rId8"/>
    <sheet name="Tableau Annexe 3" sheetId="24" r:id="rId9"/>
    <sheet name="Tableau Annexe 4" sheetId="25" r:id="rId10"/>
  </sheets>
  <calcPr calcId="162913"/>
</workbook>
</file>

<file path=xl/calcChain.xml><?xml version="1.0" encoding="utf-8"?>
<calcChain xmlns="http://schemas.openxmlformats.org/spreadsheetml/2006/main">
  <c r="I87" i="21" l="1"/>
  <c r="J87" i="21"/>
  <c r="K87" i="21"/>
  <c r="L87" i="21"/>
  <c r="H87" i="21"/>
  <c r="D67" i="21"/>
  <c r="E67" i="21"/>
  <c r="F67" i="21"/>
  <c r="G67" i="21"/>
  <c r="H67" i="21"/>
  <c r="I67" i="21"/>
  <c r="J67" i="21"/>
  <c r="K67" i="21"/>
  <c r="L67" i="21"/>
  <c r="C67" i="21"/>
  <c r="D43" i="21"/>
  <c r="E43" i="21"/>
  <c r="F43" i="21"/>
  <c r="G43" i="21"/>
  <c r="H43" i="21"/>
  <c r="I43" i="21"/>
  <c r="J43" i="21"/>
  <c r="K43" i="21"/>
  <c r="L43" i="21"/>
  <c r="C43" i="21"/>
  <c r="B6" i="13" l="1"/>
  <c r="B5" i="13"/>
  <c r="B12" i="13"/>
  <c r="B11" i="13"/>
  <c r="B10" i="13"/>
  <c r="B9" i="13"/>
  <c r="B7" i="13"/>
  <c r="B4" i="13"/>
  <c r="B3" i="13"/>
</calcChain>
</file>

<file path=xl/sharedStrings.xml><?xml version="1.0" encoding="utf-8"?>
<sst xmlns="http://schemas.openxmlformats.org/spreadsheetml/2006/main" count="288" uniqueCount="141">
  <si>
    <t>Hommes</t>
  </si>
  <si>
    <t>Femmes</t>
  </si>
  <si>
    <t>1ère année</t>
  </si>
  <si>
    <t>Ensemble</t>
  </si>
  <si>
    <t>2ème année</t>
  </si>
  <si>
    <t>Filière scientifique</t>
  </si>
  <si>
    <t>Filière littéraire</t>
  </si>
  <si>
    <t xml:space="preserve">  Évolution annuelle, en %</t>
  </si>
  <si>
    <t>Filière économique</t>
  </si>
  <si>
    <t>Total CPGE</t>
  </si>
  <si>
    <t>Autres ministères</t>
  </si>
  <si>
    <t>Privé</t>
  </si>
  <si>
    <t>Total</t>
  </si>
  <si>
    <t>Public</t>
  </si>
  <si>
    <t>Autres origines (1)</t>
  </si>
  <si>
    <t>2004          2005</t>
  </si>
  <si>
    <t>2005          2006</t>
  </si>
  <si>
    <t>2006          2007</t>
  </si>
  <si>
    <t>2007          2008</t>
  </si>
  <si>
    <t>2008          2009</t>
  </si>
  <si>
    <t>2009           2010</t>
  </si>
  <si>
    <t>2010          2011</t>
  </si>
  <si>
    <t>2011          2012</t>
  </si>
  <si>
    <t>2012          2013</t>
  </si>
  <si>
    <t>2013          2014</t>
  </si>
  <si>
    <t xml:space="preserve">2014          2015 </t>
  </si>
  <si>
    <t xml:space="preserve">2015          2016 </t>
  </si>
  <si>
    <t>2016          2017</t>
  </si>
  <si>
    <t>2017          2018</t>
  </si>
  <si>
    <t>2018          2019</t>
  </si>
  <si>
    <t>Évolution annuelle en %</t>
  </si>
  <si>
    <t>dont femmes</t>
  </si>
  <si>
    <t>Bacheliers généraux</t>
  </si>
  <si>
    <t>Bacheliers technologiques</t>
  </si>
  <si>
    <t>Bacheliers professionnels</t>
  </si>
  <si>
    <t>Paris - Ile-de-France</t>
  </si>
  <si>
    <t>Autres capitales régionales métropolitaines</t>
  </si>
  <si>
    <t>Reste de la France</t>
  </si>
  <si>
    <t>Dont femmes</t>
  </si>
  <si>
    <t>FILIÈRE SCIENTIFIQUE</t>
  </si>
  <si>
    <t>MPSI (Mathématiques, physique et sciences de l'ingénieur)</t>
  </si>
  <si>
    <t>PCSI (Physique, chimie et sciences de l'ingénieur)</t>
  </si>
  <si>
    <t>PTSI (Physique, technologie et sciences de l'ingénieur)</t>
  </si>
  <si>
    <t>BCPST (Biologie, chimie, physique, sciences de la Terre)</t>
  </si>
  <si>
    <t>TSI (Technologie et sciences industrielles)</t>
  </si>
  <si>
    <t>TPC (Technologie, physique et chimie)</t>
  </si>
  <si>
    <t>TB (Technologie et biologie)</t>
  </si>
  <si>
    <t>ENS Cachan section C (Art et design)</t>
  </si>
  <si>
    <t>MP-MP* (Mathématiques et physique)</t>
  </si>
  <si>
    <t>PC-PC* (Physique et chimie)</t>
  </si>
  <si>
    <t>PSI-PSI* (Physique et sciences de l'ingénieur)</t>
  </si>
  <si>
    <t>PT-PT* (Physique et technologie)</t>
  </si>
  <si>
    <t>ATS (Adaptation pour technicien supérieur)</t>
  </si>
  <si>
    <t>Prépa. économiques et commerciales opt. scientifique</t>
  </si>
  <si>
    <t>Prépa. économiques et commerciales opt. technologique</t>
  </si>
  <si>
    <t>ENS Cachan section D1 (Économie et droit)</t>
  </si>
  <si>
    <t>ENS Cachan section D2 (Économie et méthodes quantitatives de gestion)</t>
  </si>
  <si>
    <t>FILIÈRE LITTÉRAIRE</t>
  </si>
  <si>
    <t>Lettres</t>
  </si>
  <si>
    <t>Lettres et sciences sociales</t>
  </si>
  <si>
    <t>École nationale des chartes</t>
  </si>
  <si>
    <t>Lettres ENS Fontenay - Saint-Cloud</t>
  </si>
  <si>
    <t>Ministère de la défense</t>
  </si>
  <si>
    <t xml:space="preserve"> Saint-Cyr option lettres et sciences humaines</t>
  </si>
  <si>
    <t>Saint-Cyr option lettres et sciences humaines</t>
  </si>
  <si>
    <t>TOUTES FILIERES</t>
  </si>
  <si>
    <t xml:space="preserve">    dont redoublements</t>
  </si>
  <si>
    <t>Total filière scientifique</t>
  </si>
  <si>
    <t>FILIÈRE ÉCONOMIQUE</t>
  </si>
  <si>
    <t>Total filière économique</t>
  </si>
  <si>
    <t>Total filière littéraire</t>
  </si>
  <si>
    <t>dont femmes, en %</t>
  </si>
  <si>
    <t xml:space="preserve"> dont redoublements</t>
  </si>
  <si>
    <t>Agriculteurs exploitants</t>
  </si>
  <si>
    <t>Artisans, commerçants et chefs d'entreprise</t>
  </si>
  <si>
    <t>Cadres et professions intellectuelles supérieures</t>
  </si>
  <si>
    <t>Professions intermédiaires</t>
  </si>
  <si>
    <t>Employés</t>
  </si>
  <si>
    <t>Ouvriers</t>
  </si>
  <si>
    <t>Retraités, inactifs</t>
  </si>
  <si>
    <t>Non renseigné</t>
  </si>
  <si>
    <t>2019          2020</t>
  </si>
  <si>
    <t>Concours Officier Chef de Quart Maritime- Chef mécanicien</t>
  </si>
  <si>
    <t>Navigant ingénieur</t>
  </si>
  <si>
    <t>2020          2021</t>
  </si>
  <si>
    <t>Saint-Cyr Sciences économiques et sociales</t>
  </si>
  <si>
    <t>Sommaire</t>
  </si>
  <si>
    <t>Tableau 1</t>
  </si>
  <si>
    <t>Tableau 2</t>
  </si>
  <si>
    <t>Tableau 3</t>
  </si>
  <si>
    <t>Tableau 4</t>
  </si>
  <si>
    <t>Tableau 5</t>
  </si>
  <si>
    <t>Annexe 1</t>
  </si>
  <si>
    <t>Annexe 2</t>
  </si>
  <si>
    <t>Annexe 3</t>
  </si>
  <si>
    <t>Annexe 4</t>
  </si>
  <si>
    <t>Évolution annuelle, en %</t>
  </si>
  <si>
    <t>% par rapport à l'effectif total</t>
  </si>
  <si>
    <r>
      <t>1</t>
    </r>
    <r>
      <rPr>
        <vertAlign val="superscript"/>
        <sz val="11"/>
        <rFont val="Calibri"/>
        <family val="2"/>
        <scheme val="minor"/>
      </rPr>
      <t>ère</t>
    </r>
    <r>
      <rPr>
        <sz val="11"/>
        <rFont val="Calibri"/>
        <family val="2"/>
        <scheme val="minor"/>
      </rPr>
      <t xml:space="preserve"> année</t>
    </r>
  </si>
  <si>
    <r>
      <t>2</t>
    </r>
    <r>
      <rPr>
        <vertAlign val="superscript"/>
        <sz val="11"/>
        <rFont val="Calibri"/>
        <family val="2"/>
        <scheme val="minor"/>
      </rPr>
      <t>ème</t>
    </r>
    <r>
      <rPr>
        <sz val="11"/>
        <rFont val="Calibri"/>
        <family val="2"/>
        <scheme val="minor"/>
      </rPr>
      <t xml:space="preserve"> année</t>
    </r>
  </si>
  <si>
    <t>MENJS et MESRI</t>
  </si>
  <si>
    <t>Prépa. économique et commerciale générale</t>
  </si>
  <si>
    <t>2021          2022</t>
  </si>
  <si>
    <t>Part des femmes</t>
  </si>
  <si>
    <t>% dans la filière</t>
  </si>
  <si>
    <t>Effectifs par année de formation en 2023-2024</t>
  </si>
  <si>
    <t>Source : MESR-SIES / Systèmes d'information Scolarité et Scolege du ministère de l'éducation nationale et de la jeunesse, système d'information de l'enseignement agricole du ministère de l’agriculture et de la souveraineté alimentaire.</t>
  </si>
  <si>
    <t>Effectifs et évolution des étudiants en CPGE par filière et par sexe en 2023-2024</t>
  </si>
  <si>
    <t>Effectifs selon le ministère de tutelle en 2023-2024</t>
  </si>
  <si>
    <t>(1) MENJ : Ministère de l'éducation nationale et de la jeunesse - MESR : Ministère de l'enseignement supérieur et de la recherche</t>
  </si>
  <si>
    <t>Origine des nouveaux entrants en 2023-2024</t>
  </si>
  <si>
    <t>Effectifs d'entrants 2023</t>
  </si>
  <si>
    <t>(1) Université, IUT, vie active, étudiants étrangers et autres.</t>
  </si>
  <si>
    <t>Répartition géographique des effectifs en 2023-2024 selon la filière</t>
  </si>
  <si>
    <t>MP2I (opt. sciences industrielles de l’ingénieur)</t>
  </si>
  <si>
    <t>MP2I (opt. sciences informatiques)</t>
  </si>
  <si>
    <t>Effectifs par filière de CPGE 2023-2024</t>
  </si>
  <si>
    <t>Evolution des effectifs par filière de CPGE depuis la rentrée 2004-2005</t>
  </si>
  <si>
    <t>Origine sociale des élèves de CPGE en 2023-2024</t>
  </si>
  <si>
    <t>5 sur 6</t>
  </si>
  <si>
    <t>4 sur 9</t>
  </si>
  <si>
    <t>10 sur 13</t>
  </si>
  <si>
    <t>93</t>
  </si>
  <si>
    <t>13 sur 14</t>
  </si>
  <si>
    <t>7 sur 8</t>
  </si>
  <si>
    <t>MENJ ET MESR (1)</t>
  </si>
  <si>
    <t>Effectifs</t>
  </si>
  <si>
    <t>Evolution (en %)</t>
  </si>
  <si>
    <t>2022          2023</t>
  </si>
  <si>
    <t>2023          2024</t>
  </si>
  <si>
    <t>MP2I (Mathématiques, physique, ingénierie et informatique)</t>
  </si>
  <si>
    <t>8 sur 8</t>
  </si>
  <si>
    <t>5 sur 7</t>
  </si>
  <si>
    <t>92</t>
  </si>
  <si>
    <t>3 sur 5</t>
  </si>
  <si>
    <t>12 sur 16</t>
  </si>
  <si>
    <t>MPI_MPI* (Mathématiques, physique et informatique)</t>
  </si>
  <si>
    <t>Prépa. économiques et commerciales générale</t>
  </si>
  <si>
    <t>Taux de passage en deuxième année pour la rentrée 2023-2024 (élèves inscrits en première année en 2021-2022)</t>
  </si>
  <si>
    <t>Champ : Étudiants sous statut scolaire. France, établissements publics et privés sous ou hors contrat</t>
  </si>
  <si>
    <t>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</si>
</sst>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%"/>
  </numFmts>
  <fonts count="29" x14ac:knownFonts="1">
    <font>
      <sz val="11"/>
      <color theme="1"/>
      <name val="Calibri"/>
      <family val="2"/>
      <scheme val="minor"/>
    </font>
    <font>
      <u/>
      <sz val="11"/>
      <color rgb="FF0066AA"/>
      <name val="Calibri"/>
    </font>
    <font>
      <u/>
      <sz val="11"/>
      <color theme="10"/>
      <name val="Calibri"/>
    </font>
    <font>
      <sz val="11"/>
      <color theme="1"/>
      <name val="Calibri"/>
    </font>
    <font>
      <b/>
      <sz val="14"/>
      <color theme="1"/>
      <name val="Calibri"/>
    </font>
    <font>
      <sz val="11"/>
      <color rgb="FF0070C0"/>
      <name val="Calibri"/>
    </font>
    <font>
      <i/>
      <sz val="11"/>
      <color theme="1"/>
      <name val="Calibri"/>
    </font>
    <font>
      <b/>
      <sz val="11"/>
      <color theme="1"/>
      <name val="Calibri"/>
    </font>
    <font>
      <b/>
      <sz val="11"/>
      <color theme="0"/>
      <name val="Calibri"/>
    </font>
    <font>
      <b/>
      <i/>
      <sz val="11"/>
      <color theme="1"/>
      <name val="Calibri"/>
    </font>
    <font>
      <i/>
      <sz val="11"/>
      <color rgb="FF000000"/>
      <name val="Calibri"/>
    </font>
    <font>
      <b/>
      <sz val="11"/>
      <color indexed="9"/>
      <name val="Calibri"/>
    </font>
    <font>
      <b/>
      <sz val="11"/>
      <color rgb="FF0070C0"/>
      <name val="Calibri"/>
    </font>
    <font>
      <sz val="11"/>
      <color theme="0"/>
      <name val="Calibri"/>
    </font>
    <font>
      <b/>
      <i/>
      <sz val="11"/>
      <color theme="0"/>
      <name val="Calibri"/>
    </font>
    <font>
      <i/>
      <sz val="11"/>
      <color theme="0"/>
      <name val="Calibri"/>
    </font>
    <font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i/>
      <sz val="11"/>
      <color theme="0"/>
      <name val="Calibri"/>
      <family val="2"/>
    </font>
    <font>
      <i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rgb="FFFFFFFF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14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6" fillId="2" borderId="0" xfId="0" applyFont="1" applyFill="1"/>
    <xf numFmtId="0" fontId="3" fillId="3" borderId="1" xfId="0" applyFont="1" applyFill="1" applyBorder="1" applyAlignment="1">
      <alignment vertical="top"/>
    </xf>
    <xf numFmtId="0" fontId="6" fillId="3" borderId="3" xfId="0" applyFont="1" applyFill="1" applyBorder="1"/>
    <xf numFmtId="164" fontId="6" fillId="2" borderId="0" xfId="0" applyNumberFormat="1" applyFont="1" applyFill="1"/>
    <xf numFmtId="164" fontId="6" fillId="2" borderId="4" xfId="0" applyNumberFormat="1" applyFont="1" applyFill="1" applyBorder="1"/>
    <xf numFmtId="0" fontId="3" fillId="2" borderId="0" xfId="0" applyFont="1" applyFill="1" applyAlignment="1">
      <alignment horizontal="right" vertical="center" wrapText="1"/>
    </xf>
    <xf numFmtId="0" fontId="6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3" fillId="2" borderId="0" xfId="0" applyFont="1" applyFill="1"/>
    <xf numFmtId="0" fontId="4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8" fillId="2" borderId="8" xfId="0" applyFont="1" applyFill="1" applyBorder="1"/>
    <xf numFmtId="0" fontId="8" fillId="2" borderId="0" xfId="0" applyFont="1" applyFill="1"/>
    <xf numFmtId="0" fontId="8" fillId="2" borderId="2" xfId="0" applyFont="1" applyFill="1" applyBorder="1"/>
    <xf numFmtId="0" fontId="3" fillId="0" borderId="9" xfId="0" applyFont="1" applyBorder="1" applyAlignment="1">
      <alignment vertical="center" wrapText="1"/>
    </xf>
    <xf numFmtId="3" fontId="3" fillId="2" borderId="0" xfId="0" applyNumberFormat="1" applyFont="1" applyFill="1" applyAlignment="1">
      <alignment horizontal="right" vertical="center"/>
    </xf>
    <xf numFmtId="164" fontId="3" fillId="2" borderId="10" xfId="0" applyNumberFormat="1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3" fontId="7" fillId="2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center" wrapText="1"/>
    </xf>
    <xf numFmtId="164" fontId="3" fillId="3" borderId="10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3" fontId="7" fillId="2" borderId="10" xfId="0" applyNumberFormat="1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165" fontId="12" fillId="3" borderId="1" xfId="0" applyNumberFormat="1" applyFont="1" applyFill="1" applyBorder="1" applyAlignment="1">
      <alignment horizontal="right" vertical="center"/>
    </xf>
    <xf numFmtId="165" fontId="12" fillId="3" borderId="8" xfId="0" applyNumberFormat="1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center" vertical="center" wrapText="1"/>
    </xf>
    <xf numFmtId="165" fontId="7" fillId="2" borderId="11" xfId="0" applyNumberFormat="1" applyFont="1" applyFill="1" applyBorder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165" fontId="3" fillId="2" borderId="0" xfId="0" applyNumberFormat="1" applyFont="1" applyFill="1" applyAlignment="1">
      <alignment horizontal="right" vertical="center"/>
    </xf>
    <xf numFmtId="0" fontId="11" fillId="3" borderId="10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vertical="top"/>
    </xf>
    <xf numFmtId="0" fontId="13" fillId="3" borderId="12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/>
    </xf>
    <xf numFmtId="0" fontId="8" fillId="3" borderId="4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3" fillId="3" borderId="6" xfId="0" applyFont="1" applyFill="1" applyBorder="1" applyAlignment="1">
      <alignment vertical="center"/>
    </xf>
    <xf numFmtId="164" fontId="3" fillId="2" borderId="0" xfId="0" applyNumberFormat="1" applyFont="1" applyFill="1" applyAlignment="1">
      <alignment vertical="top" wrapText="1"/>
    </xf>
    <xf numFmtId="164" fontId="3" fillId="2" borderId="0" xfId="0" applyNumberFormat="1" applyFont="1" applyFill="1" applyAlignment="1">
      <alignment vertical="top"/>
    </xf>
    <xf numFmtId="0" fontId="11" fillId="3" borderId="0" xfId="0" applyFont="1" applyFill="1" applyAlignment="1">
      <alignment horizontal="left" vertical="top" wrapText="1"/>
    </xf>
    <xf numFmtId="3" fontId="11" fillId="3" borderId="16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3" fontId="11" fillId="3" borderId="9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top" wrapText="1"/>
    </xf>
    <xf numFmtId="164" fontId="3" fillId="3" borderId="2" xfId="0" applyNumberFormat="1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vertical="top"/>
    </xf>
    <xf numFmtId="164" fontId="3" fillId="3" borderId="1" xfId="0" applyNumberFormat="1" applyFont="1" applyFill="1" applyBorder="1" applyAlignment="1">
      <alignment vertical="top" wrapText="1"/>
    </xf>
    <xf numFmtId="164" fontId="3" fillId="3" borderId="9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horizontal="left" vertical="top" wrapText="1"/>
    </xf>
    <xf numFmtId="3" fontId="7" fillId="2" borderId="16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3" fontId="7" fillId="2" borderId="9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top" wrapText="1"/>
    </xf>
    <xf numFmtId="164" fontId="6" fillId="2" borderId="2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/>
    </xf>
    <xf numFmtId="164" fontId="6" fillId="2" borderId="9" xfId="0" applyNumberFormat="1" applyFont="1" applyFill="1" applyBorder="1" applyAlignment="1">
      <alignment vertical="top"/>
    </xf>
    <xf numFmtId="0" fontId="9" fillId="2" borderId="0" xfId="0" applyFont="1" applyFill="1" applyAlignment="1">
      <alignment horizontal="right" vertical="top" wrapText="1"/>
    </xf>
    <xf numFmtId="164" fontId="9" fillId="2" borderId="2" xfId="0" applyNumberFormat="1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vertical="top"/>
    </xf>
    <xf numFmtId="164" fontId="9" fillId="2" borderId="9" xfId="0" applyNumberFormat="1" applyFont="1" applyFill="1" applyBorder="1" applyAlignment="1">
      <alignment vertical="top" wrapText="1"/>
    </xf>
    <xf numFmtId="164" fontId="7" fillId="2" borderId="9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18" fillId="2" borderId="0" xfId="1" applyFill="1" applyAlignment="1">
      <alignment vertical="center"/>
    </xf>
    <xf numFmtId="0" fontId="20" fillId="3" borderId="8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horizontal="center" vertical="center" wrapText="1"/>
    </xf>
    <xf numFmtId="3" fontId="19" fillId="2" borderId="11" xfId="0" applyNumberFormat="1" applyFont="1" applyFill="1" applyBorder="1" applyAlignment="1">
      <alignment vertical="center" wrapText="1"/>
    </xf>
    <xf numFmtId="165" fontId="19" fillId="2" borderId="0" xfId="0" applyNumberFormat="1" applyFont="1" applyFill="1" applyAlignment="1">
      <alignment horizontal="right" vertical="center"/>
    </xf>
    <xf numFmtId="3" fontId="19" fillId="2" borderId="10" xfId="0" applyNumberFormat="1" applyFont="1" applyFill="1" applyBorder="1" applyAlignment="1">
      <alignment vertical="center" wrapText="1"/>
    </xf>
    <xf numFmtId="0" fontId="21" fillId="2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2" fillId="3" borderId="15" xfId="0" applyFont="1" applyFill="1" applyBorder="1" applyAlignment="1">
      <alignment vertical="center"/>
    </xf>
    <xf numFmtId="0" fontId="23" fillId="3" borderId="12" xfId="0" applyFont="1" applyFill="1" applyBorder="1" applyAlignment="1">
      <alignment vertical="center"/>
    </xf>
    <xf numFmtId="0" fontId="23" fillId="3" borderId="6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24" fillId="3" borderId="4" xfId="0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25" fillId="3" borderId="4" xfId="0" applyFont="1" applyFill="1" applyBorder="1" applyAlignment="1">
      <alignment vertical="center"/>
    </xf>
    <xf numFmtId="0" fontId="22" fillId="3" borderId="6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166" fontId="0" fillId="0" borderId="0" xfId="2" applyNumberFormat="1" applyFont="1"/>
    <xf numFmtId="164" fontId="27" fillId="2" borderId="0" xfId="0" applyNumberFormat="1" applyFont="1" applyFill="1" applyAlignment="1">
      <alignment vertical="center"/>
    </xf>
    <xf numFmtId="164" fontId="27" fillId="2" borderId="10" xfId="0" applyNumberFormat="1" applyFont="1" applyFill="1" applyBorder="1" applyAlignment="1">
      <alignment vertical="center"/>
    </xf>
    <xf numFmtId="164" fontId="27" fillId="2" borderId="0" xfId="0" applyNumberFormat="1" applyFont="1" applyFill="1" applyAlignment="1">
      <alignment vertical="center" wrapText="1"/>
    </xf>
    <xf numFmtId="164" fontId="27" fillId="2" borderId="10" xfId="0" applyNumberFormat="1" applyFont="1" applyFill="1" applyBorder="1" applyAlignment="1">
      <alignment vertical="center" wrapText="1"/>
    </xf>
    <xf numFmtId="0" fontId="28" fillId="2" borderId="0" xfId="0" applyFont="1" applyFill="1" applyAlignment="1">
      <alignment horizontal="right" vertical="center" wrapText="1"/>
    </xf>
    <xf numFmtId="3" fontId="19" fillId="2" borderId="0" xfId="0" applyNumberFormat="1" applyFont="1" applyFill="1" applyAlignment="1">
      <alignment horizontal="right" vertical="center"/>
    </xf>
    <xf numFmtId="0" fontId="20" fillId="3" borderId="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14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/>
  </sheetViews>
  <sheetFormatPr baseColWidth="10" defaultRowHeight="15" x14ac:dyDescent="0.25"/>
  <cols>
    <col min="1" max="1" width="12.7109375" customWidth="1"/>
  </cols>
  <sheetData>
    <row r="1" spans="1:2" ht="18.75" customHeight="1" x14ac:dyDescent="0.25">
      <c r="A1" s="4" t="s">
        <v>86</v>
      </c>
    </row>
    <row r="3" spans="1:2" x14ac:dyDescent="0.25">
      <c r="A3" s="3" t="s">
        <v>87</v>
      </c>
      <c r="B3" s="2" t="str">
        <f>HYPERLINK("#'Tableau 1'!A1", "Effectifs par année de formation en 2023-2024")</f>
        <v>Effectifs par année de formation en 2023-2024</v>
      </c>
    </row>
    <row r="4" spans="1:2" x14ac:dyDescent="0.25">
      <c r="A4" s="3" t="s">
        <v>88</v>
      </c>
      <c r="B4" s="2" t="str">
        <f>HYPERLINK("#'Tableau 2'!A1", "Effectifs et évolution des étudiants en CPGE par filière et par sexe en 2023-2024")</f>
        <v>Effectifs et évolution des étudiants en CPGE par filière et par sexe en 2023-2024</v>
      </c>
    </row>
    <row r="5" spans="1:2" x14ac:dyDescent="0.25">
      <c r="A5" s="3" t="s">
        <v>89</v>
      </c>
      <c r="B5" s="108" t="str">
        <f>HYPERLINK("#'Tableau 3'!A1", "Origine des nouveaux entrants en 2023-2024")</f>
        <v>Origine des nouveaux entrants en 2023-2024</v>
      </c>
    </row>
    <row r="6" spans="1:2" x14ac:dyDescent="0.25">
      <c r="A6" s="3" t="s">
        <v>90</v>
      </c>
      <c r="B6" s="108" t="str">
        <f>HYPERLINK("#'Tableau 4'!A1", "Effectifs selon le ministère de tutelle en 2023-2024")</f>
        <v>Effectifs selon le ministère de tutelle en 2023-2024</v>
      </c>
    </row>
    <row r="7" spans="1:2" x14ac:dyDescent="0.25">
      <c r="A7" s="3" t="s">
        <v>91</v>
      </c>
      <c r="B7" s="2" t="str">
        <f>HYPERLINK("#'Tableau 5'!A1", "Répartition géographique des effectifs en 2023-2024")</f>
        <v>Répartition géographique des effectifs en 2023-2024</v>
      </c>
    </row>
    <row r="8" spans="1:2" x14ac:dyDescent="0.25">
      <c r="B8" s="1"/>
    </row>
    <row r="9" spans="1:2" x14ac:dyDescent="0.25">
      <c r="A9" s="3" t="s">
        <v>92</v>
      </c>
      <c r="B9" s="2" t="str">
        <f>HYPERLINK("#'Tableau Annexe 1'!A1", "Effectifs par filière de CPGE en 2023-2024")</f>
        <v>Effectifs par filière de CPGE en 2023-2024</v>
      </c>
    </row>
    <row r="10" spans="1:2" x14ac:dyDescent="0.25">
      <c r="A10" s="3" t="s">
        <v>93</v>
      </c>
      <c r="B10" s="2" t="str">
        <f>HYPERLINK("#'Tableau Annexe 2'!A1", "Evolution des effectifs par filière de CPGE depuis la rentrée 2004-2005")</f>
        <v>Evolution des effectifs par filière de CPGE depuis la rentrée 2004-2005</v>
      </c>
    </row>
    <row r="11" spans="1:2" x14ac:dyDescent="0.25">
      <c r="A11" s="3" t="s">
        <v>94</v>
      </c>
      <c r="B11" s="2" t="str">
        <f>HYPERLINK("#'Tableau Annexe 3'!A1", "Origine sociale des élèves de CPGE en 2023-2024")</f>
        <v>Origine sociale des élèves de CPGE en 2023-2024</v>
      </c>
    </row>
    <row r="12" spans="1:2" x14ac:dyDescent="0.25">
      <c r="A12" s="3" t="s">
        <v>95</v>
      </c>
      <c r="B12" s="2" t="str">
        <f>HYPERLINK("#'Tableau Annexe 4'!A1", "Taux de passage en deuxième année pour la rentrée 2023-2024")</f>
        <v>Taux de passage en deuxième année pour la rentrée 2023-2024</v>
      </c>
    </row>
    <row r="15" spans="1:2" x14ac:dyDescent="0.25">
      <c r="B15" s="1"/>
    </row>
  </sheetData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/>
  </sheetViews>
  <sheetFormatPr baseColWidth="10" defaultRowHeight="15" x14ac:dyDescent="0.25"/>
  <cols>
    <col min="1" max="1" width="64.7109375" customWidth="1"/>
    <col min="3" max="3" width="14.42578125" customWidth="1"/>
    <col min="4" max="4" width="14.85546875" customWidth="1"/>
  </cols>
  <sheetData>
    <row r="1" spans="1:5" ht="18.75" customHeight="1" x14ac:dyDescent="0.25">
      <c r="A1" s="4" t="s">
        <v>138</v>
      </c>
      <c r="B1" s="4"/>
      <c r="C1" s="4"/>
      <c r="D1" s="4"/>
      <c r="E1" s="4"/>
    </row>
    <row r="2" spans="1:5" x14ac:dyDescent="0.25">
      <c r="A2" s="3"/>
      <c r="B2" s="3"/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45" customHeight="1" x14ac:dyDescent="0.25">
      <c r="A4" s="104"/>
      <c r="B4" s="55" t="s">
        <v>32</v>
      </c>
      <c r="C4" s="55" t="s">
        <v>33</v>
      </c>
      <c r="D4" s="55" t="s">
        <v>34</v>
      </c>
      <c r="E4" s="55" t="s">
        <v>3</v>
      </c>
    </row>
    <row r="5" spans="1:5" ht="17.100000000000001" customHeight="1" x14ac:dyDescent="0.25">
      <c r="A5" s="7" t="s">
        <v>8</v>
      </c>
      <c r="B5" s="106"/>
      <c r="C5" s="106"/>
      <c r="D5" s="106"/>
      <c r="E5" s="106">
        <v>91.4</v>
      </c>
    </row>
    <row r="6" spans="1:5" ht="17.100000000000001" customHeight="1" x14ac:dyDescent="0.25">
      <c r="A6" s="3" t="s">
        <v>55</v>
      </c>
      <c r="B6" s="107">
        <v>86.7</v>
      </c>
      <c r="C6" s="107" t="s">
        <v>120</v>
      </c>
      <c r="D6" s="107"/>
      <c r="E6" s="107">
        <v>86.1</v>
      </c>
    </row>
    <row r="7" spans="1:5" ht="17.100000000000001" customHeight="1" x14ac:dyDescent="0.25">
      <c r="A7" s="3" t="s">
        <v>56</v>
      </c>
      <c r="B7" s="107">
        <v>87.5</v>
      </c>
      <c r="C7" s="107" t="s">
        <v>121</v>
      </c>
      <c r="D7" s="107"/>
      <c r="E7" s="107">
        <v>87.2</v>
      </c>
    </row>
    <row r="8" spans="1:5" ht="17.100000000000001" customHeight="1" x14ac:dyDescent="0.25">
      <c r="A8" s="3" t="s">
        <v>53</v>
      </c>
      <c r="B8" s="107" t="s">
        <v>122</v>
      </c>
      <c r="C8" s="107" t="s">
        <v>123</v>
      </c>
      <c r="D8" s="107"/>
      <c r="E8" s="107" t="s">
        <v>122</v>
      </c>
    </row>
    <row r="9" spans="1:5" ht="17.100000000000001" customHeight="1" x14ac:dyDescent="0.25">
      <c r="A9" s="3" t="s">
        <v>54</v>
      </c>
      <c r="B9" s="107" t="s">
        <v>124</v>
      </c>
      <c r="C9" s="107">
        <v>87.3</v>
      </c>
      <c r="D9" s="107">
        <v>86.8</v>
      </c>
      <c r="E9" s="107">
        <v>87.3</v>
      </c>
    </row>
    <row r="10" spans="1:5" ht="17.100000000000001" customHeight="1" x14ac:dyDescent="0.25">
      <c r="A10" s="3" t="s">
        <v>85</v>
      </c>
      <c r="B10" s="107">
        <v>92.3</v>
      </c>
      <c r="C10" s="107"/>
      <c r="D10" s="107"/>
      <c r="E10" s="107">
        <v>92.3</v>
      </c>
    </row>
    <row r="11" spans="1:5" ht="17.100000000000001" customHeight="1" x14ac:dyDescent="0.25">
      <c r="A11" s="104"/>
      <c r="B11" s="105"/>
      <c r="C11" s="105"/>
      <c r="D11" s="105"/>
      <c r="E11" s="105"/>
    </row>
    <row r="12" spans="1:5" ht="17.100000000000001" customHeight="1" x14ac:dyDescent="0.25">
      <c r="A12" s="7" t="s">
        <v>6</v>
      </c>
      <c r="B12" s="106"/>
      <c r="C12" s="106"/>
      <c r="D12" s="106"/>
      <c r="E12" s="106">
        <v>83.1</v>
      </c>
    </row>
    <row r="13" spans="1:5" ht="17.100000000000001" customHeight="1" x14ac:dyDescent="0.25">
      <c r="A13" s="3" t="s">
        <v>60</v>
      </c>
      <c r="B13" s="107">
        <v>76.599999999999994</v>
      </c>
      <c r="C13" s="107"/>
      <c r="D13" s="107"/>
      <c r="E13" s="107">
        <v>76.599999999999994</v>
      </c>
    </row>
    <row r="14" spans="1:5" ht="17.100000000000001" customHeight="1" x14ac:dyDescent="0.25">
      <c r="A14" s="3" t="s">
        <v>58</v>
      </c>
      <c r="B14" s="107">
        <v>82.7</v>
      </c>
      <c r="C14" s="107" t="s">
        <v>119</v>
      </c>
      <c r="D14" s="107"/>
      <c r="E14" s="107">
        <v>82.7</v>
      </c>
    </row>
    <row r="15" spans="1:5" ht="17.100000000000001" customHeight="1" x14ac:dyDescent="0.25">
      <c r="A15" s="3" t="s">
        <v>59</v>
      </c>
      <c r="B15" s="107">
        <v>86.6</v>
      </c>
      <c r="C15" s="107"/>
      <c r="D15" s="107"/>
      <c r="E15" s="107">
        <v>86.6</v>
      </c>
    </row>
    <row r="16" spans="1:5" ht="17.100000000000001" customHeight="1" x14ac:dyDescent="0.25">
      <c r="A16" s="3" t="s">
        <v>64</v>
      </c>
      <c r="B16" s="107">
        <v>76.900000000000006</v>
      </c>
      <c r="C16" s="107"/>
      <c r="D16" s="107"/>
      <c r="E16" s="107">
        <v>76.900000000000006</v>
      </c>
    </row>
    <row r="17" spans="1:5" ht="17.100000000000001" customHeight="1" x14ac:dyDescent="0.25">
      <c r="A17" s="104"/>
      <c r="B17" s="105"/>
      <c r="C17" s="105"/>
      <c r="D17" s="105"/>
      <c r="E17" s="105"/>
    </row>
    <row r="18" spans="1:5" ht="17.100000000000001" customHeight="1" x14ac:dyDescent="0.25">
      <c r="A18" s="7" t="s">
        <v>5</v>
      </c>
      <c r="B18" s="116"/>
      <c r="C18" s="116"/>
      <c r="D18" s="116"/>
      <c r="E18" s="116">
        <v>90.3</v>
      </c>
    </row>
    <row r="19" spans="1:5" ht="17.100000000000001" customHeight="1" x14ac:dyDescent="0.25">
      <c r="A19" s="3" t="s">
        <v>43</v>
      </c>
      <c r="B19" s="117">
        <v>82.6</v>
      </c>
      <c r="C19" s="117" t="s">
        <v>140</v>
      </c>
      <c r="D19" s="117"/>
      <c r="E19" s="117">
        <v>82.6</v>
      </c>
    </row>
    <row r="20" spans="1:5" ht="17.100000000000001" customHeight="1" x14ac:dyDescent="0.25">
      <c r="A20" s="3" t="s">
        <v>47</v>
      </c>
      <c r="B20" s="117">
        <v>84.4</v>
      </c>
      <c r="C20" s="117">
        <v>79.2</v>
      </c>
      <c r="D20" s="117"/>
      <c r="E20" s="117">
        <v>83.2</v>
      </c>
    </row>
    <row r="21" spans="1:5" ht="17.100000000000001" customHeight="1" x14ac:dyDescent="0.25">
      <c r="A21" s="3" t="s">
        <v>82</v>
      </c>
      <c r="B21" s="117"/>
      <c r="C21" s="117"/>
      <c r="D21" s="117"/>
      <c r="E21" s="117"/>
    </row>
    <row r="22" spans="1:5" ht="17.100000000000001" customHeight="1" x14ac:dyDescent="0.25">
      <c r="A22" s="3" t="s">
        <v>83</v>
      </c>
      <c r="B22" s="117"/>
      <c r="C22" s="117"/>
      <c r="D22" s="117"/>
      <c r="E22" s="117"/>
    </row>
    <row r="23" spans="1:5" ht="17.100000000000001" customHeight="1" x14ac:dyDescent="0.25">
      <c r="A23" s="3" t="s">
        <v>130</v>
      </c>
      <c r="B23" s="117" t="s">
        <v>131</v>
      </c>
      <c r="C23" s="117"/>
      <c r="D23" s="117"/>
      <c r="E23" s="117" t="s">
        <v>131</v>
      </c>
    </row>
    <row r="24" spans="1:5" ht="17.100000000000001" customHeight="1" x14ac:dyDescent="0.25">
      <c r="A24" s="115" t="s">
        <v>114</v>
      </c>
      <c r="B24" s="117">
        <v>89.4</v>
      </c>
      <c r="C24" s="117"/>
      <c r="D24" s="117"/>
      <c r="E24" s="117">
        <v>89.4</v>
      </c>
    </row>
    <row r="25" spans="1:5" ht="17.100000000000001" customHeight="1" x14ac:dyDescent="0.25">
      <c r="A25" s="115" t="s">
        <v>115</v>
      </c>
      <c r="B25" s="117">
        <v>91.9</v>
      </c>
      <c r="C25" s="117"/>
      <c r="D25" s="117"/>
      <c r="E25" s="117">
        <v>91.9</v>
      </c>
    </row>
    <row r="26" spans="1:5" ht="17.100000000000001" customHeight="1" x14ac:dyDescent="0.25">
      <c r="A26" s="115" t="s">
        <v>40</v>
      </c>
      <c r="B26" s="117">
        <v>91.5</v>
      </c>
      <c r="C26" s="117" t="s">
        <v>132</v>
      </c>
      <c r="D26" s="117"/>
      <c r="E26" s="117">
        <v>91.5</v>
      </c>
    </row>
    <row r="27" spans="1:5" ht="17.100000000000001" customHeight="1" x14ac:dyDescent="0.25">
      <c r="A27" s="3" t="s">
        <v>41</v>
      </c>
      <c r="B27" s="117">
        <v>92.8</v>
      </c>
      <c r="C27" s="117" t="s">
        <v>140</v>
      </c>
      <c r="D27" s="117" t="s">
        <v>140</v>
      </c>
      <c r="E27" s="117">
        <v>92.7</v>
      </c>
    </row>
    <row r="28" spans="1:5" ht="17.100000000000001" customHeight="1" x14ac:dyDescent="0.25">
      <c r="A28" s="3" t="s">
        <v>42</v>
      </c>
      <c r="B28" s="117">
        <v>92.1</v>
      </c>
      <c r="C28" s="117" t="s">
        <v>140</v>
      </c>
      <c r="D28" s="117"/>
      <c r="E28" s="117" t="s">
        <v>133</v>
      </c>
    </row>
    <row r="29" spans="1:5" ht="17.100000000000001" customHeight="1" x14ac:dyDescent="0.25">
      <c r="A29" s="3" t="s">
        <v>46</v>
      </c>
      <c r="B29" s="117" t="s">
        <v>134</v>
      </c>
      <c r="C29" s="117">
        <v>80.099999999999994</v>
      </c>
      <c r="D29" s="117"/>
      <c r="E29" s="117">
        <v>79.5</v>
      </c>
    </row>
    <row r="30" spans="1:5" ht="17.100000000000001" customHeight="1" x14ac:dyDescent="0.25">
      <c r="A30" s="3" t="s">
        <v>45</v>
      </c>
      <c r="B30" s="117"/>
      <c r="C30" s="117">
        <v>82.1</v>
      </c>
      <c r="D30" s="117"/>
      <c r="E30" s="117">
        <v>82.1</v>
      </c>
    </row>
    <row r="31" spans="1:5" ht="17.100000000000001" customHeight="1" x14ac:dyDescent="0.25">
      <c r="A31" s="3" t="s">
        <v>44</v>
      </c>
      <c r="B31" s="117" t="s">
        <v>135</v>
      </c>
      <c r="C31" s="117">
        <v>87.2</v>
      </c>
      <c r="D31" s="117">
        <v>30.6</v>
      </c>
      <c r="E31" s="117">
        <v>84.6</v>
      </c>
    </row>
    <row r="32" spans="1:5" ht="17.100000000000001" customHeight="1" x14ac:dyDescent="0.25">
      <c r="A32" s="3"/>
      <c r="B32" s="107"/>
      <c r="C32" s="107"/>
      <c r="D32" s="107"/>
      <c r="E32" s="107"/>
    </row>
    <row r="33" spans="1:5" ht="15" customHeight="1" x14ac:dyDescent="0.25">
      <c r="A33" s="5" t="s">
        <v>139</v>
      </c>
      <c r="B33" s="49"/>
      <c r="C33" s="49"/>
      <c r="D33" s="49"/>
      <c r="E33" s="49"/>
    </row>
    <row r="34" spans="1:5" x14ac:dyDescent="0.25">
      <c r="A34" s="42" t="s">
        <v>106</v>
      </c>
      <c r="B34" s="11"/>
      <c r="C34" s="11"/>
      <c r="D34" s="11"/>
      <c r="E34" s="11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9" sqref="B19"/>
    </sheetView>
  </sheetViews>
  <sheetFormatPr baseColWidth="10" defaultRowHeight="15" x14ac:dyDescent="0.25"/>
  <cols>
    <col min="1" max="1" width="28" customWidth="1"/>
  </cols>
  <sheetData>
    <row r="1" spans="1:4" ht="18.75" customHeight="1" x14ac:dyDescent="0.25">
      <c r="A1" s="26" t="s">
        <v>105</v>
      </c>
      <c r="B1" s="27"/>
      <c r="C1" s="27"/>
      <c r="D1" s="27"/>
    </row>
    <row r="2" spans="1:4" x14ac:dyDescent="0.25">
      <c r="A2" s="25"/>
      <c r="B2" s="29"/>
      <c r="C2" s="28"/>
      <c r="D2" s="30"/>
    </row>
    <row r="3" spans="1:4" x14ac:dyDescent="0.25">
      <c r="A3" s="12"/>
      <c r="B3" s="9" t="s">
        <v>1</v>
      </c>
      <c r="C3" s="9" t="s">
        <v>0</v>
      </c>
      <c r="D3" s="9" t="s">
        <v>3</v>
      </c>
    </row>
    <row r="4" spans="1:4" ht="17.25" customHeight="1" x14ac:dyDescent="0.25">
      <c r="A4" s="10" t="s">
        <v>98</v>
      </c>
      <c r="B4" s="6">
        <v>17433</v>
      </c>
      <c r="C4" s="6">
        <v>24684</v>
      </c>
      <c r="D4" s="6">
        <v>42117</v>
      </c>
    </row>
    <row r="5" spans="1:4" x14ac:dyDescent="0.25">
      <c r="A5" s="11" t="s">
        <v>96</v>
      </c>
      <c r="B5" s="11">
        <v>2.1</v>
      </c>
      <c r="C5" s="14">
        <v>5.3</v>
      </c>
      <c r="D5" s="11">
        <v>3.9</v>
      </c>
    </row>
    <row r="6" spans="1:4" ht="17.25" customHeight="1" x14ac:dyDescent="0.25">
      <c r="A6" s="3" t="s">
        <v>99</v>
      </c>
      <c r="B6" s="6">
        <v>15679</v>
      </c>
      <c r="C6" s="6">
        <v>24596</v>
      </c>
      <c r="D6" s="6">
        <v>40275</v>
      </c>
    </row>
    <row r="7" spans="1:4" x14ac:dyDescent="0.25">
      <c r="A7" s="11" t="s">
        <v>96</v>
      </c>
      <c r="B7" s="14">
        <v>-3</v>
      </c>
      <c r="C7" s="11">
        <v>0.5</v>
      </c>
      <c r="D7" s="11">
        <v>-0.9</v>
      </c>
    </row>
    <row r="8" spans="1:4" x14ac:dyDescent="0.25">
      <c r="A8" s="16" t="s">
        <v>72</v>
      </c>
      <c r="B8" s="6">
        <v>2091</v>
      </c>
      <c r="C8" s="6">
        <v>3877</v>
      </c>
      <c r="D8" s="6">
        <v>5968</v>
      </c>
    </row>
    <row r="9" spans="1:4" x14ac:dyDescent="0.25">
      <c r="A9" s="17" t="s">
        <v>96</v>
      </c>
      <c r="B9" s="15">
        <v>-4.3</v>
      </c>
      <c r="C9" s="15">
        <v>3.1</v>
      </c>
      <c r="D9" s="15">
        <v>0.4</v>
      </c>
    </row>
    <row r="10" spans="1:4" x14ac:dyDescent="0.25">
      <c r="A10" s="13"/>
      <c r="B10" s="13"/>
      <c r="C10" s="13"/>
      <c r="D10" s="13"/>
    </row>
    <row r="11" spans="1:4" x14ac:dyDescent="0.25">
      <c r="A11" s="18" t="s">
        <v>3</v>
      </c>
      <c r="B11" s="19">
        <v>33112</v>
      </c>
      <c r="C11" s="19">
        <v>49280</v>
      </c>
      <c r="D11" s="19">
        <v>82392</v>
      </c>
    </row>
    <row r="12" spans="1:4" x14ac:dyDescent="0.25">
      <c r="A12" s="20" t="s">
        <v>96</v>
      </c>
      <c r="B12" s="21">
        <v>-0.4</v>
      </c>
      <c r="C12" s="21">
        <v>2.8</v>
      </c>
      <c r="D12" s="21">
        <v>1.5</v>
      </c>
    </row>
    <row r="13" spans="1:4" x14ac:dyDescent="0.25">
      <c r="A13" s="23"/>
      <c r="B13" s="23"/>
      <c r="C13" s="23"/>
      <c r="D13" s="23"/>
    </row>
    <row r="14" spans="1:4" x14ac:dyDescent="0.25">
      <c r="A14" s="22" t="s">
        <v>139</v>
      </c>
      <c r="B14" s="23"/>
      <c r="C14" s="23"/>
      <c r="D14" s="23"/>
    </row>
    <row r="15" spans="1:4" x14ac:dyDescent="0.25">
      <c r="A15" s="5" t="s">
        <v>106</v>
      </c>
      <c r="B15" s="24"/>
      <c r="C15" s="24"/>
      <c r="D15" s="24"/>
    </row>
  </sheetData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15" sqref="A15"/>
    </sheetView>
  </sheetViews>
  <sheetFormatPr baseColWidth="10" defaultRowHeight="15" x14ac:dyDescent="0.25"/>
  <cols>
    <col min="1" max="1" width="28.140625" customWidth="1"/>
    <col min="255" max="255" width="23.28515625" customWidth="1"/>
    <col min="256" max="256" width="11.42578125" customWidth="1"/>
    <col min="511" max="511" width="23.28515625" customWidth="1"/>
    <col min="512" max="512" width="11.42578125" customWidth="1"/>
    <col min="767" max="767" width="23.28515625" customWidth="1"/>
    <col min="768" max="768" width="11.42578125" customWidth="1"/>
    <col min="1023" max="1023" width="23.28515625" customWidth="1"/>
    <col min="1024" max="1024" width="11.42578125" customWidth="1"/>
    <col min="1279" max="1279" width="23.28515625" customWidth="1"/>
    <col min="1280" max="1280" width="11.42578125" customWidth="1"/>
    <col min="1535" max="1535" width="23.28515625" customWidth="1"/>
    <col min="1536" max="1536" width="11.42578125" customWidth="1"/>
    <col min="1791" max="1791" width="23.28515625" customWidth="1"/>
    <col min="1792" max="1792" width="11.42578125" customWidth="1"/>
    <col min="2047" max="2047" width="23.28515625" customWidth="1"/>
    <col min="2048" max="2048" width="11.42578125" customWidth="1"/>
    <col min="2303" max="2303" width="23.28515625" customWidth="1"/>
    <col min="2304" max="2304" width="11.42578125" customWidth="1"/>
    <col min="2559" max="2559" width="23.28515625" customWidth="1"/>
    <col min="2560" max="2560" width="11.42578125" customWidth="1"/>
    <col min="2815" max="2815" width="23.28515625" customWidth="1"/>
    <col min="2816" max="2816" width="11.42578125" customWidth="1"/>
    <col min="3071" max="3071" width="23.28515625" customWidth="1"/>
    <col min="3072" max="3072" width="11.42578125" customWidth="1"/>
    <col min="3327" max="3327" width="23.28515625" customWidth="1"/>
    <col min="3328" max="3328" width="11.42578125" customWidth="1"/>
    <col min="3583" max="3583" width="23.28515625" customWidth="1"/>
    <col min="3584" max="3584" width="11.42578125" customWidth="1"/>
    <col min="3839" max="3839" width="23.28515625" customWidth="1"/>
    <col min="3840" max="3840" width="11.42578125" customWidth="1"/>
    <col min="4095" max="4095" width="23.28515625" customWidth="1"/>
    <col min="4096" max="4096" width="11.42578125" customWidth="1"/>
    <col min="4351" max="4351" width="23.28515625" customWidth="1"/>
    <col min="4352" max="4352" width="11.42578125" customWidth="1"/>
    <col min="4607" max="4607" width="23.28515625" customWidth="1"/>
    <col min="4608" max="4608" width="11.42578125" customWidth="1"/>
    <col min="4863" max="4863" width="23.28515625" customWidth="1"/>
    <col min="4864" max="4864" width="11.42578125" customWidth="1"/>
    <col min="5119" max="5119" width="23.28515625" customWidth="1"/>
    <col min="5120" max="5120" width="11.42578125" customWidth="1"/>
    <col min="5375" max="5375" width="23.28515625" customWidth="1"/>
    <col min="5376" max="5376" width="11.42578125" customWidth="1"/>
    <col min="5631" max="5631" width="23.28515625" customWidth="1"/>
    <col min="5632" max="5632" width="11.42578125" customWidth="1"/>
    <col min="5887" max="5887" width="23.28515625" customWidth="1"/>
    <col min="5888" max="5888" width="11.42578125" customWidth="1"/>
    <col min="6143" max="6143" width="23.28515625" customWidth="1"/>
    <col min="6144" max="6144" width="11.42578125" customWidth="1"/>
    <col min="6399" max="6399" width="23.28515625" customWidth="1"/>
    <col min="6400" max="6400" width="11.42578125" customWidth="1"/>
    <col min="6655" max="6655" width="23.28515625" customWidth="1"/>
    <col min="6656" max="6656" width="11.42578125" customWidth="1"/>
    <col min="6911" max="6911" width="23.28515625" customWidth="1"/>
    <col min="6912" max="6912" width="11.42578125" customWidth="1"/>
    <col min="7167" max="7167" width="23.28515625" customWidth="1"/>
    <col min="7168" max="7168" width="11.42578125" customWidth="1"/>
    <col min="7423" max="7423" width="23.28515625" customWidth="1"/>
    <col min="7424" max="7424" width="11.42578125" customWidth="1"/>
    <col min="7679" max="7679" width="23.28515625" customWidth="1"/>
    <col min="7680" max="7680" width="11.42578125" customWidth="1"/>
    <col min="7935" max="7935" width="23.28515625" customWidth="1"/>
    <col min="7936" max="7936" width="11.42578125" customWidth="1"/>
    <col min="8191" max="8191" width="23.28515625" customWidth="1"/>
    <col min="8192" max="8192" width="11.42578125" customWidth="1"/>
    <col min="8447" max="8447" width="23.28515625" customWidth="1"/>
    <col min="8448" max="8448" width="11.42578125" customWidth="1"/>
    <col min="8703" max="8703" width="23.28515625" customWidth="1"/>
    <col min="8704" max="8704" width="11.42578125" customWidth="1"/>
    <col min="8959" max="8959" width="23.28515625" customWidth="1"/>
    <col min="8960" max="8960" width="11.42578125" customWidth="1"/>
    <col min="9215" max="9215" width="23.28515625" customWidth="1"/>
    <col min="9216" max="9216" width="11.42578125" customWidth="1"/>
    <col min="9471" max="9471" width="23.28515625" customWidth="1"/>
    <col min="9472" max="9472" width="11.42578125" customWidth="1"/>
    <col min="9727" max="9727" width="23.28515625" customWidth="1"/>
    <col min="9728" max="9728" width="11.42578125" customWidth="1"/>
    <col min="9983" max="9983" width="23.28515625" customWidth="1"/>
    <col min="9984" max="9984" width="11.42578125" customWidth="1"/>
    <col min="10239" max="10239" width="23.28515625" customWidth="1"/>
    <col min="10240" max="10240" width="11.42578125" customWidth="1"/>
    <col min="10495" max="10495" width="23.28515625" customWidth="1"/>
    <col min="10496" max="10496" width="11.42578125" customWidth="1"/>
    <col min="10751" max="10751" width="23.28515625" customWidth="1"/>
    <col min="10752" max="10752" width="11.42578125" customWidth="1"/>
    <col min="11007" max="11007" width="23.28515625" customWidth="1"/>
    <col min="11008" max="11008" width="11.42578125" customWidth="1"/>
    <col min="11263" max="11263" width="23.28515625" customWidth="1"/>
    <col min="11264" max="11264" width="11.42578125" customWidth="1"/>
    <col min="11519" max="11519" width="23.28515625" customWidth="1"/>
    <col min="11520" max="11520" width="11.42578125" customWidth="1"/>
    <col min="11775" max="11775" width="23.28515625" customWidth="1"/>
    <col min="11776" max="11776" width="11.42578125" customWidth="1"/>
    <col min="12031" max="12031" width="23.28515625" customWidth="1"/>
    <col min="12032" max="12032" width="11.42578125" customWidth="1"/>
    <col min="12287" max="12287" width="23.28515625" customWidth="1"/>
    <col min="12288" max="12288" width="11.42578125" customWidth="1"/>
    <col min="12543" max="12543" width="23.28515625" customWidth="1"/>
    <col min="12544" max="12544" width="11.42578125" customWidth="1"/>
    <col min="12799" max="12799" width="23.28515625" customWidth="1"/>
    <col min="12800" max="12800" width="11.42578125" customWidth="1"/>
    <col min="13055" max="13055" width="23.28515625" customWidth="1"/>
    <col min="13056" max="13056" width="11.42578125" customWidth="1"/>
    <col min="13311" max="13311" width="23.28515625" customWidth="1"/>
    <col min="13312" max="13312" width="11.42578125" customWidth="1"/>
    <col min="13567" max="13567" width="23.28515625" customWidth="1"/>
    <col min="13568" max="13568" width="11.42578125" customWidth="1"/>
    <col min="13823" max="13823" width="23.28515625" customWidth="1"/>
    <col min="13824" max="13824" width="11.42578125" customWidth="1"/>
    <col min="14079" max="14079" width="23.28515625" customWidth="1"/>
    <col min="14080" max="14080" width="11.42578125" customWidth="1"/>
    <col min="14335" max="14335" width="23.28515625" customWidth="1"/>
    <col min="14336" max="14336" width="11.42578125" customWidth="1"/>
    <col min="14591" max="14591" width="23.28515625" customWidth="1"/>
    <col min="14592" max="14592" width="11.42578125" customWidth="1"/>
    <col min="14847" max="14847" width="23.28515625" customWidth="1"/>
    <col min="14848" max="14848" width="11.42578125" customWidth="1"/>
    <col min="15103" max="15103" width="23.28515625" customWidth="1"/>
    <col min="15104" max="15104" width="11.42578125" customWidth="1"/>
    <col min="15359" max="15359" width="23.28515625" customWidth="1"/>
    <col min="15360" max="15360" width="11.42578125" customWidth="1"/>
    <col min="15615" max="15615" width="23.28515625" customWidth="1"/>
    <col min="15616" max="15616" width="11.42578125" customWidth="1"/>
    <col min="15871" max="15871" width="23.28515625" customWidth="1"/>
    <col min="15872" max="15872" width="11.42578125" customWidth="1"/>
    <col min="16127" max="16127" width="23.28515625" customWidth="1"/>
    <col min="16128" max="16128" width="11.42578125" customWidth="1"/>
  </cols>
  <sheetData>
    <row r="1" spans="1:4" ht="18.75" customHeight="1" x14ac:dyDescent="0.25">
      <c r="A1" s="4" t="s">
        <v>107</v>
      </c>
    </row>
    <row r="2" spans="1:4" x14ac:dyDescent="0.25">
      <c r="A2" s="25"/>
    </row>
    <row r="3" spans="1:4" x14ac:dyDescent="0.25">
      <c r="A3" s="36"/>
      <c r="B3" s="34" t="s">
        <v>1</v>
      </c>
      <c r="C3" s="34" t="s">
        <v>0</v>
      </c>
      <c r="D3" s="34" t="s">
        <v>3</v>
      </c>
    </row>
    <row r="4" spans="1:4" x14ac:dyDescent="0.25">
      <c r="A4" s="3" t="s">
        <v>5</v>
      </c>
      <c r="B4" s="32">
        <v>15457</v>
      </c>
      <c r="C4" s="32">
        <v>35769</v>
      </c>
      <c r="D4" s="32">
        <v>51226</v>
      </c>
    </row>
    <row r="5" spans="1:4" x14ac:dyDescent="0.25">
      <c r="A5" s="43" t="s">
        <v>96</v>
      </c>
      <c r="B5" s="128">
        <v>-1.6</v>
      </c>
      <c r="C5" s="128">
        <v>1.7</v>
      </c>
      <c r="D5" s="129">
        <v>0.6</v>
      </c>
    </row>
    <row r="6" spans="1:4" x14ac:dyDescent="0.25">
      <c r="A6" s="43" t="s">
        <v>97</v>
      </c>
      <c r="B6" s="130">
        <v>46.7</v>
      </c>
      <c r="C6" s="130">
        <v>72.599999999999994</v>
      </c>
      <c r="D6" s="131">
        <v>62.2</v>
      </c>
    </row>
    <row r="7" spans="1:4" x14ac:dyDescent="0.25">
      <c r="A7" s="3" t="s">
        <v>8</v>
      </c>
      <c r="B7" s="32">
        <v>8722</v>
      </c>
      <c r="C7" s="32">
        <v>9623</v>
      </c>
      <c r="D7" s="32">
        <v>18345</v>
      </c>
    </row>
    <row r="8" spans="1:4" x14ac:dyDescent="0.25">
      <c r="A8" s="43" t="s">
        <v>96</v>
      </c>
      <c r="B8" s="130">
        <v>-0.8</v>
      </c>
      <c r="C8" s="130">
        <v>6.1</v>
      </c>
      <c r="D8" s="131">
        <v>2.7</v>
      </c>
    </row>
    <row r="9" spans="1:4" x14ac:dyDescent="0.25">
      <c r="A9" s="43" t="s">
        <v>97</v>
      </c>
      <c r="B9" s="130">
        <v>26.3</v>
      </c>
      <c r="C9" s="130">
        <v>19.5</v>
      </c>
      <c r="D9" s="131">
        <v>22.3</v>
      </c>
    </row>
    <row r="10" spans="1:4" x14ac:dyDescent="0.25">
      <c r="A10" s="3" t="s">
        <v>6</v>
      </c>
      <c r="B10" s="32">
        <v>8933</v>
      </c>
      <c r="C10" s="32">
        <v>3888</v>
      </c>
      <c r="D10" s="32">
        <v>12821</v>
      </c>
    </row>
    <row r="11" spans="1:4" x14ac:dyDescent="0.25">
      <c r="A11" s="43" t="s">
        <v>96</v>
      </c>
      <c r="B11" s="130">
        <v>2.2999999999999998</v>
      </c>
      <c r="C11" s="130">
        <v>5.8</v>
      </c>
      <c r="D11" s="131">
        <v>3.3</v>
      </c>
    </row>
    <row r="12" spans="1:4" x14ac:dyDescent="0.25">
      <c r="A12" s="43" t="s">
        <v>97</v>
      </c>
      <c r="B12" s="130">
        <v>27</v>
      </c>
      <c r="C12" s="130">
        <v>7.9</v>
      </c>
      <c r="D12" s="131">
        <v>15.6</v>
      </c>
    </row>
    <row r="13" spans="1:4" x14ac:dyDescent="0.25">
      <c r="A13" s="37"/>
      <c r="B13" s="38"/>
      <c r="C13" s="38"/>
      <c r="D13" s="38"/>
    </row>
    <row r="14" spans="1:4" x14ac:dyDescent="0.25">
      <c r="A14" s="39" t="s">
        <v>3</v>
      </c>
      <c r="B14" s="35">
        <v>33112</v>
      </c>
      <c r="C14" s="35">
        <v>49280</v>
      </c>
      <c r="D14" s="40">
        <v>82392</v>
      </c>
    </row>
    <row r="15" spans="1:4" x14ac:dyDescent="0.25">
      <c r="A15" s="31" t="s">
        <v>7</v>
      </c>
      <c r="B15" s="130">
        <v>-0.4</v>
      </c>
      <c r="C15" s="130">
        <v>2.8</v>
      </c>
      <c r="D15" s="131">
        <v>1.5</v>
      </c>
    </row>
    <row r="16" spans="1:4" x14ac:dyDescent="0.25">
      <c r="A16" s="10"/>
    </row>
    <row r="17" spans="1:1" x14ac:dyDescent="0.25">
      <c r="A17" s="42" t="s">
        <v>139</v>
      </c>
    </row>
    <row r="18" spans="1:1" x14ac:dyDescent="0.25">
      <c r="A18" s="42" t="s">
        <v>106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>
      <selection activeCell="D18" sqref="D18"/>
    </sheetView>
  </sheetViews>
  <sheetFormatPr baseColWidth="10" defaultRowHeight="15" x14ac:dyDescent="0.25"/>
  <cols>
    <col min="1" max="1" width="23.7109375" customWidth="1"/>
    <col min="2" max="2" width="12.28515625" customWidth="1"/>
    <col min="3" max="3" width="15" customWidth="1"/>
    <col min="4" max="4" width="10.85546875" customWidth="1"/>
    <col min="5" max="5" width="9.28515625" customWidth="1"/>
  </cols>
  <sheetData>
    <row r="1" spans="1:5" ht="18.75" customHeight="1" x14ac:dyDescent="0.25">
      <c r="A1" s="4" t="s">
        <v>110</v>
      </c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ht="30" customHeight="1" x14ac:dyDescent="0.25">
      <c r="A3" s="51"/>
      <c r="B3" s="55" t="s">
        <v>5</v>
      </c>
      <c r="C3" s="55" t="s">
        <v>8</v>
      </c>
      <c r="D3" s="55" t="s">
        <v>6</v>
      </c>
      <c r="E3" s="50" t="s">
        <v>9</v>
      </c>
    </row>
    <row r="4" spans="1:5" x14ac:dyDescent="0.25">
      <c r="A4" s="3" t="s">
        <v>32</v>
      </c>
      <c r="B4" s="58">
        <v>91.7</v>
      </c>
      <c r="C4" s="58">
        <v>85.4</v>
      </c>
      <c r="D4" s="58">
        <v>97.8</v>
      </c>
      <c r="E4" s="58">
        <v>91.2</v>
      </c>
    </row>
    <row r="5" spans="1:5" x14ac:dyDescent="0.25">
      <c r="A5" s="3" t="s">
        <v>33</v>
      </c>
      <c r="B5" s="58">
        <v>5.9</v>
      </c>
      <c r="C5" s="58">
        <v>11.6</v>
      </c>
      <c r="D5" s="58">
        <v>0.1</v>
      </c>
      <c r="E5" s="58">
        <v>6.3</v>
      </c>
    </row>
    <row r="6" spans="1:5" x14ac:dyDescent="0.25">
      <c r="A6" s="3" t="s">
        <v>34</v>
      </c>
      <c r="B6" s="58">
        <v>0.2</v>
      </c>
      <c r="C6" s="58">
        <v>0.6</v>
      </c>
      <c r="D6" s="58">
        <v>0</v>
      </c>
      <c r="E6" s="58">
        <v>0.3</v>
      </c>
    </row>
    <row r="7" spans="1:5" x14ac:dyDescent="0.25">
      <c r="A7" s="3" t="s">
        <v>14</v>
      </c>
      <c r="B7" s="58">
        <v>2.2000000000000002</v>
      </c>
      <c r="C7" s="58">
        <v>2.4</v>
      </c>
      <c r="D7" s="58">
        <v>2.2000000000000002</v>
      </c>
      <c r="E7" s="58">
        <v>2.2000000000000002</v>
      </c>
    </row>
    <row r="8" spans="1:5" x14ac:dyDescent="0.25">
      <c r="A8" s="52"/>
      <c r="B8" s="53"/>
      <c r="C8" s="53"/>
      <c r="D8" s="53"/>
      <c r="E8" s="54"/>
    </row>
    <row r="9" spans="1:5" x14ac:dyDescent="0.25">
      <c r="A9" s="39" t="s">
        <v>3</v>
      </c>
      <c r="B9" s="56">
        <v>100</v>
      </c>
      <c r="C9" s="56">
        <v>100</v>
      </c>
      <c r="D9" s="56">
        <v>100</v>
      </c>
      <c r="E9" s="57">
        <v>100</v>
      </c>
    </row>
    <row r="10" spans="1:5" x14ac:dyDescent="0.25">
      <c r="A10" s="132" t="s">
        <v>111</v>
      </c>
      <c r="B10" s="133">
        <v>25221</v>
      </c>
      <c r="C10" s="133">
        <v>9394</v>
      </c>
      <c r="D10" s="133">
        <v>6710</v>
      </c>
      <c r="E10" s="133">
        <v>41325</v>
      </c>
    </row>
    <row r="11" spans="1:5" x14ac:dyDescent="0.25">
      <c r="A11" s="43" t="s">
        <v>30</v>
      </c>
      <c r="B11" s="58">
        <v>4.2</v>
      </c>
      <c r="C11" s="58">
        <v>6.1</v>
      </c>
      <c r="D11" s="58">
        <v>1.3</v>
      </c>
      <c r="E11" s="58">
        <v>4.2</v>
      </c>
    </row>
    <row r="12" spans="1:5" x14ac:dyDescent="0.25">
      <c r="A12" s="10"/>
      <c r="B12" s="58"/>
      <c r="C12" s="58"/>
      <c r="D12" s="58"/>
      <c r="E12" s="58"/>
    </row>
    <row r="13" spans="1:5" ht="15" customHeight="1" x14ac:dyDescent="0.25">
      <c r="A13" s="5" t="s">
        <v>112</v>
      </c>
      <c r="B13" s="49"/>
      <c r="C13" s="49"/>
      <c r="D13" s="49"/>
      <c r="E13" s="49"/>
    </row>
    <row r="14" spans="1:5" x14ac:dyDescent="0.25">
      <c r="A14" s="5" t="s">
        <v>139</v>
      </c>
      <c r="B14" s="49"/>
      <c r="C14" s="49"/>
      <c r="D14" s="49"/>
      <c r="E14" s="49"/>
    </row>
    <row r="15" spans="1:5" x14ac:dyDescent="0.25">
      <c r="A15" s="5" t="s">
        <v>106</v>
      </c>
      <c r="B15" s="49"/>
      <c r="C15" s="49"/>
      <c r="D15" s="49"/>
      <c r="E15" s="49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baseColWidth="10" defaultRowHeight="15" x14ac:dyDescent="0.25"/>
  <cols>
    <col min="1" max="1" width="18.140625" customWidth="1"/>
    <col min="2" max="6" width="10" customWidth="1"/>
  </cols>
  <sheetData>
    <row r="1" spans="1:7" ht="18.75" customHeight="1" x14ac:dyDescent="0.25">
      <c r="A1" s="4" t="s">
        <v>108</v>
      </c>
      <c r="B1" s="3"/>
      <c r="C1" s="3"/>
      <c r="D1" s="3"/>
      <c r="E1" s="3"/>
      <c r="F1" s="3"/>
    </row>
    <row r="2" spans="1:7" ht="18.75" x14ac:dyDescent="0.25">
      <c r="A2" s="4"/>
      <c r="B2" s="3"/>
      <c r="C2" s="3"/>
      <c r="D2" s="3"/>
      <c r="E2" s="3"/>
      <c r="F2" s="3"/>
    </row>
    <row r="3" spans="1:7" ht="15" customHeight="1" x14ac:dyDescent="0.25">
      <c r="A3" s="109"/>
      <c r="B3" s="134" t="s">
        <v>125</v>
      </c>
      <c r="C3" s="134"/>
      <c r="D3" s="134" t="s">
        <v>10</v>
      </c>
      <c r="E3" s="134"/>
      <c r="F3" s="134" t="s">
        <v>9</v>
      </c>
      <c r="G3" s="134"/>
    </row>
    <row r="4" spans="1:7" ht="15" customHeight="1" x14ac:dyDescent="0.25">
      <c r="A4" s="110"/>
      <c r="B4" s="111" t="s">
        <v>126</v>
      </c>
      <c r="C4" s="111" t="s">
        <v>127</v>
      </c>
      <c r="D4" s="111" t="s">
        <v>126</v>
      </c>
      <c r="E4" s="111" t="s">
        <v>127</v>
      </c>
      <c r="F4" s="111" t="s">
        <v>126</v>
      </c>
      <c r="G4" s="111" t="s">
        <v>127</v>
      </c>
    </row>
    <row r="5" spans="1:7" x14ac:dyDescent="0.25">
      <c r="A5" s="3" t="s">
        <v>13</v>
      </c>
      <c r="B5" s="32">
        <v>67994</v>
      </c>
      <c r="C5" s="58">
        <v>1.9904900475497644</v>
      </c>
      <c r="D5" s="32">
        <v>1902</v>
      </c>
      <c r="E5" s="58">
        <v>1.1702127659574568</v>
      </c>
      <c r="F5" s="32">
        <v>69896</v>
      </c>
      <c r="G5" s="58">
        <v>1.9679927640888772</v>
      </c>
    </row>
    <row r="6" spans="1:7" x14ac:dyDescent="0.25">
      <c r="A6" s="43" t="s">
        <v>31</v>
      </c>
      <c r="B6" s="46">
        <v>27813</v>
      </c>
      <c r="C6" s="58">
        <v>8.6365108496178067E-2</v>
      </c>
      <c r="D6" s="46">
        <v>724</v>
      </c>
      <c r="E6" s="58">
        <v>-2.2941970310391357</v>
      </c>
      <c r="F6" s="46">
        <v>28537</v>
      </c>
      <c r="G6" s="58">
        <v>2.4535576586059982E-2</v>
      </c>
    </row>
    <row r="7" spans="1:7" x14ac:dyDescent="0.25">
      <c r="A7" s="3" t="s">
        <v>11</v>
      </c>
      <c r="B7" s="32">
        <v>12496</v>
      </c>
      <c r="C7" s="58">
        <v>-0.95902353966870191</v>
      </c>
      <c r="D7" s="32">
        <v>0</v>
      </c>
      <c r="E7" s="58">
        <v>0</v>
      </c>
      <c r="F7" s="32">
        <v>12496</v>
      </c>
      <c r="G7" s="58">
        <v>-0.95902353966870191</v>
      </c>
    </row>
    <row r="8" spans="1:7" x14ac:dyDescent="0.25">
      <c r="A8" s="43" t="s">
        <v>31</v>
      </c>
      <c r="B8" s="46">
        <v>4575</v>
      </c>
      <c r="C8" s="58">
        <v>-2.7630180658873571</v>
      </c>
      <c r="D8" s="46">
        <v>0</v>
      </c>
      <c r="E8" s="58">
        <v>0</v>
      </c>
      <c r="F8" s="46">
        <v>4575</v>
      </c>
      <c r="G8" s="58">
        <v>-2.7630180658873571</v>
      </c>
    </row>
    <row r="9" spans="1:7" x14ac:dyDescent="0.25">
      <c r="A9" s="44"/>
      <c r="B9" s="45"/>
      <c r="C9" s="45"/>
      <c r="D9" s="45"/>
      <c r="E9" s="47"/>
      <c r="F9" s="47"/>
      <c r="G9" s="47"/>
    </row>
    <row r="10" spans="1:7" x14ac:dyDescent="0.25">
      <c r="A10" s="39" t="s">
        <v>3</v>
      </c>
      <c r="B10" s="112">
        <v>80490</v>
      </c>
      <c r="C10" s="113">
        <v>1.5211139700317844</v>
      </c>
      <c r="D10" s="112">
        <v>1902</v>
      </c>
      <c r="E10" s="113">
        <v>1.1702127659574568</v>
      </c>
      <c r="F10" s="114">
        <v>82392</v>
      </c>
      <c r="G10" s="113">
        <v>1.5129860529298655</v>
      </c>
    </row>
    <row r="11" spans="1:7" x14ac:dyDescent="0.25">
      <c r="A11" s="43" t="s">
        <v>31</v>
      </c>
      <c r="B11" s="46">
        <v>32388</v>
      </c>
      <c r="C11" s="58">
        <v>-0.32621407028989857</v>
      </c>
      <c r="D11" s="46">
        <v>724</v>
      </c>
      <c r="E11" s="58">
        <v>-2.2941970310391357</v>
      </c>
      <c r="F11" s="46">
        <v>33112</v>
      </c>
      <c r="G11" s="58">
        <v>-0.37009177072363508</v>
      </c>
    </row>
    <row r="12" spans="1:7" x14ac:dyDescent="0.25">
      <c r="A12" s="43" t="s">
        <v>71</v>
      </c>
      <c r="B12" s="48">
        <v>40.200000000000003</v>
      </c>
      <c r="C12" s="48"/>
      <c r="D12" s="48">
        <v>38.1</v>
      </c>
      <c r="E12" s="48"/>
      <c r="F12" s="48">
        <v>40.200000000000003</v>
      </c>
      <c r="G12" s="48"/>
    </row>
    <row r="13" spans="1:7" ht="28.5" customHeight="1" x14ac:dyDescent="0.25">
      <c r="A13" s="43"/>
      <c r="B13" s="48"/>
      <c r="C13" s="48"/>
      <c r="D13" s="48"/>
      <c r="E13" s="48"/>
      <c r="F13" s="48"/>
    </row>
    <row r="14" spans="1:7" x14ac:dyDescent="0.25">
      <c r="A14" s="5" t="s">
        <v>109</v>
      </c>
      <c r="B14" s="49"/>
      <c r="C14" s="49"/>
      <c r="D14" s="49"/>
      <c r="E14" s="49"/>
      <c r="F14" s="49"/>
    </row>
    <row r="15" spans="1:7" x14ac:dyDescent="0.25">
      <c r="A15" s="5" t="s">
        <v>139</v>
      </c>
      <c r="B15" s="49"/>
      <c r="C15" s="49"/>
      <c r="D15" s="49"/>
      <c r="E15" s="49"/>
      <c r="F15" s="49"/>
    </row>
    <row r="16" spans="1:7" x14ac:dyDescent="0.25">
      <c r="A16" s="5" t="s">
        <v>106</v>
      </c>
      <c r="B16" s="49"/>
      <c r="C16" s="49"/>
      <c r="D16" s="49"/>
      <c r="E16" s="49"/>
      <c r="F16" s="49"/>
    </row>
  </sheetData>
  <mergeCells count="3">
    <mergeCell ref="B3:C3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baseColWidth="10" defaultRowHeight="15" x14ac:dyDescent="0.25"/>
  <cols>
    <col min="1" max="1" width="25.5703125" customWidth="1"/>
    <col min="3" max="3" width="12.85546875" customWidth="1"/>
  </cols>
  <sheetData>
    <row r="1" spans="1:5" ht="18.75" customHeight="1" x14ac:dyDescent="0.25">
      <c r="A1" s="4" t="s">
        <v>113</v>
      </c>
    </row>
    <row r="3" spans="1:5" ht="45" customHeight="1" x14ac:dyDescent="0.25">
      <c r="A3" s="60"/>
      <c r="B3" s="59" t="s">
        <v>5</v>
      </c>
      <c r="C3" s="59" t="s">
        <v>8</v>
      </c>
      <c r="D3" s="59" t="s">
        <v>6</v>
      </c>
      <c r="E3" s="59" t="s">
        <v>3</v>
      </c>
    </row>
    <row r="4" spans="1:5" x14ac:dyDescent="0.25">
      <c r="A4" s="3" t="s">
        <v>35</v>
      </c>
      <c r="B4" s="32">
        <v>15184</v>
      </c>
      <c r="C4" s="32">
        <v>6765</v>
      </c>
      <c r="D4" s="32">
        <v>4639</v>
      </c>
      <c r="E4" s="32">
        <v>26588</v>
      </c>
    </row>
    <row r="5" spans="1:5" x14ac:dyDescent="0.25">
      <c r="A5" s="43" t="s">
        <v>104</v>
      </c>
      <c r="B5" s="33">
        <v>29.6</v>
      </c>
      <c r="C5" s="33">
        <v>36.9</v>
      </c>
      <c r="D5" s="33">
        <v>36.200000000000003</v>
      </c>
      <c r="E5" s="33">
        <v>32.299999999999997</v>
      </c>
    </row>
    <row r="6" spans="1:5" x14ac:dyDescent="0.25">
      <c r="A6" s="43" t="s">
        <v>103</v>
      </c>
      <c r="B6" s="41">
        <v>31.5</v>
      </c>
      <c r="C6" s="41">
        <v>49.7</v>
      </c>
      <c r="D6" s="41">
        <v>69.2</v>
      </c>
      <c r="E6" s="41">
        <v>42.7</v>
      </c>
    </row>
    <row r="7" spans="1:5" ht="30" customHeight="1" x14ac:dyDescent="0.25">
      <c r="A7" s="10" t="s">
        <v>36</v>
      </c>
      <c r="B7" s="32">
        <v>14106</v>
      </c>
      <c r="C7" s="32">
        <v>5677</v>
      </c>
      <c r="D7" s="32">
        <v>3934</v>
      </c>
      <c r="E7" s="32">
        <v>23717</v>
      </c>
    </row>
    <row r="8" spans="1:5" x14ac:dyDescent="0.25">
      <c r="A8" s="43" t="s">
        <v>104</v>
      </c>
      <c r="B8" s="33">
        <v>27.5</v>
      </c>
      <c r="C8" s="33">
        <v>30.9</v>
      </c>
      <c r="D8" s="33">
        <v>30.7</v>
      </c>
      <c r="E8" s="33">
        <v>28.8</v>
      </c>
    </row>
    <row r="9" spans="1:5" x14ac:dyDescent="0.25">
      <c r="A9" s="43" t="s">
        <v>103</v>
      </c>
      <c r="B9" s="41">
        <v>31.3</v>
      </c>
      <c r="C9" s="41">
        <v>48.9</v>
      </c>
      <c r="D9" s="41">
        <v>71.5</v>
      </c>
      <c r="E9" s="41">
        <v>42.2</v>
      </c>
    </row>
    <row r="10" spans="1:5" x14ac:dyDescent="0.25">
      <c r="A10" s="3" t="s">
        <v>37</v>
      </c>
      <c r="B10" s="32">
        <v>21936</v>
      </c>
      <c r="C10" s="32">
        <v>5903</v>
      </c>
      <c r="D10" s="32">
        <v>4248</v>
      </c>
      <c r="E10" s="32">
        <v>32087</v>
      </c>
    </row>
    <row r="11" spans="1:5" x14ac:dyDescent="0.25">
      <c r="A11" s="43" t="s">
        <v>104</v>
      </c>
      <c r="B11" s="33">
        <v>42.8</v>
      </c>
      <c r="C11" s="33">
        <v>32.200000000000003</v>
      </c>
      <c r="D11" s="33">
        <v>33.1</v>
      </c>
      <c r="E11" s="33">
        <v>38.9</v>
      </c>
    </row>
    <row r="12" spans="1:5" x14ac:dyDescent="0.25">
      <c r="A12" s="43" t="s">
        <v>103</v>
      </c>
      <c r="B12" s="41">
        <v>28.5</v>
      </c>
      <c r="C12" s="41">
        <v>43.7</v>
      </c>
      <c r="D12" s="41">
        <v>68.5</v>
      </c>
      <c r="E12" s="41">
        <v>36.6</v>
      </c>
    </row>
    <row r="13" spans="1:5" x14ac:dyDescent="0.25">
      <c r="A13" s="37"/>
      <c r="B13" s="38"/>
      <c r="C13" s="38"/>
      <c r="D13" s="38"/>
      <c r="E13" s="38"/>
    </row>
    <row r="14" spans="1:5" x14ac:dyDescent="0.25">
      <c r="A14" s="39" t="s">
        <v>3</v>
      </c>
      <c r="B14" s="40">
        <v>51226</v>
      </c>
      <c r="C14" s="40">
        <v>18345</v>
      </c>
      <c r="D14" s="40">
        <v>12821</v>
      </c>
      <c r="E14" s="40">
        <v>82392</v>
      </c>
    </row>
    <row r="15" spans="1:5" x14ac:dyDescent="0.25">
      <c r="A15" s="25"/>
    </row>
    <row r="16" spans="1:5" x14ac:dyDescent="0.25">
      <c r="A16" s="42" t="s">
        <v>139</v>
      </c>
    </row>
    <row r="17" spans="1:1" x14ac:dyDescent="0.25">
      <c r="A17" s="42" t="s">
        <v>106</v>
      </c>
    </row>
  </sheetData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zoomScale="85" zoomScaleNormal="85" workbookViewId="0">
      <pane xSplit="2" ySplit="4" topLeftCell="C5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20.5703125" customWidth="1"/>
    <col min="2" max="2" width="68.28515625" customWidth="1"/>
    <col min="4" max="4" width="14.28515625" customWidth="1"/>
    <col min="8" max="8" width="13.7109375" customWidth="1"/>
    <col min="12" max="12" width="12.28515625" customWidth="1"/>
  </cols>
  <sheetData>
    <row r="1" spans="1:12" ht="18.75" customHeight="1" x14ac:dyDescent="0.25">
      <c r="A1" s="4" t="s">
        <v>116</v>
      </c>
      <c r="B1" s="3"/>
    </row>
    <row r="2" spans="1:12" x14ac:dyDescent="0.25">
      <c r="A2" s="3"/>
      <c r="B2" s="3"/>
    </row>
    <row r="3" spans="1:12" x14ac:dyDescent="0.25">
      <c r="A3" s="3"/>
      <c r="B3" s="3"/>
      <c r="C3" s="138" t="s">
        <v>13</v>
      </c>
      <c r="D3" s="138"/>
      <c r="E3" s="138"/>
      <c r="F3" s="138"/>
      <c r="G3" s="138" t="s">
        <v>11</v>
      </c>
      <c r="H3" s="138"/>
      <c r="I3" s="138"/>
      <c r="J3" s="138"/>
      <c r="K3" s="138" t="s">
        <v>12</v>
      </c>
      <c r="L3" s="138" t="s">
        <v>38</v>
      </c>
    </row>
    <row r="4" spans="1:12" ht="30" customHeight="1" x14ac:dyDescent="0.25">
      <c r="A4" s="139"/>
      <c r="B4" s="139"/>
      <c r="C4" s="63" t="s">
        <v>100</v>
      </c>
      <c r="D4" s="63" t="s">
        <v>62</v>
      </c>
      <c r="E4" s="63" t="s">
        <v>10</v>
      </c>
      <c r="F4" s="9" t="s">
        <v>3</v>
      </c>
      <c r="G4" s="63" t="s">
        <v>100</v>
      </c>
      <c r="H4" s="63" t="s">
        <v>62</v>
      </c>
      <c r="I4" s="63" t="s">
        <v>10</v>
      </c>
      <c r="J4" s="9" t="s">
        <v>3</v>
      </c>
      <c r="K4" s="138"/>
      <c r="L4" s="138"/>
    </row>
    <row r="5" spans="1:12" x14ac:dyDescent="0.25">
      <c r="A5" s="136" t="s">
        <v>39</v>
      </c>
      <c r="B5" s="65" t="s">
        <v>2</v>
      </c>
      <c r="C5" s="8">
        <v>21662</v>
      </c>
      <c r="D5" s="8">
        <v>420</v>
      </c>
      <c r="E5" s="8">
        <v>184</v>
      </c>
      <c r="F5" s="8">
        <v>22266</v>
      </c>
      <c r="G5" s="8">
        <v>3430</v>
      </c>
      <c r="H5" s="8">
        <v>0</v>
      </c>
      <c r="I5" s="8">
        <v>0</v>
      </c>
      <c r="J5" s="8">
        <v>3430</v>
      </c>
      <c r="K5" s="8">
        <v>25696</v>
      </c>
      <c r="L5" s="8">
        <v>7923</v>
      </c>
    </row>
    <row r="6" spans="1:12" x14ac:dyDescent="0.25">
      <c r="A6" s="136"/>
      <c r="B6" s="66" t="s">
        <v>43</v>
      </c>
      <c r="C6" s="6">
        <v>2861</v>
      </c>
      <c r="D6" s="6">
        <v>0</v>
      </c>
      <c r="E6" s="6">
        <v>138</v>
      </c>
      <c r="F6" s="6">
        <v>2999</v>
      </c>
      <c r="G6" s="6">
        <v>148</v>
      </c>
      <c r="H6" s="6">
        <v>0</v>
      </c>
      <c r="I6" s="6">
        <v>0</v>
      </c>
      <c r="J6" s="6">
        <v>148</v>
      </c>
      <c r="K6" s="6">
        <v>3147</v>
      </c>
      <c r="L6" s="6">
        <v>2143</v>
      </c>
    </row>
    <row r="7" spans="1:12" x14ac:dyDescent="0.25">
      <c r="A7" s="136"/>
      <c r="B7" s="66" t="s">
        <v>47</v>
      </c>
      <c r="C7" s="6">
        <v>107</v>
      </c>
      <c r="D7" s="6">
        <v>0</v>
      </c>
      <c r="E7" s="6">
        <v>0</v>
      </c>
      <c r="F7" s="6">
        <v>107</v>
      </c>
      <c r="G7" s="6">
        <v>0</v>
      </c>
      <c r="H7" s="6">
        <v>0</v>
      </c>
      <c r="I7" s="6">
        <v>0</v>
      </c>
      <c r="J7" s="6">
        <v>0</v>
      </c>
      <c r="K7" s="6">
        <v>107</v>
      </c>
      <c r="L7" s="6">
        <v>94</v>
      </c>
    </row>
    <row r="8" spans="1:12" x14ac:dyDescent="0.25">
      <c r="A8" s="136"/>
      <c r="B8" s="66" t="s">
        <v>130</v>
      </c>
      <c r="C8" s="6">
        <v>1</v>
      </c>
      <c r="D8" s="6">
        <v>0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1</v>
      </c>
      <c r="L8" s="6">
        <v>1</v>
      </c>
    </row>
    <row r="9" spans="1:12" x14ac:dyDescent="0.25">
      <c r="A9" s="136"/>
      <c r="B9" s="61" t="s">
        <v>114</v>
      </c>
      <c r="C9" s="6">
        <v>44</v>
      </c>
      <c r="D9" s="6">
        <v>0</v>
      </c>
      <c r="E9" s="6">
        <v>0</v>
      </c>
      <c r="F9" s="6">
        <v>44</v>
      </c>
      <c r="G9" s="6">
        <v>0</v>
      </c>
      <c r="H9" s="6">
        <v>0</v>
      </c>
      <c r="I9" s="6">
        <v>0</v>
      </c>
      <c r="J9" s="6">
        <v>0</v>
      </c>
      <c r="K9" s="6">
        <v>44</v>
      </c>
      <c r="L9" s="6">
        <v>8</v>
      </c>
    </row>
    <row r="10" spans="1:12" x14ac:dyDescent="0.25">
      <c r="A10" s="136"/>
      <c r="B10" s="66" t="s">
        <v>115</v>
      </c>
      <c r="C10" s="6">
        <v>1341</v>
      </c>
      <c r="D10" s="6">
        <v>0</v>
      </c>
      <c r="E10" s="6">
        <v>0</v>
      </c>
      <c r="F10" s="6">
        <v>1341</v>
      </c>
      <c r="G10" s="6">
        <v>65</v>
      </c>
      <c r="H10" s="6">
        <v>0</v>
      </c>
      <c r="I10" s="6">
        <v>0</v>
      </c>
      <c r="J10" s="6">
        <v>65</v>
      </c>
      <c r="K10" s="6">
        <v>1406</v>
      </c>
      <c r="L10" s="6">
        <v>192</v>
      </c>
    </row>
    <row r="11" spans="1:12" x14ac:dyDescent="0.25">
      <c r="A11" s="136"/>
      <c r="B11" s="66" t="s">
        <v>40</v>
      </c>
      <c r="C11" s="6">
        <v>6214</v>
      </c>
      <c r="D11" s="6">
        <v>276</v>
      </c>
      <c r="E11" s="6">
        <v>0</v>
      </c>
      <c r="F11" s="6">
        <v>6490</v>
      </c>
      <c r="G11" s="6">
        <v>1335</v>
      </c>
      <c r="H11" s="6">
        <v>0</v>
      </c>
      <c r="I11" s="6">
        <v>0</v>
      </c>
      <c r="J11" s="6">
        <v>1335</v>
      </c>
      <c r="K11" s="6">
        <v>7825</v>
      </c>
      <c r="L11" s="6">
        <v>1830</v>
      </c>
    </row>
    <row r="12" spans="1:12" x14ac:dyDescent="0.25">
      <c r="A12" s="136"/>
      <c r="B12" s="66" t="s">
        <v>41</v>
      </c>
      <c r="C12" s="6">
        <v>7143</v>
      </c>
      <c r="D12" s="6">
        <v>144</v>
      </c>
      <c r="E12" s="6">
        <v>0</v>
      </c>
      <c r="F12" s="6">
        <v>7287</v>
      </c>
      <c r="G12" s="6">
        <v>1159</v>
      </c>
      <c r="H12" s="6">
        <v>0</v>
      </c>
      <c r="I12" s="6">
        <v>0</v>
      </c>
      <c r="J12" s="6">
        <v>1159</v>
      </c>
      <c r="K12" s="6">
        <v>8446</v>
      </c>
      <c r="L12" s="6">
        <v>2858</v>
      </c>
    </row>
    <row r="13" spans="1:12" x14ac:dyDescent="0.25">
      <c r="A13" s="136"/>
      <c r="B13" s="66" t="s">
        <v>42</v>
      </c>
      <c r="C13" s="6">
        <v>2497</v>
      </c>
      <c r="D13" s="6">
        <v>0</v>
      </c>
      <c r="E13" s="6">
        <v>0</v>
      </c>
      <c r="F13" s="6">
        <v>2497</v>
      </c>
      <c r="G13" s="6">
        <v>594</v>
      </c>
      <c r="H13" s="6">
        <v>0</v>
      </c>
      <c r="I13" s="6">
        <v>0</v>
      </c>
      <c r="J13" s="6">
        <v>594</v>
      </c>
      <c r="K13" s="6">
        <v>3091</v>
      </c>
      <c r="L13" s="6">
        <v>536</v>
      </c>
    </row>
    <row r="14" spans="1:12" x14ac:dyDescent="0.25">
      <c r="A14" s="136"/>
      <c r="B14" s="66" t="s">
        <v>46</v>
      </c>
      <c r="C14" s="6">
        <v>148</v>
      </c>
      <c r="D14" s="6">
        <v>0</v>
      </c>
      <c r="E14" s="6">
        <v>46</v>
      </c>
      <c r="F14" s="6">
        <v>194</v>
      </c>
      <c r="G14" s="6">
        <v>0</v>
      </c>
      <c r="H14" s="6">
        <v>0</v>
      </c>
      <c r="I14" s="6">
        <v>0</v>
      </c>
      <c r="J14" s="6">
        <v>0</v>
      </c>
      <c r="K14" s="6">
        <v>194</v>
      </c>
      <c r="L14" s="6">
        <v>115</v>
      </c>
    </row>
    <row r="15" spans="1:12" x14ac:dyDescent="0.25">
      <c r="A15" s="136"/>
      <c r="B15" s="66" t="s">
        <v>45</v>
      </c>
      <c r="C15" s="6">
        <v>80</v>
      </c>
      <c r="D15" s="6">
        <v>0</v>
      </c>
      <c r="E15" s="6">
        <v>0</v>
      </c>
      <c r="F15" s="6">
        <v>80</v>
      </c>
      <c r="G15" s="6">
        <v>0</v>
      </c>
      <c r="H15" s="6">
        <v>0</v>
      </c>
      <c r="I15" s="6">
        <v>0</v>
      </c>
      <c r="J15" s="6">
        <v>0</v>
      </c>
      <c r="K15" s="6">
        <v>80</v>
      </c>
      <c r="L15" s="6">
        <v>36</v>
      </c>
    </row>
    <row r="16" spans="1:12" x14ac:dyDescent="0.25">
      <c r="A16" s="136"/>
      <c r="B16" s="71" t="s">
        <v>44</v>
      </c>
      <c r="C16" s="6">
        <v>1226</v>
      </c>
      <c r="D16" s="6">
        <v>0</v>
      </c>
      <c r="E16" s="6">
        <v>0</v>
      </c>
      <c r="F16" s="6">
        <v>1226</v>
      </c>
      <c r="G16" s="6">
        <v>129</v>
      </c>
      <c r="H16" s="6">
        <v>0</v>
      </c>
      <c r="I16" s="6">
        <v>0</v>
      </c>
      <c r="J16" s="6">
        <v>129</v>
      </c>
      <c r="K16" s="6">
        <v>1355</v>
      </c>
      <c r="L16" s="6">
        <v>110</v>
      </c>
    </row>
    <row r="17" spans="1:12" x14ac:dyDescent="0.25">
      <c r="A17" s="136"/>
      <c r="B17" s="6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136"/>
      <c r="B18" s="62" t="s">
        <v>4</v>
      </c>
      <c r="C18" s="8">
        <v>21384</v>
      </c>
      <c r="D18" s="8">
        <v>395</v>
      </c>
      <c r="E18" s="8">
        <v>439</v>
      </c>
      <c r="F18" s="8">
        <v>22218</v>
      </c>
      <c r="G18" s="8">
        <v>3312</v>
      </c>
      <c r="H18" s="8">
        <v>0</v>
      </c>
      <c r="I18" s="8">
        <v>0</v>
      </c>
      <c r="J18" s="8">
        <v>3312</v>
      </c>
      <c r="K18" s="8">
        <v>25530</v>
      </c>
      <c r="L18" s="8">
        <v>7534</v>
      </c>
    </row>
    <row r="19" spans="1:12" x14ac:dyDescent="0.25">
      <c r="A19" s="136"/>
      <c r="B19" s="67" t="s">
        <v>66</v>
      </c>
      <c r="C19" s="69">
        <v>3335</v>
      </c>
      <c r="D19" s="69">
        <v>122</v>
      </c>
      <c r="E19" s="69">
        <v>30</v>
      </c>
      <c r="F19" s="69">
        <v>3487</v>
      </c>
      <c r="G19" s="69">
        <v>394</v>
      </c>
      <c r="H19" s="69">
        <v>0</v>
      </c>
      <c r="I19" s="69">
        <v>0</v>
      </c>
      <c r="J19" s="69">
        <v>394</v>
      </c>
      <c r="K19" s="69">
        <v>3881</v>
      </c>
      <c r="L19" s="69">
        <v>1096</v>
      </c>
    </row>
    <row r="20" spans="1:12" x14ac:dyDescent="0.25">
      <c r="A20" s="136"/>
      <c r="B20" s="64" t="s">
        <v>52</v>
      </c>
      <c r="C20" s="6">
        <v>1042</v>
      </c>
      <c r="D20" s="6">
        <v>0</v>
      </c>
      <c r="E20" s="6">
        <v>283</v>
      </c>
      <c r="F20" s="6">
        <v>1325</v>
      </c>
      <c r="G20" s="6">
        <v>45</v>
      </c>
      <c r="H20" s="6">
        <v>0</v>
      </c>
      <c r="I20" s="6">
        <v>0</v>
      </c>
      <c r="J20" s="6">
        <v>45</v>
      </c>
      <c r="K20" s="6">
        <v>1370</v>
      </c>
      <c r="L20" s="6">
        <v>378</v>
      </c>
    </row>
    <row r="21" spans="1:12" x14ac:dyDescent="0.25">
      <c r="A21" s="136"/>
      <c r="B21" s="68" t="s">
        <v>66</v>
      </c>
      <c r="C21" s="70">
        <v>23</v>
      </c>
      <c r="D21" s="70">
        <v>0</v>
      </c>
      <c r="E21" s="70">
        <v>3</v>
      </c>
      <c r="F21" s="70">
        <v>26</v>
      </c>
      <c r="G21" s="70">
        <v>2</v>
      </c>
      <c r="H21" s="70">
        <v>0</v>
      </c>
      <c r="I21" s="70">
        <v>0</v>
      </c>
      <c r="J21" s="70">
        <v>2</v>
      </c>
      <c r="K21" s="70">
        <v>28</v>
      </c>
      <c r="L21" s="70">
        <v>10</v>
      </c>
    </row>
    <row r="22" spans="1:12" x14ac:dyDescent="0.25">
      <c r="A22" s="136"/>
      <c r="B22" s="64" t="s">
        <v>43</v>
      </c>
      <c r="C22" s="6">
        <v>2575</v>
      </c>
      <c r="D22" s="6">
        <v>0</v>
      </c>
      <c r="E22" s="6">
        <v>115</v>
      </c>
      <c r="F22" s="6">
        <v>2690</v>
      </c>
      <c r="G22" s="6">
        <v>154</v>
      </c>
      <c r="H22" s="6">
        <v>0</v>
      </c>
      <c r="I22" s="6">
        <v>0</v>
      </c>
      <c r="J22" s="6">
        <v>154</v>
      </c>
      <c r="K22" s="6">
        <v>2844</v>
      </c>
      <c r="L22" s="6">
        <v>1987</v>
      </c>
    </row>
    <row r="23" spans="1:12" x14ac:dyDescent="0.25">
      <c r="A23" s="136"/>
      <c r="B23" s="68" t="s">
        <v>66</v>
      </c>
      <c r="C23" s="70">
        <v>448</v>
      </c>
      <c r="D23" s="70">
        <v>0</v>
      </c>
      <c r="E23" s="70">
        <v>20</v>
      </c>
      <c r="F23" s="70">
        <v>468</v>
      </c>
      <c r="G23" s="70">
        <v>22</v>
      </c>
      <c r="H23" s="70">
        <v>0</v>
      </c>
      <c r="I23" s="70">
        <v>0</v>
      </c>
      <c r="J23" s="70">
        <v>22</v>
      </c>
      <c r="K23" s="70">
        <v>490</v>
      </c>
      <c r="L23" s="70">
        <v>344</v>
      </c>
    </row>
    <row r="24" spans="1:12" x14ac:dyDescent="0.25">
      <c r="A24" s="136"/>
      <c r="B24" s="64" t="s">
        <v>47</v>
      </c>
      <c r="C24" s="6">
        <v>78</v>
      </c>
      <c r="D24" s="6">
        <v>0</v>
      </c>
      <c r="E24" s="6">
        <v>0</v>
      </c>
      <c r="F24" s="6">
        <v>78</v>
      </c>
      <c r="G24" s="6">
        <v>0</v>
      </c>
      <c r="H24" s="6">
        <v>0</v>
      </c>
      <c r="I24" s="6">
        <v>0</v>
      </c>
      <c r="J24" s="6">
        <v>0</v>
      </c>
      <c r="K24" s="6">
        <v>78</v>
      </c>
      <c r="L24" s="6">
        <v>63</v>
      </c>
    </row>
    <row r="25" spans="1:12" x14ac:dyDescent="0.25">
      <c r="A25" s="136"/>
      <c r="B25" s="68" t="s">
        <v>66</v>
      </c>
      <c r="C25" s="70">
        <v>2</v>
      </c>
      <c r="D25" s="70">
        <v>0</v>
      </c>
      <c r="E25" s="70">
        <v>0</v>
      </c>
      <c r="F25" s="70">
        <v>2</v>
      </c>
      <c r="G25" s="70">
        <v>0</v>
      </c>
      <c r="H25" s="70">
        <v>0</v>
      </c>
      <c r="I25" s="70">
        <v>0</v>
      </c>
      <c r="J25" s="70">
        <v>0</v>
      </c>
      <c r="K25" s="70">
        <v>2</v>
      </c>
      <c r="L25" s="70">
        <v>2</v>
      </c>
    </row>
    <row r="26" spans="1:12" x14ac:dyDescent="0.25">
      <c r="A26" s="136"/>
      <c r="B26" s="64" t="s">
        <v>136</v>
      </c>
      <c r="C26" s="70">
        <v>1017</v>
      </c>
      <c r="D26" s="70">
        <v>0</v>
      </c>
      <c r="E26" s="70">
        <v>0</v>
      </c>
      <c r="F26" s="70">
        <v>1017</v>
      </c>
      <c r="G26" s="70">
        <v>61</v>
      </c>
      <c r="H26" s="70">
        <v>0</v>
      </c>
      <c r="I26" s="70">
        <v>0</v>
      </c>
      <c r="J26" s="70">
        <v>61</v>
      </c>
      <c r="K26" s="70">
        <v>1078</v>
      </c>
      <c r="L26" s="70">
        <v>123</v>
      </c>
    </row>
    <row r="27" spans="1:12" x14ac:dyDescent="0.25">
      <c r="A27" s="136"/>
      <c r="B27" s="68" t="s">
        <v>66</v>
      </c>
      <c r="C27" s="70">
        <v>95</v>
      </c>
      <c r="D27" s="70">
        <v>0</v>
      </c>
      <c r="E27" s="70">
        <v>0</v>
      </c>
      <c r="F27" s="70">
        <v>95</v>
      </c>
      <c r="G27" s="70">
        <v>9</v>
      </c>
      <c r="H27" s="70">
        <v>0</v>
      </c>
      <c r="I27" s="70">
        <v>0</v>
      </c>
      <c r="J27" s="70">
        <v>9</v>
      </c>
      <c r="K27" s="70">
        <v>104</v>
      </c>
      <c r="L27" s="70">
        <v>7</v>
      </c>
    </row>
    <row r="28" spans="1:12" x14ac:dyDescent="0.25">
      <c r="A28" s="136"/>
      <c r="B28" s="64" t="s">
        <v>48</v>
      </c>
      <c r="C28" s="6">
        <v>4834</v>
      </c>
      <c r="D28" s="6">
        <v>171</v>
      </c>
      <c r="E28" s="6">
        <v>0</v>
      </c>
      <c r="F28" s="6">
        <v>5005</v>
      </c>
      <c r="G28" s="6">
        <v>789</v>
      </c>
      <c r="H28" s="6">
        <v>0</v>
      </c>
      <c r="I28" s="6">
        <v>0</v>
      </c>
      <c r="J28" s="6">
        <v>789</v>
      </c>
      <c r="K28" s="6">
        <v>5794</v>
      </c>
      <c r="L28" s="6">
        <v>1200</v>
      </c>
    </row>
    <row r="29" spans="1:12" x14ac:dyDescent="0.25">
      <c r="A29" s="136"/>
      <c r="B29" s="68" t="s">
        <v>66</v>
      </c>
      <c r="C29" s="70">
        <v>838</v>
      </c>
      <c r="D29" s="70">
        <v>50</v>
      </c>
      <c r="E29" s="70">
        <v>0</v>
      </c>
      <c r="F29" s="70">
        <v>888</v>
      </c>
      <c r="G29" s="70">
        <v>121</v>
      </c>
      <c r="H29" s="70">
        <v>0</v>
      </c>
      <c r="I29" s="70">
        <v>0</v>
      </c>
      <c r="J29" s="70">
        <v>121</v>
      </c>
      <c r="K29" s="70">
        <v>1009</v>
      </c>
      <c r="L29" s="70">
        <v>188</v>
      </c>
    </row>
    <row r="30" spans="1:12" x14ac:dyDescent="0.25">
      <c r="A30" s="136"/>
      <c r="B30" s="64" t="s">
        <v>49</v>
      </c>
      <c r="C30" s="6">
        <v>4254</v>
      </c>
      <c r="D30" s="6">
        <v>52</v>
      </c>
      <c r="E30" s="6">
        <v>0</v>
      </c>
      <c r="F30" s="6">
        <v>4306</v>
      </c>
      <c r="G30" s="6">
        <v>690</v>
      </c>
      <c r="H30" s="6">
        <v>0</v>
      </c>
      <c r="I30" s="6">
        <v>0</v>
      </c>
      <c r="J30" s="6">
        <v>690</v>
      </c>
      <c r="K30" s="6">
        <v>4996</v>
      </c>
      <c r="L30" s="6">
        <v>1880</v>
      </c>
    </row>
    <row r="31" spans="1:12" x14ac:dyDescent="0.25">
      <c r="A31" s="136"/>
      <c r="B31" s="68" t="s">
        <v>66</v>
      </c>
      <c r="C31" s="70">
        <v>773</v>
      </c>
      <c r="D31" s="70">
        <v>19</v>
      </c>
      <c r="E31" s="70">
        <v>0</v>
      </c>
      <c r="F31" s="70">
        <v>792</v>
      </c>
      <c r="G31" s="70">
        <v>75</v>
      </c>
      <c r="H31" s="70">
        <v>0</v>
      </c>
      <c r="I31" s="70">
        <v>0</v>
      </c>
      <c r="J31" s="70">
        <v>75</v>
      </c>
      <c r="K31" s="70">
        <v>867</v>
      </c>
      <c r="L31" s="70">
        <v>280</v>
      </c>
    </row>
    <row r="32" spans="1:12" x14ac:dyDescent="0.25">
      <c r="A32" s="136"/>
      <c r="B32" s="64" t="s">
        <v>50</v>
      </c>
      <c r="C32" s="6">
        <v>4339</v>
      </c>
      <c r="D32" s="6">
        <v>172</v>
      </c>
      <c r="E32" s="6">
        <v>0</v>
      </c>
      <c r="F32" s="6">
        <v>4511</v>
      </c>
      <c r="G32" s="6">
        <v>955</v>
      </c>
      <c r="H32" s="6">
        <v>0</v>
      </c>
      <c r="I32" s="6">
        <v>0</v>
      </c>
      <c r="J32" s="6">
        <v>955</v>
      </c>
      <c r="K32" s="6">
        <v>5466</v>
      </c>
      <c r="L32" s="6">
        <v>1270</v>
      </c>
    </row>
    <row r="33" spans="1:12" x14ac:dyDescent="0.25">
      <c r="A33" s="136"/>
      <c r="B33" s="68" t="s">
        <v>66</v>
      </c>
      <c r="C33" s="70">
        <v>700</v>
      </c>
      <c r="D33" s="70">
        <v>53</v>
      </c>
      <c r="E33" s="70">
        <v>0</v>
      </c>
      <c r="F33" s="70">
        <v>753</v>
      </c>
      <c r="G33" s="70">
        <v>142</v>
      </c>
      <c r="H33" s="70">
        <v>0</v>
      </c>
      <c r="I33" s="70">
        <v>0</v>
      </c>
      <c r="J33" s="70">
        <v>142</v>
      </c>
      <c r="K33" s="70">
        <v>895</v>
      </c>
      <c r="L33" s="70">
        <v>186</v>
      </c>
    </row>
    <row r="34" spans="1:12" x14ac:dyDescent="0.25">
      <c r="A34" s="136"/>
      <c r="B34" s="64" t="s">
        <v>51</v>
      </c>
      <c r="C34" s="6">
        <v>2153</v>
      </c>
      <c r="D34" s="6">
        <v>0</v>
      </c>
      <c r="E34" s="6">
        <v>0</v>
      </c>
      <c r="F34" s="6">
        <v>2153</v>
      </c>
      <c r="G34" s="6">
        <v>520</v>
      </c>
      <c r="H34" s="6">
        <v>0</v>
      </c>
      <c r="I34" s="6">
        <v>0</v>
      </c>
      <c r="J34" s="6">
        <v>520</v>
      </c>
      <c r="K34" s="6">
        <v>2673</v>
      </c>
      <c r="L34" s="6">
        <v>430</v>
      </c>
    </row>
    <row r="35" spans="1:12" x14ac:dyDescent="0.25">
      <c r="A35" s="136"/>
      <c r="B35" s="68" t="s">
        <v>66</v>
      </c>
      <c r="C35" s="70">
        <v>304</v>
      </c>
      <c r="D35" s="70">
        <v>0</v>
      </c>
      <c r="E35" s="70">
        <v>0</v>
      </c>
      <c r="F35" s="70">
        <v>304</v>
      </c>
      <c r="G35" s="70">
        <v>13</v>
      </c>
      <c r="H35" s="70">
        <v>0</v>
      </c>
      <c r="I35" s="70">
        <v>0</v>
      </c>
      <c r="J35" s="70">
        <v>13</v>
      </c>
      <c r="K35" s="70">
        <v>317</v>
      </c>
      <c r="L35" s="70">
        <v>45</v>
      </c>
    </row>
    <row r="36" spans="1:12" x14ac:dyDescent="0.25">
      <c r="A36" s="136"/>
      <c r="B36" s="64" t="s">
        <v>46</v>
      </c>
      <c r="C36" s="6">
        <v>118</v>
      </c>
      <c r="D36" s="6">
        <v>0</v>
      </c>
      <c r="E36" s="6">
        <v>41</v>
      </c>
      <c r="F36" s="6">
        <v>159</v>
      </c>
      <c r="G36" s="6">
        <v>0</v>
      </c>
      <c r="H36" s="6">
        <v>0</v>
      </c>
      <c r="I36" s="6">
        <v>0</v>
      </c>
      <c r="J36" s="6">
        <v>0</v>
      </c>
      <c r="K36" s="6">
        <v>159</v>
      </c>
      <c r="L36" s="6">
        <v>103</v>
      </c>
    </row>
    <row r="37" spans="1:12" x14ac:dyDescent="0.25">
      <c r="A37" s="136"/>
      <c r="B37" s="68" t="s">
        <v>66</v>
      </c>
      <c r="C37" s="70">
        <v>21</v>
      </c>
      <c r="D37" s="70">
        <v>0</v>
      </c>
      <c r="E37" s="70">
        <v>7</v>
      </c>
      <c r="F37" s="70">
        <v>28</v>
      </c>
      <c r="G37" s="70">
        <v>0</v>
      </c>
      <c r="H37" s="70">
        <v>0</v>
      </c>
      <c r="I37" s="70">
        <v>0</v>
      </c>
      <c r="J37" s="70">
        <v>0</v>
      </c>
      <c r="K37" s="70">
        <v>28</v>
      </c>
      <c r="L37" s="70">
        <v>19</v>
      </c>
    </row>
    <row r="38" spans="1:12" x14ac:dyDescent="0.25">
      <c r="A38" s="136"/>
      <c r="B38" s="64" t="s">
        <v>45</v>
      </c>
      <c r="C38" s="6">
        <v>63</v>
      </c>
      <c r="D38" s="6">
        <v>0</v>
      </c>
      <c r="E38" s="6">
        <v>0</v>
      </c>
      <c r="F38" s="6">
        <v>63</v>
      </c>
      <c r="G38" s="6">
        <v>0</v>
      </c>
      <c r="H38" s="6">
        <v>0</v>
      </c>
      <c r="I38" s="6">
        <v>0</v>
      </c>
      <c r="J38" s="6">
        <v>0</v>
      </c>
      <c r="K38" s="6">
        <v>63</v>
      </c>
      <c r="L38" s="6">
        <v>22</v>
      </c>
    </row>
    <row r="39" spans="1:12" x14ac:dyDescent="0.25">
      <c r="A39" s="136"/>
      <c r="B39" s="68" t="s">
        <v>66</v>
      </c>
      <c r="C39" s="70">
        <v>9</v>
      </c>
      <c r="D39" s="70">
        <v>0</v>
      </c>
      <c r="E39" s="70">
        <v>0</v>
      </c>
      <c r="F39" s="70">
        <v>9</v>
      </c>
      <c r="G39" s="70">
        <v>0</v>
      </c>
      <c r="H39" s="70">
        <v>0</v>
      </c>
      <c r="I39" s="70">
        <v>0</v>
      </c>
      <c r="J39" s="70">
        <v>0</v>
      </c>
      <c r="K39" s="70">
        <v>9</v>
      </c>
      <c r="L39" s="70">
        <v>5</v>
      </c>
    </row>
    <row r="40" spans="1:12" x14ac:dyDescent="0.25">
      <c r="A40" s="136"/>
      <c r="B40" s="64" t="s">
        <v>44</v>
      </c>
      <c r="C40" s="6">
        <v>911</v>
      </c>
      <c r="D40" s="6">
        <v>0</v>
      </c>
      <c r="E40" s="6">
        <v>0</v>
      </c>
      <c r="F40" s="6">
        <v>911</v>
      </c>
      <c r="G40" s="6">
        <v>98</v>
      </c>
      <c r="H40" s="6">
        <v>0</v>
      </c>
      <c r="I40" s="6">
        <v>0</v>
      </c>
      <c r="J40" s="6">
        <v>98</v>
      </c>
      <c r="K40" s="6">
        <v>1009</v>
      </c>
      <c r="L40" s="6">
        <v>78</v>
      </c>
    </row>
    <row r="41" spans="1:12" x14ac:dyDescent="0.25">
      <c r="A41" s="136"/>
      <c r="B41" s="68" t="s">
        <v>66</v>
      </c>
      <c r="C41" s="70">
        <v>122</v>
      </c>
      <c r="D41" s="70">
        <v>0</v>
      </c>
      <c r="E41" s="70">
        <v>0</v>
      </c>
      <c r="F41" s="70">
        <v>122</v>
      </c>
      <c r="G41" s="70">
        <v>10</v>
      </c>
      <c r="H41" s="70">
        <v>0</v>
      </c>
      <c r="I41" s="70">
        <v>0</v>
      </c>
      <c r="J41" s="70">
        <v>10</v>
      </c>
      <c r="K41" s="70">
        <v>132</v>
      </c>
      <c r="L41" s="70">
        <v>10</v>
      </c>
    </row>
    <row r="42" spans="1:12" x14ac:dyDescent="0.25">
      <c r="A42" s="141"/>
      <c r="B42" s="141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2" x14ac:dyDescent="0.25">
      <c r="A43" s="136" t="s">
        <v>67</v>
      </c>
      <c r="B43" s="136"/>
      <c r="C43" s="8">
        <f>C5+C18</f>
        <v>43046</v>
      </c>
      <c r="D43" s="8">
        <f t="shared" ref="D43:L43" si="0">D5+D18</f>
        <v>815</v>
      </c>
      <c r="E43" s="8">
        <f t="shared" si="0"/>
        <v>623</v>
      </c>
      <c r="F43" s="8">
        <f t="shared" si="0"/>
        <v>44484</v>
      </c>
      <c r="G43" s="8">
        <f t="shared" si="0"/>
        <v>6742</v>
      </c>
      <c r="H43" s="8">
        <f t="shared" si="0"/>
        <v>0</v>
      </c>
      <c r="I43" s="8">
        <f t="shared" si="0"/>
        <v>0</v>
      </c>
      <c r="J43" s="8">
        <f t="shared" si="0"/>
        <v>6742</v>
      </c>
      <c r="K43" s="8">
        <f t="shared" si="0"/>
        <v>51226</v>
      </c>
      <c r="L43" s="8">
        <f t="shared" si="0"/>
        <v>15457</v>
      </c>
    </row>
    <row r="44" spans="1:12" ht="15.75" customHeight="1" thickBot="1" x14ac:dyDescent="0.3">
      <c r="A44" s="142"/>
      <c r="B44" s="142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140" t="s">
        <v>68</v>
      </c>
      <c r="B45" s="118" t="s">
        <v>2</v>
      </c>
      <c r="C45" s="8">
        <v>7182</v>
      </c>
      <c r="D45" s="8">
        <v>126</v>
      </c>
      <c r="E45" s="8">
        <v>0</v>
      </c>
      <c r="F45" s="8">
        <v>7308</v>
      </c>
      <c r="G45" s="8">
        <v>2269</v>
      </c>
      <c r="H45" s="8">
        <v>0</v>
      </c>
      <c r="I45" s="8">
        <v>0</v>
      </c>
      <c r="J45" s="8">
        <v>2269</v>
      </c>
      <c r="K45" s="8">
        <v>9577</v>
      </c>
      <c r="L45" s="8">
        <v>4631</v>
      </c>
    </row>
    <row r="46" spans="1:12" x14ac:dyDescent="0.25">
      <c r="A46" s="137"/>
      <c r="B46" s="119" t="s">
        <v>55</v>
      </c>
      <c r="C46" s="6">
        <v>693</v>
      </c>
      <c r="D46" s="6">
        <v>0</v>
      </c>
      <c r="E46" s="6">
        <v>0</v>
      </c>
      <c r="F46" s="6">
        <v>693</v>
      </c>
      <c r="G46" s="6">
        <v>55</v>
      </c>
      <c r="H46" s="6">
        <v>0</v>
      </c>
      <c r="I46" s="6">
        <v>0</v>
      </c>
      <c r="J46" s="6">
        <v>55</v>
      </c>
      <c r="K46" s="6">
        <v>748</v>
      </c>
      <c r="L46" s="6">
        <v>574</v>
      </c>
    </row>
    <row r="47" spans="1:12" x14ac:dyDescent="0.25">
      <c r="A47" s="137"/>
      <c r="B47" s="119" t="s">
        <v>56</v>
      </c>
      <c r="C47" s="6">
        <v>594</v>
      </c>
      <c r="D47" s="6">
        <v>0</v>
      </c>
      <c r="E47" s="6">
        <v>0</v>
      </c>
      <c r="F47" s="6">
        <v>594</v>
      </c>
      <c r="G47" s="6">
        <v>0</v>
      </c>
      <c r="H47" s="6">
        <v>0</v>
      </c>
      <c r="I47" s="6">
        <v>0</v>
      </c>
      <c r="J47" s="6">
        <v>0</v>
      </c>
      <c r="K47" s="6">
        <v>594</v>
      </c>
      <c r="L47" s="6">
        <v>247</v>
      </c>
    </row>
    <row r="48" spans="1:12" x14ac:dyDescent="0.25">
      <c r="A48" s="137"/>
      <c r="B48" s="119" t="s">
        <v>101</v>
      </c>
      <c r="C48" s="6">
        <v>4831</v>
      </c>
      <c r="D48" s="6">
        <v>91</v>
      </c>
      <c r="E48" s="6">
        <v>0</v>
      </c>
      <c r="F48" s="6">
        <v>4922</v>
      </c>
      <c r="G48" s="6">
        <v>2100</v>
      </c>
      <c r="H48" s="6">
        <v>0</v>
      </c>
      <c r="I48" s="6">
        <v>0</v>
      </c>
      <c r="J48" s="6">
        <v>2100</v>
      </c>
      <c r="K48" s="6">
        <v>7022</v>
      </c>
      <c r="L48" s="6">
        <v>3169</v>
      </c>
    </row>
    <row r="49" spans="1:12" x14ac:dyDescent="0.25">
      <c r="A49" s="137"/>
      <c r="B49" s="119" t="s">
        <v>54</v>
      </c>
      <c r="C49" s="6">
        <v>1064</v>
      </c>
      <c r="D49" s="6">
        <v>0</v>
      </c>
      <c r="E49" s="6">
        <v>0</v>
      </c>
      <c r="F49" s="6">
        <v>1064</v>
      </c>
      <c r="G49" s="6">
        <v>114</v>
      </c>
      <c r="H49" s="6">
        <v>0</v>
      </c>
      <c r="I49" s="6">
        <v>0</v>
      </c>
      <c r="J49" s="6">
        <v>114</v>
      </c>
      <c r="K49" s="6">
        <v>1178</v>
      </c>
      <c r="L49" s="6">
        <v>630</v>
      </c>
    </row>
    <row r="50" spans="1:12" x14ac:dyDescent="0.25">
      <c r="A50" s="137"/>
      <c r="B50" s="120" t="s">
        <v>85</v>
      </c>
      <c r="C50" s="6">
        <v>0</v>
      </c>
      <c r="D50" s="6">
        <v>35</v>
      </c>
      <c r="E50" s="6">
        <v>0</v>
      </c>
      <c r="F50" s="6">
        <v>35</v>
      </c>
      <c r="G50" s="6">
        <v>0</v>
      </c>
      <c r="H50" s="6">
        <v>0</v>
      </c>
      <c r="I50" s="6">
        <v>0</v>
      </c>
      <c r="J50" s="6">
        <v>0</v>
      </c>
      <c r="K50" s="6">
        <v>35</v>
      </c>
      <c r="L50" s="6">
        <v>11</v>
      </c>
    </row>
    <row r="51" spans="1:12" x14ac:dyDescent="0.25">
      <c r="A51" s="137"/>
      <c r="B51" s="119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5">
      <c r="A52" s="137"/>
      <c r="B52" s="121" t="s">
        <v>4</v>
      </c>
      <c r="C52" s="8">
        <v>6457</v>
      </c>
      <c r="D52" s="8">
        <v>117</v>
      </c>
      <c r="E52" s="8">
        <v>0</v>
      </c>
      <c r="F52" s="8">
        <v>6574</v>
      </c>
      <c r="G52" s="8">
        <v>2194</v>
      </c>
      <c r="H52" s="8">
        <v>0</v>
      </c>
      <c r="I52" s="8">
        <v>0</v>
      </c>
      <c r="J52" s="8">
        <v>2194</v>
      </c>
      <c r="K52" s="8">
        <v>8768</v>
      </c>
      <c r="L52" s="8">
        <v>4091</v>
      </c>
    </row>
    <row r="53" spans="1:12" x14ac:dyDescent="0.25">
      <c r="A53" s="137"/>
      <c r="B53" s="122" t="s">
        <v>66</v>
      </c>
      <c r="C53" s="69">
        <v>587</v>
      </c>
      <c r="D53" s="69">
        <v>35</v>
      </c>
      <c r="E53" s="69">
        <v>0</v>
      </c>
      <c r="F53" s="69">
        <v>622</v>
      </c>
      <c r="G53" s="69">
        <v>226</v>
      </c>
      <c r="H53" s="69">
        <v>0</v>
      </c>
      <c r="I53" s="69">
        <v>0</v>
      </c>
      <c r="J53" s="69">
        <v>226</v>
      </c>
      <c r="K53" s="69">
        <v>848</v>
      </c>
      <c r="L53" s="69">
        <v>253</v>
      </c>
    </row>
    <row r="54" spans="1:12" x14ac:dyDescent="0.25">
      <c r="A54" s="137"/>
      <c r="B54" s="123" t="s">
        <v>52</v>
      </c>
      <c r="C54" s="6">
        <v>390</v>
      </c>
      <c r="D54" s="6">
        <v>0</v>
      </c>
      <c r="E54" s="6">
        <v>0</v>
      </c>
      <c r="F54" s="6">
        <v>390</v>
      </c>
      <c r="G54" s="6">
        <v>0</v>
      </c>
      <c r="H54" s="6">
        <v>0</v>
      </c>
      <c r="I54" s="6">
        <v>0</v>
      </c>
      <c r="J54" s="6">
        <v>0</v>
      </c>
      <c r="K54" s="6">
        <v>390</v>
      </c>
      <c r="L54" s="6">
        <v>178</v>
      </c>
    </row>
    <row r="55" spans="1:12" x14ac:dyDescent="0.25">
      <c r="A55" s="137"/>
      <c r="B55" s="124" t="s">
        <v>66</v>
      </c>
      <c r="C55" s="70">
        <v>14</v>
      </c>
      <c r="D55" s="70">
        <v>0</v>
      </c>
      <c r="E55" s="70">
        <v>0</v>
      </c>
      <c r="F55" s="70">
        <v>14</v>
      </c>
      <c r="G55" s="70">
        <v>0</v>
      </c>
      <c r="H55" s="70">
        <v>0</v>
      </c>
      <c r="I55" s="70">
        <v>0</v>
      </c>
      <c r="J55" s="70">
        <v>0</v>
      </c>
      <c r="K55" s="70">
        <v>14</v>
      </c>
      <c r="L55" s="70">
        <v>6</v>
      </c>
    </row>
    <row r="56" spans="1:12" x14ac:dyDescent="0.25">
      <c r="A56" s="137"/>
      <c r="B56" s="123" t="s">
        <v>55</v>
      </c>
      <c r="C56" s="6">
        <v>541</v>
      </c>
      <c r="D56" s="6">
        <v>0</v>
      </c>
      <c r="E56" s="6">
        <v>0</v>
      </c>
      <c r="F56" s="6">
        <v>541</v>
      </c>
      <c r="G56" s="6">
        <v>39</v>
      </c>
      <c r="H56" s="6">
        <v>0</v>
      </c>
      <c r="I56" s="6">
        <v>0</v>
      </c>
      <c r="J56" s="6">
        <v>39</v>
      </c>
      <c r="K56" s="6">
        <v>580</v>
      </c>
      <c r="L56" s="6">
        <v>424</v>
      </c>
    </row>
    <row r="57" spans="1:12" x14ac:dyDescent="0.25">
      <c r="A57" s="137"/>
      <c r="B57" s="124" t="s">
        <v>66</v>
      </c>
      <c r="C57" s="70">
        <v>10</v>
      </c>
      <c r="D57" s="70">
        <v>0</v>
      </c>
      <c r="E57" s="70">
        <v>0</v>
      </c>
      <c r="F57" s="70">
        <v>10</v>
      </c>
      <c r="G57" s="70">
        <v>0</v>
      </c>
      <c r="H57" s="70">
        <v>0</v>
      </c>
      <c r="I57" s="70">
        <v>0</v>
      </c>
      <c r="J57" s="70">
        <v>0</v>
      </c>
      <c r="K57" s="70">
        <v>10</v>
      </c>
      <c r="L57" s="70">
        <v>3</v>
      </c>
    </row>
    <row r="58" spans="1:12" x14ac:dyDescent="0.25">
      <c r="A58" s="137"/>
      <c r="B58" s="123" t="s">
        <v>56</v>
      </c>
      <c r="C58" s="6">
        <v>390</v>
      </c>
      <c r="D58" s="6">
        <v>0</v>
      </c>
      <c r="E58" s="6">
        <v>0</v>
      </c>
      <c r="F58" s="6">
        <v>390</v>
      </c>
      <c r="G58" s="6">
        <v>0</v>
      </c>
      <c r="H58" s="6">
        <v>0</v>
      </c>
      <c r="I58" s="6">
        <v>0</v>
      </c>
      <c r="J58" s="6">
        <v>0</v>
      </c>
      <c r="K58" s="6">
        <v>390</v>
      </c>
      <c r="L58" s="6">
        <v>155</v>
      </c>
    </row>
    <row r="59" spans="1:12" x14ac:dyDescent="0.25">
      <c r="A59" s="137"/>
      <c r="B59" s="124" t="s">
        <v>66</v>
      </c>
      <c r="C59" s="70">
        <v>29</v>
      </c>
      <c r="D59" s="70">
        <v>0</v>
      </c>
      <c r="E59" s="70">
        <v>0</v>
      </c>
      <c r="F59" s="70">
        <v>29</v>
      </c>
      <c r="G59" s="70">
        <v>0</v>
      </c>
      <c r="H59" s="70">
        <v>0</v>
      </c>
      <c r="I59" s="70">
        <v>0</v>
      </c>
      <c r="J59" s="70">
        <v>0</v>
      </c>
      <c r="K59" s="70">
        <v>29</v>
      </c>
      <c r="L59" s="70">
        <v>7</v>
      </c>
    </row>
    <row r="60" spans="1:12" x14ac:dyDescent="0.25">
      <c r="A60" s="137"/>
      <c r="B60" s="123" t="s">
        <v>137</v>
      </c>
      <c r="C60" s="6">
        <v>4253</v>
      </c>
      <c r="D60" s="6">
        <v>59</v>
      </c>
      <c r="E60" s="6">
        <v>0</v>
      </c>
      <c r="F60" s="6">
        <v>4312</v>
      </c>
      <c r="G60" s="6">
        <v>2061</v>
      </c>
      <c r="H60" s="6">
        <v>0</v>
      </c>
      <c r="I60" s="6">
        <v>0</v>
      </c>
      <c r="J60" s="6">
        <v>2061</v>
      </c>
      <c r="K60" s="6">
        <v>6373</v>
      </c>
      <c r="L60" s="6">
        <v>2825</v>
      </c>
    </row>
    <row r="61" spans="1:12" x14ac:dyDescent="0.25">
      <c r="A61" s="137"/>
      <c r="B61" s="124" t="s">
        <v>66</v>
      </c>
      <c r="C61" s="70">
        <v>456</v>
      </c>
      <c r="D61" s="70">
        <v>23</v>
      </c>
      <c r="E61" s="70">
        <v>0</v>
      </c>
      <c r="F61" s="70">
        <v>479</v>
      </c>
      <c r="G61" s="70">
        <v>221</v>
      </c>
      <c r="H61" s="70">
        <v>0</v>
      </c>
      <c r="I61" s="70">
        <v>0</v>
      </c>
      <c r="J61" s="70">
        <v>221</v>
      </c>
      <c r="K61" s="70">
        <v>700</v>
      </c>
      <c r="L61" s="70">
        <v>198</v>
      </c>
    </row>
    <row r="62" spans="1:12" x14ac:dyDescent="0.25">
      <c r="A62" s="137"/>
      <c r="B62" s="123" t="s">
        <v>54</v>
      </c>
      <c r="C62" s="6">
        <v>883</v>
      </c>
      <c r="D62" s="6">
        <v>30</v>
      </c>
      <c r="E62" s="6">
        <v>0</v>
      </c>
      <c r="F62" s="6">
        <v>913</v>
      </c>
      <c r="G62" s="6">
        <v>94</v>
      </c>
      <c r="H62" s="6">
        <v>0</v>
      </c>
      <c r="I62" s="6">
        <v>0</v>
      </c>
      <c r="J62" s="6">
        <v>94</v>
      </c>
      <c r="K62" s="6">
        <v>1007</v>
      </c>
      <c r="L62" s="6">
        <v>504</v>
      </c>
    </row>
    <row r="63" spans="1:12" x14ac:dyDescent="0.25">
      <c r="A63" s="137"/>
      <c r="B63" s="124" t="s">
        <v>66</v>
      </c>
      <c r="C63" s="70">
        <v>78</v>
      </c>
      <c r="D63" s="70">
        <v>7</v>
      </c>
      <c r="E63" s="70">
        <v>0</v>
      </c>
      <c r="F63" s="70">
        <v>85</v>
      </c>
      <c r="G63" s="70">
        <v>5</v>
      </c>
      <c r="H63" s="70">
        <v>0</v>
      </c>
      <c r="I63" s="70">
        <v>0</v>
      </c>
      <c r="J63" s="70">
        <v>5</v>
      </c>
      <c r="K63" s="70">
        <v>90</v>
      </c>
      <c r="L63" s="70">
        <v>37</v>
      </c>
    </row>
    <row r="64" spans="1:12" x14ac:dyDescent="0.25">
      <c r="A64" s="137"/>
      <c r="B64" s="123" t="s">
        <v>85</v>
      </c>
      <c r="C64" s="6">
        <v>0</v>
      </c>
      <c r="D64" s="6">
        <v>28</v>
      </c>
      <c r="E64" s="6">
        <v>0</v>
      </c>
      <c r="F64" s="6">
        <v>28</v>
      </c>
      <c r="G64" s="6">
        <v>0</v>
      </c>
      <c r="H64" s="6">
        <v>0</v>
      </c>
      <c r="I64" s="6">
        <v>0</v>
      </c>
      <c r="J64" s="6">
        <v>0</v>
      </c>
      <c r="K64" s="6">
        <v>28</v>
      </c>
      <c r="L64" s="6">
        <v>5</v>
      </c>
    </row>
    <row r="65" spans="1:12" x14ac:dyDescent="0.25">
      <c r="A65" s="137"/>
      <c r="B65" s="124" t="s">
        <v>66</v>
      </c>
      <c r="C65" s="70">
        <v>0</v>
      </c>
      <c r="D65" s="70">
        <v>5</v>
      </c>
      <c r="E65" s="70">
        <v>0</v>
      </c>
      <c r="F65" s="70">
        <v>5</v>
      </c>
      <c r="G65" s="70">
        <v>0</v>
      </c>
      <c r="H65" s="70">
        <v>0</v>
      </c>
      <c r="I65" s="70">
        <v>0</v>
      </c>
      <c r="J65" s="70">
        <v>0</v>
      </c>
      <c r="K65" s="70">
        <v>5</v>
      </c>
      <c r="L65" s="70">
        <v>2</v>
      </c>
    </row>
    <row r="66" spans="1:12" x14ac:dyDescent="0.25">
      <c r="A66" s="137"/>
      <c r="B66" s="137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5">
      <c r="A67" s="137" t="s">
        <v>69</v>
      </c>
      <c r="B67" s="137"/>
      <c r="C67" s="70">
        <f>C45+C52</f>
        <v>13639</v>
      </c>
      <c r="D67" s="70">
        <f t="shared" ref="D67:L67" si="1">D45+D52</f>
        <v>243</v>
      </c>
      <c r="E67" s="70">
        <f t="shared" si="1"/>
        <v>0</v>
      </c>
      <c r="F67" s="70">
        <f t="shared" si="1"/>
        <v>13882</v>
      </c>
      <c r="G67" s="70">
        <f t="shared" si="1"/>
        <v>4463</v>
      </c>
      <c r="H67" s="70">
        <f t="shared" si="1"/>
        <v>0</v>
      </c>
      <c r="I67" s="70">
        <f t="shared" si="1"/>
        <v>0</v>
      </c>
      <c r="J67" s="70">
        <f t="shared" si="1"/>
        <v>4463</v>
      </c>
      <c r="K67" s="70">
        <f t="shared" si="1"/>
        <v>18345</v>
      </c>
      <c r="L67" s="70">
        <f t="shared" si="1"/>
        <v>8722</v>
      </c>
    </row>
    <row r="68" spans="1:12" ht="15.75" thickBot="1" x14ac:dyDescent="0.3">
      <c r="A68" s="135"/>
      <c r="B68" s="135"/>
      <c r="C68" s="70"/>
      <c r="D68" s="70"/>
      <c r="E68" s="70"/>
      <c r="F68" s="70"/>
      <c r="G68" s="70"/>
      <c r="H68" s="70"/>
      <c r="I68" s="70"/>
      <c r="J68" s="70"/>
      <c r="K68" s="70"/>
      <c r="L68" s="70"/>
    </row>
    <row r="69" spans="1:12" x14ac:dyDescent="0.25">
      <c r="A69" s="137" t="s">
        <v>57</v>
      </c>
      <c r="B69" s="118" t="s">
        <v>2</v>
      </c>
      <c r="C69" s="8">
        <v>6020</v>
      </c>
      <c r="D69" s="8">
        <v>91</v>
      </c>
      <c r="E69" s="8">
        <v>18</v>
      </c>
      <c r="F69" s="8">
        <v>6129</v>
      </c>
      <c r="G69" s="8">
        <v>715</v>
      </c>
      <c r="H69" s="8">
        <v>0</v>
      </c>
      <c r="I69" s="8">
        <v>0</v>
      </c>
      <c r="J69" s="8">
        <v>715</v>
      </c>
      <c r="K69" s="8">
        <v>6844</v>
      </c>
      <c r="L69" s="8">
        <v>4879</v>
      </c>
    </row>
    <row r="70" spans="1:12" ht="15.75" customHeight="1" x14ac:dyDescent="0.25">
      <c r="A70" s="137"/>
      <c r="B70" s="119" t="s">
        <v>60</v>
      </c>
      <c r="C70" s="70">
        <v>121</v>
      </c>
      <c r="D70" s="70">
        <v>0</v>
      </c>
      <c r="E70" s="70">
        <v>0</v>
      </c>
      <c r="F70" s="70">
        <v>121</v>
      </c>
      <c r="G70" s="70">
        <v>0</v>
      </c>
      <c r="H70" s="70">
        <v>0</v>
      </c>
      <c r="I70" s="70">
        <v>0</v>
      </c>
      <c r="J70" s="70">
        <v>0</v>
      </c>
      <c r="K70" s="70">
        <v>121</v>
      </c>
      <c r="L70" s="70">
        <v>84</v>
      </c>
    </row>
    <row r="71" spans="1:12" x14ac:dyDescent="0.25">
      <c r="A71" s="137"/>
      <c r="B71" s="119" t="s">
        <v>58</v>
      </c>
      <c r="C71" s="8">
        <v>4973</v>
      </c>
      <c r="D71" s="8">
        <v>0</v>
      </c>
      <c r="E71" s="8">
        <v>18</v>
      </c>
      <c r="F71" s="8">
        <v>4991</v>
      </c>
      <c r="G71" s="8">
        <v>421</v>
      </c>
      <c r="H71" s="8">
        <v>0</v>
      </c>
      <c r="I71" s="8">
        <v>0</v>
      </c>
      <c r="J71" s="8">
        <v>421</v>
      </c>
      <c r="K71" s="8">
        <v>5412</v>
      </c>
      <c r="L71" s="8">
        <v>3955</v>
      </c>
    </row>
    <row r="72" spans="1:12" x14ac:dyDescent="0.25">
      <c r="A72" s="137"/>
      <c r="B72" s="119" t="s">
        <v>59</v>
      </c>
      <c r="C72" s="6">
        <v>926</v>
      </c>
      <c r="D72" s="6">
        <v>0</v>
      </c>
      <c r="E72" s="6">
        <v>0</v>
      </c>
      <c r="F72" s="6">
        <v>926</v>
      </c>
      <c r="G72" s="6">
        <v>294</v>
      </c>
      <c r="H72" s="6">
        <v>0</v>
      </c>
      <c r="I72" s="6">
        <v>0</v>
      </c>
      <c r="J72" s="6">
        <v>294</v>
      </c>
      <c r="K72" s="6">
        <v>1220</v>
      </c>
      <c r="L72" s="6">
        <v>807</v>
      </c>
    </row>
    <row r="73" spans="1:12" x14ac:dyDescent="0.25">
      <c r="A73" s="137"/>
      <c r="B73" s="119" t="s">
        <v>64</v>
      </c>
      <c r="C73" s="6">
        <v>0</v>
      </c>
      <c r="D73" s="6">
        <v>91</v>
      </c>
      <c r="E73" s="6">
        <v>0</v>
      </c>
      <c r="F73" s="6">
        <v>91</v>
      </c>
      <c r="G73" s="6">
        <v>0</v>
      </c>
      <c r="H73" s="6">
        <v>0</v>
      </c>
      <c r="I73" s="6">
        <v>0</v>
      </c>
      <c r="J73" s="6">
        <v>0</v>
      </c>
      <c r="K73" s="6">
        <v>91</v>
      </c>
      <c r="L73" s="6">
        <v>33</v>
      </c>
    </row>
    <row r="74" spans="1:12" x14ac:dyDescent="0.25">
      <c r="A74" s="137"/>
      <c r="B74" s="125" t="s">
        <v>4</v>
      </c>
      <c r="C74" s="6">
        <v>5289</v>
      </c>
      <c r="D74" s="6">
        <v>88</v>
      </c>
      <c r="E74" s="6">
        <v>24</v>
      </c>
      <c r="F74" s="6">
        <v>5401</v>
      </c>
      <c r="G74" s="6">
        <v>576</v>
      </c>
      <c r="H74" s="6">
        <v>0</v>
      </c>
      <c r="I74" s="6">
        <v>0</v>
      </c>
      <c r="J74" s="6">
        <v>576</v>
      </c>
      <c r="K74" s="6">
        <v>5977</v>
      </c>
      <c r="L74" s="6">
        <v>4054</v>
      </c>
    </row>
    <row r="75" spans="1:12" x14ac:dyDescent="0.25">
      <c r="A75" s="137"/>
      <c r="B75" s="122" t="s">
        <v>66</v>
      </c>
      <c r="C75" s="6">
        <v>1118</v>
      </c>
      <c r="D75" s="6">
        <v>26</v>
      </c>
      <c r="E75" s="6">
        <v>7</v>
      </c>
      <c r="F75" s="6">
        <v>1151</v>
      </c>
      <c r="G75" s="6">
        <v>88</v>
      </c>
      <c r="H75" s="6">
        <v>0</v>
      </c>
      <c r="I75" s="6">
        <v>0</v>
      </c>
      <c r="J75" s="6">
        <v>88</v>
      </c>
      <c r="K75" s="6">
        <v>1239</v>
      </c>
      <c r="L75" s="6">
        <v>742</v>
      </c>
    </row>
    <row r="76" spans="1:12" x14ac:dyDescent="0.25">
      <c r="A76" s="137"/>
      <c r="B76" s="123" t="s">
        <v>60</v>
      </c>
      <c r="C76" s="8">
        <v>118</v>
      </c>
      <c r="D76" s="8">
        <v>0</v>
      </c>
      <c r="E76" s="8">
        <v>0</v>
      </c>
      <c r="F76" s="8">
        <v>118</v>
      </c>
      <c r="G76" s="8">
        <v>0</v>
      </c>
      <c r="H76" s="8">
        <v>0</v>
      </c>
      <c r="I76" s="8">
        <v>0</v>
      </c>
      <c r="J76" s="8">
        <v>0</v>
      </c>
      <c r="K76" s="8">
        <v>118</v>
      </c>
      <c r="L76" s="8">
        <v>75</v>
      </c>
    </row>
    <row r="77" spans="1:12" x14ac:dyDescent="0.25">
      <c r="A77" s="137"/>
      <c r="B77" s="124" t="s">
        <v>66</v>
      </c>
      <c r="C77" s="69">
        <v>31</v>
      </c>
      <c r="D77" s="69">
        <v>0</v>
      </c>
      <c r="E77" s="69">
        <v>0</v>
      </c>
      <c r="F77" s="69">
        <v>31</v>
      </c>
      <c r="G77" s="69">
        <v>0</v>
      </c>
      <c r="H77" s="69">
        <v>0</v>
      </c>
      <c r="I77" s="69">
        <v>0</v>
      </c>
      <c r="J77" s="69">
        <v>0</v>
      </c>
      <c r="K77" s="69">
        <v>31</v>
      </c>
      <c r="L77" s="69">
        <v>20</v>
      </c>
    </row>
    <row r="78" spans="1:12" x14ac:dyDescent="0.25">
      <c r="A78" s="137"/>
      <c r="B78" s="123" t="s">
        <v>58</v>
      </c>
      <c r="C78" s="6">
        <v>1436</v>
      </c>
      <c r="D78" s="6">
        <v>0</v>
      </c>
      <c r="E78" s="6">
        <v>0</v>
      </c>
      <c r="F78" s="6">
        <v>1436</v>
      </c>
      <c r="G78" s="6">
        <v>99</v>
      </c>
      <c r="H78" s="6">
        <v>0</v>
      </c>
      <c r="I78" s="6">
        <v>0</v>
      </c>
      <c r="J78" s="6">
        <v>99</v>
      </c>
      <c r="K78" s="6">
        <v>1535</v>
      </c>
      <c r="L78" s="6">
        <v>1050</v>
      </c>
    </row>
    <row r="79" spans="1:12" x14ac:dyDescent="0.25">
      <c r="A79" s="137"/>
      <c r="B79" s="124" t="s">
        <v>66</v>
      </c>
      <c r="C79" s="70">
        <v>322</v>
      </c>
      <c r="D79" s="70">
        <v>0</v>
      </c>
      <c r="E79" s="70">
        <v>0</v>
      </c>
      <c r="F79" s="70">
        <v>322</v>
      </c>
      <c r="G79" s="70">
        <v>25</v>
      </c>
      <c r="H79" s="70">
        <v>0</v>
      </c>
      <c r="I79" s="70">
        <v>0</v>
      </c>
      <c r="J79" s="70">
        <v>25</v>
      </c>
      <c r="K79" s="70">
        <v>347</v>
      </c>
      <c r="L79" s="70">
        <v>212</v>
      </c>
    </row>
    <row r="80" spans="1:12" x14ac:dyDescent="0.25">
      <c r="A80" s="137"/>
      <c r="B80" s="123" t="s">
        <v>61</v>
      </c>
      <c r="C80" s="6">
        <v>2995</v>
      </c>
      <c r="D80" s="6">
        <v>0</v>
      </c>
      <c r="E80" s="6">
        <v>24</v>
      </c>
      <c r="F80" s="6">
        <v>3019</v>
      </c>
      <c r="G80" s="6">
        <v>232</v>
      </c>
      <c r="H80" s="6">
        <v>0</v>
      </c>
      <c r="I80" s="6">
        <v>0</v>
      </c>
      <c r="J80" s="6">
        <v>232</v>
      </c>
      <c r="K80" s="6">
        <v>3251</v>
      </c>
      <c r="L80" s="6">
        <v>2282</v>
      </c>
    </row>
    <row r="81" spans="1:12" x14ac:dyDescent="0.25">
      <c r="A81" s="137"/>
      <c r="B81" s="124" t="s">
        <v>66</v>
      </c>
      <c r="C81" s="70">
        <v>660</v>
      </c>
      <c r="D81" s="70">
        <v>0</v>
      </c>
      <c r="E81" s="70">
        <v>7</v>
      </c>
      <c r="F81" s="70">
        <v>667</v>
      </c>
      <c r="G81" s="70">
        <v>36</v>
      </c>
      <c r="H81" s="70">
        <v>0</v>
      </c>
      <c r="I81" s="70">
        <v>0</v>
      </c>
      <c r="J81" s="70">
        <v>36</v>
      </c>
      <c r="K81" s="70">
        <v>703</v>
      </c>
      <c r="L81" s="70">
        <v>438</v>
      </c>
    </row>
    <row r="82" spans="1:12" x14ac:dyDescent="0.25">
      <c r="A82" s="137"/>
      <c r="B82" s="123" t="s">
        <v>59</v>
      </c>
      <c r="C82" s="6">
        <v>740</v>
      </c>
      <c r="D82" s="6">
        <v>0</v>
      </c>
      <c r="E82" s="6">
        <v>0</v>
      </c>
      <c r="F82" s="6">
        <v>740</v>
      </c>
      <c r="G82" s="6">
        <v>245</v>
      </c>
      <c r="H82" s="6">
        <v>0</v>
      </c>
      <c r="I82" s="6">
        <v>0</v>
      </c>
      <c r="J82" s="6">
        <v>245</v>
      </c>
      <c r="K82" s="6">
        <v>985</v>
      </c>
      <c r="L82" s="6">
        <v>625</v>
      </c>
    </row>
    <row r="83" spans="1:12" x14ac:dyDescent="0.25">
      <c r="A83" s="137"/>
      <c r="B83" s="124" t="s">
        <v>66</v>
      </c>
      <c r="C83" s="70">
        <v>105</v>
      </c>
      <c r="D83" s="70">
        <v>0</v>
      </c>
      <c r="E83" s="70">
        <v>0</v>
      </c>
      <c r="F83" s="70">
        <v>105</v>
      </c>
      <c r="G83" s="70">
        <v>27</v>
      </c>
      <c r="H83" s="70">
        <v>0</v>
      </c>
      <c r="I83" s="70">
        <v>0</v>
      </c>
      <c r="J83" s="70">
        <v>27</v>
      </c>
      <c r="K83" s="70">
        <v>132</v>
      </c>
      <c r="L83" s="70">
        <v>67</v>
      </c>
    </row>
    <row r="84" spans="1:12" x14ac:dyDescent="0.25">
      <c r="A84" s="137"/>
      <c r="B84" s="123" t="s">
        <v>63</v>
      </c>
      <c r="C84" s="6">
        <v>0</v>
      </c>
      <c r="D84" s="6">
        <v>88</v>
      </c>
      <c r="E84" s="6">
        <v>0</v>
      </c>
      <c r="F84" s="6">
        <v>88</v>
      </c>
      <c r="G84" s="6">
        <v>0</v>
      </c>
      <c r="H84" s="6">
        <v>0</v>
      </c>
      <c r="I84" s="6">
        <v>0</v>
      </c>
      <c r="J84" s="6">
        <v>0</v>
      </c>
      <c r="K84" s="6">
        <v>88</v>
      </c>
      <c r="L84" s="6">
        <v>22</v>
      </c>
    </row>
    <row r="85" spans="1:12" x14ac:dyDescent="0.25">
      <c r="A85" s="137"/>
      <c r="B85" s="124" t="s">
        <v>66</v>
      </c>
      <c r="C85" s="70">
        <v>0</v>
      </c>
      <c r="D85" s="70">
        <v>26</v>
      </c>
      <c r="E85" s="70">
        <v>0</v>
      </c>
      <c r="F85" s="70">
        <v>26</v>
      </c>
      <c r="G85" s="70">
        <v>0</v>
      </c>
      <c r="H85" s="70">
        <v>0</v>
      </c>
      <c r="I85" s="70">
        <v>0</v>
      </c>
      <c r="J85" s="70">
        <v>0</v>
      </c>
      <c r="K85" s="70">
        <v>26</v>
      </c>
      <c r="L85" s="70">
        <v>5</v>
      </c>
    </row>
    <row r="86" spans="1:12" x14ac:dyDescent="0.25">
      <c r="A86" s="137"/>
      <c r="B86" s="137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137" t="s">
        <v>70</v>
      </c>
      <c r="B87" s="137"/>
      <c r="C87" s="70"/>
      <c r="D87" s="70"/>
      <c r="E87" s="70"/>
      <c r="F87" s="70"/>
      <c r="G87" s="70"/>
      <c r="H87" s="70">
        <f>H69+H74</f>
        <v>0</v>
      </c>
      <c r="I87" s="70">
        <f t="shared" ref="I87:L87" si="2">I69+I74</f>
        <v>0</v>
      </c>
      <c r="J87" s="70">
        <f t="shared" si="2"/>
        <v>1291</v>
      </c>
      <c r="K87" s="70">
        <f t="shared" si="2"/>
        <v>12821</v>
      </c>
      <c r="L87" s="70">
        <f t="shared" si="2"/>
        <v>8933</v>
      </c>
    </row>
    <row r="88" spans="1:12" ht="15.75" thickBot="1" x14ac:dyDescent="0.3">
      <c r="A88" s="135"/>
      <c r="B88" s="135"/>
      <c r="C88" s="70"/>
      <c r="D88" s="70"/>
      <c r="E88" s="70"/>
      <c r="F88" s="70"/>
      <c r="G88" s="70"/>
      <c r="H88" s="70"/>
      <c r="I88" s="70"/>
      <c r="J88" s="70"/>
      <c r="K88" s="70"/>
      <c r="L88" s="70"/>
    </row>
    <row r="89" spans="1:12" x14ac:dyDescent="0.25">
      <c r="A89" s="137" t="s">
        <v>65</v>
      </c>
      <c r="B89" s="118" t="s">
        <v>2</v>
      </c>
      <c r="C89" s="8">
        <v>34864</v>
      </c>
      <c r="D89" s="8">
        <v>637</v>
      </c>
      <c r="E89" s="8">
        <v>202</v>
      </c>
      <c r="F89" s="8">
        <v>35703</v>
      </c>
      <c r="G89" s="8">
        <v>6414</v>
      </c>
      <c r="H89" s="8">
        <v>0</v>
      </c>
      <c r="I89" s="8">
        <v>0</v>
      </c>
      <c r="J89" s="8">
        <v>6414</v>
      </c>
      <c r="K89" s="8">
        <v>42117</v>
      </c>
      <c r="L89" s="8">
        <v>17433</v>
      </c>
    </row>
    <row r="90" spans="1:12" ht="15.75" customHeight="1" x14ac:dyDescent="0.25">
      <c r="A90" s="137"/>
      <c r="B90" s="121" t="s">
        <v>4</v>
      </c>
      <c r="C90" s="70">
        <v>33130</v>
      </c>
      <c r="D90" s="70">
        <v>600</v>
      </c>
      <c r="E90" s="70">
        <v>463</v>
      </c>
      <c r="F90" s="70">
        <v>34193</v>
      </c>
      <c r="G90" s="70">
        <v>6082</v>
      </c>
      <c r="H90" s="70">
        <v>0</v>
      </c>
      <c r="I90" s="70">
        <v>0</v>
      </c>
      <c r="J90" s="70">
        <v>6082</v>
      </c>
      <c r="K90" s="70">
        <v>40275</v>
      </c>
      <c r="L90" s="70">
        <v>15679</v>
      </c>
    </row>
    <row r="91" spans="1:12" ht="15.75" thickBot="1" x14ac:dyDescent="0.3">
      <c r="A91" s="137"/>
      <c r="B91" s="126" t="s">
        <v>66</v>
      </c>
      <c r="C91" s="8">
        <v>5040</v>
      </c>
      <c r="D91" s="8">
        <v>183</v>
      </c>
      <c r="E91" s="8">
        <v>37</v>
      </c>
      <c r="F91" s="8">
        <v>5260</v>
      </c>
      <c r="G91" s="8">
        <v>708</v>
      </c>
      <c r="H91" s="8">
        <v>0</v>
      </c>
      <c r="I91" s="8">
        <v>0</v>
      </c>
      <c r="J91" s="8">
        <v>708</v>
      </c>
      <c r="K91" s="8">
        <v>5968</v>
      </c>
      <c r="L91" s="8">
        <v>2091</v>
      </c>
    </row>
    <row r="92" spans="1:12" x14ac:dyDescent="0.25">
      <c r="A92" s="140"/>
      <c r="B92" s="140"/>
    </row>
    <row r="93" spans="1:12" ht="15.75" customHeight="1" x14ac:dyDescent="0.25">
      <c r="A93" s="137" t="s">
        <v>3</v>
      </c>
      <c r="B93" s="137"/>
      <c r="C93" s="8">
        <v>67994</v>
      </c>
      <c r="D93" s="8">
        <v>1237</v>
      </c>
      <c r="E93" s="8">
        <v>665</v>
      </c>
      <c r="F93" s="8">
        <v>69896</v>
      </c>
      <c r="G93" s="8">
        <v>12496</v>
      </c>
      <c r="H93" s="8">
        <v>0</v>
      </c>
      <c r="I93" s="8">
        <v>0</v>
      </c>
      <c r="J93" s="8">
        <v>12496</v>
      </c>
      <c r="K93" s="8">
        <v>82392</v>
      </c>
      <c r="L93" s="8">
        <v>33112</v>
      </c>
    </row>
    <row r="94" spans="1:12" x14ac:dyDescent="0.25">
      <c r="A94" s="137"/>
      <c r="B94" s="137"/>
      <c r="C94" s="69"/>
      <c r="D94" s="69"/>
      <c r="E94" s="69"/>
      <c r="F94" s="69"/>
      <c r="G94" s="69"/>
      <c r="H94" s="69"/>
      <c r="I94" s="69"/>
      <c r="J94" s="69"/>
      <c r="K94" s="69"/>
      <c r="L94" s="69"/>
    </row>
    <row r="95" spans="1:12" x14ac:dyDescent="0.25">
      <c r="A95" s="3"/>
      <c r="B95" s="3"/>
    </row>
    <row r="96" spans="1:12" x14ac:dyDescent="0.25">
      <c r="A96" s="5" t="s">
        <v>139</v>
      </c>
      <c r="B96" s="3"/>
    </row>
    <row r="97" spans="1:7" x14ac:dyDescent="0.25">
      <c r="A97" s="5" t="s">
        <v>106</v>
      </c>
      <c r="B97" s="3"/>
    </row>
    <row r="106" spans="1:7" x14ac:dyDescent="0.25">
      <c r="E106" s="127"/>
      <c r="F106" s="127"/>
      <c r="G106" s="127"/>
    </row>
  </sheetData>
  <mergeCells count="21">
    <mergeCell ref="G3:J3"/>
    <mergeCell ref="K3:K4"/>
    <mergeCell ref="L3:L4"/>
    <mergeCell ref="A42:B42"/>
    <mergeCell ref="A44:B44"/>
    <mergeCell ref="A68:B68"/>
    <mergeCell ref="A43:B43"/>
    <mergeCell ref="A94:B94"/>
    <mergeCell ref="A5:A41"/>
    <mergeCell ref="C3:F3"/>
    <mergeCell ref="A4:B4"/>
    <mergeCell ref="A88:B88"/>
    <mergeCell ref="A45:A65"/>
    <mergeCell ref="A66:B66"/>
    <mergeCell ref="A67:B67"/>
    <mergeCell ref="A69:A85"/>
    <mergeCell ref="A86:B86"/>
    <mergeCell ref="A87:B87"/>
    <mergeCell ref="A89:A91"/>
    <mergeCell ref="A92:B92"/>
    <mergeCell ref="A93:B93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workbookViewId="0"/>
  </sheetViews>
  <sheetFormatPr baseColWidth="10" defaultRowHeight="15" x14ac:dyDescent="0.25"/>
  <cols>
    <col min="1" max="1" width="29.28515625" customWidth="1"/>
    <col min="2" max="18" width="7.5703125" customWidth="1"/>
    <col min="19" max="21" width="7" customWidth="1"/>
    <col min="254" max="254" width="29.28515625" customWidth="1"/>
    <col min="255" max="268" width="7.5703125" customWidth="1"/>
    <col min="269" max="269" width="11.42578125" customWidth="1"/>
    <col min="510" max="510" width="29.28515625" customWidth="1"/>
    <col min="511" max="524" width="7.5703125" customWidth="1"/>
    <col min="525" max="525" width="11.42578125" customWidth="1"/>
    <col min="766" max="766" width="29.28515625" customWidth="1"/>
    <col min="767" max="780" width="7.5703125" customWidth="1"/>
    <col min="781" max="781" width="11.42578125" customWidth="1"/>
    <col min="1022" max="1022" width="29.28515625" customWidth="1"/>
    <col min="1023" max="1036" width="7.5703125" customWidth="1"/>
    <col min="1037" max="1037" width="11.42578125" customWidth="1"/>
    <col min="1278" max="1278" width="29.28515625" customWidth="1"/>
    <col min="1279" max="1292" width="7.5703125" customWidth="1"/>
    <col min="1293" max="1293" width="11.42578125" customWidth="1"/>
    <col min="1534" max="1534" width="29.28515625" customWidth="1"/>
    <col min="1535" max="1548" width="7.5703125" customWidth="1"/>
    <col min="1549" max="1549" width="11.42578125" customWidth="1"/>
    <col min="1790" max="1790" width="29.28515625" customWidth="1"/>
    <col min="1791" max="1804" width="7.5703125" customWidth="1"/>
    <col min="1805" max="1805" width="11.42578125" customWidth="1"/>
    <col min="2046" max="2046" width="29.28515625" customWidth="1"/>
    <col min="2047" max="2060" width="7.5703125" customWidth="1"/>
    <col min="2061" max="2061" width="11.42578125" customWidth="1"/>
    <col min="2302" max="2302" width="29.28515625" customWidth="1"/>
    <col min="2303" max="2316" width="7.5703125" customWidth="1"/>
    <col min="2317" max="2317" width="11.42578125" customWidth="1"/>
    <col min="2558" max="2558" width="29.28515625" customWidth="1"/>
    <col min="2559" max="2572" width="7.5703125" customWidth="1"/>
    <col min="2573" max="2573" width="11.42578125" customWidth="1"/>
    <col min="2814" max="2814" width="29.28515625" customWidth="1"/>
    <col min="2815" max="2828" width="7.5703125" customWidth="1"/>
    <col min="2829" max="2829" width="11.42578125" customWidth="1"/>
    <col min="3070" max="3070" width="29.28515625" customWidth="1"/>
    <col min="3071" max="3084" width="7.5703125" customWidth="1"/>
    <col min="3085" max="3085" width="11.42578125" customWidth="1"/>
    <col min="3326" max="3326" width="29.28515625" customWidth="1"/>
    <col min="3327" max="3340" width="7.5703125" customWidth="1"/>
    <col min="3341" max="3341" width="11.42578125" customWidth="1"/>
    <col min="3582" max="3582" width="29.28515625" customWidth="1"/>
    <col min="3583" max="3596" width="7.5703125" customWidth="1"/>
    <col min="3597" max="3597" width="11.42578125" customWidth="1"/>
    <col min="3838" max="3838" width="29.28515625" customWidth="1"/>
    <col min="3839" max="3852" width="7.5703125" customWidth="1"/>
    <col min="3853" max="3853" width="11.42578125" customWidth="1"/>
    <col min="4094" max="4094" width="29.28515625" customWidth="1"/>
    <col min="4095" max="4108" width="7.5703125" customWidth="1"/>
    <col min="4109" max="4109" width="11.42578125" customWidth="1"/>
    <col min="4350" max="4350" width="29.28515625" customWidth="1"/>
    <col min="4351" max="4364" width="7.5703125" customWidth="1"/>
    <col min="4365" max="4365" width="11.42578125" customWidth="1"/>
    <col min="4606" max="4606" width="29.28515625" customWidth="1"/>
    <col min="4607" max="4620" width="7.5703125" customWidth="1"/>
    <col min="4621" max="4621" width="11.42578125" customWidth="1"/>
    <col min="4862" max="4862" width="29.28515625" customWidth="1"/>
    <col min="4863" max="4876" width="7.5703125" customWidth="1"/>
    <col min="4877" max="4877" width="11.42578125" customWidth="1"/>
    <col min="5118" max="5118" width="29.28515625" customWidth="1"/>
    <col min="5119" max="5132" width="7.5703125" customWidth="1"/>
    <col min="5133" max="5133" width="11.42578125" customWidth="1"/>
    <col min="5374" max="5374" width="29.28515625" customWidth="1"/>
    <col min="5375" max="5388" width="7.5703125" customWidth="1"/>
    <col min="5389" max="5389" width="11.42578125" customWidth="1"/>
    <col min="5630" max="5630" width="29.28515625" customWidth="1"/>
    <col min="5631" max="5644" width="7.5703125" customWidth="1"/>
    <col min="5645" max="5645" width="11.42578125" customWidth="1"/>
    <col min="5886" max="5886" width="29.28515625" customWidth="1"/>
    <col min="5887" max="5900" width="7.5703125" customWidth="1"/>
    <col min="5901" max="5901" width="11.42578125" customWidth="1"/>
    <col min="6142" max="6142" width="29.28515625" customWidth="1"/>
    <col min="6143" max="6156" width="7.5703125" customWidth="1"/>
    <col min="6157" max="6157" width="11.42578125" customWidth="1"/>
    <col min="6398" max="6398" width="29.28515625" customWidth="1"/>
    <col min="6399" max="6412" width="7.5703125" customWidth="1"/>
    <col min="6413" max="6413" width="11.42578125" customWidth="1"/>
    <col min="6654" max="6654" width="29.28515625" customWidth="1"/>
    <col min="6655" max="6668" width="7.5703125" customWidth="1"/>
    <col min="6669" max="6669" width="11.42578125" customWidth="1"/>
    <col min="6910" max="6910" width="29.28515625" customWidth="1"/>
    <col min="6911" max="6924" width="7.5703125" customWidth="1"/>
    <col min="6925" max="6925" width="11.42578125" customWidth="1"/>
    <col min="7166" max="7166" width="29.28515625" customWidth="1"/>
    <col min="7167" max="7180" width="7.5703125" customWidth="1"/>
    <col min="7181" max="7181" width="11.42578125" customWidth="1"/>
    <col min="7422" max="7422" width="29.28515625" customWidth="1"/>
    <col min="7423" max="7436" width="7.5703125" customWidth="1"/>
    <col min="7437" max="7437" width="11.42578125" customWidth="1"/>
    <col min="7678" max="7678" width="29.28515625" customWidth="1"/>
    <col min="7679" max="7692" width="7.5703125" customWidth="1"/>
    <col min="7693" max="7693" width="11.42578125" customWidth="1"/>
    <col min="7934" max="7934" width="29.28515625" customWidth="1"/>
    <col min="7935" max="7948" width="7.5703125" customWidth="1"/>
    <col min="7949" max="7949" width="11.42578125" customWidth="1"/>
    <col min="8190" max="8190" width="29.28515625" customWidth="1"/>
    <col min="8191" max="8204" width="7.5703125" customWidth="1"/>
    <col min="8205" max="8205" width="11.42578125" customWidth="1"/>
    <col min="8446" max="8446" width="29.28515625" customWidth="1"/>
    <col min="8447" max="8460" width="7.5703125" customWidth="1"/>
    <col min="8461" max="8461" width="11.42578125" customWidth="1"/>
    <col min="8702" max="8702" width="29.28515625" customWidth="1"/>
    <col min="8703" max="8716" width="7.5703125" customWidth="1"/>
    <col min="8717" max="8717" width="11.42578125" customWidth="1"/>
    <col min="8958" max="8958" width="29.28515625" customWidth="1"/>
    <col min="8959" max="8972" width="7.5703125" customWidth="1"/>
    <col min="8973" max="8973" width="11.42578125" customWidth="1"/>
    <col min="9214" max="9214" width="29.28515625" customWidth="1"/>
    <col min="9215" max="9228" width="7.5703125" customWidth="1"/>
    <col min="9229" max="9229" width="11.42578125" customWidth="1"/>
    <col min="9470" max="9470" width="29.28515625" customWidth="1"/>
    <col min="9471" max="9484" width="7.5703125" customWidth="1"/>
    <col min="9485" max="9485" width="11.42578125" customWidth="1"/>
    <col min="9726" max="9726" width="29.28515625" customWidth="1"/>
    <col min="9727" max="9740" width="7.5703125" customWidth="1"/>
    <col min="9741" max="9741" width="11.42578125" customWidth="1"/>
    <col min="9982" max="9982" width="29.28515625" customWidth="1"/>
    <col min="9983" max="9996" width="7.5703125" customWidth="1"/>
    <col min="9997" max="9997" width="11.42578125" customWidth="1"/>
    <col min="10238" max="10238" width="29.28515625" customWidth="1"/>
    <col min="10239" max="10252" width="7.5703125" customWidth="1"/>
    <col min="10253" max="10253" width="11.42578125" customWidth="1"/>
    <col min="10494" max="10494" width="29.28515625" customWidth="1"/>
    <col min="10495" max="10508" width="7.5703125" customWidth="1"/>
    <col min="10509" max="10509" width="11.42578125" customWidth="1"/>
    <col min="10750" max="10750" width="29.28515625" customWidth="1"/>
    <col min="10751" max="10764" width="7.5703125" customWidth="1"/>
    <col min="10765" max="10765" width="11.42578125" customWidth="1"/>
    <col min="11006" max="11006" width="29.28515625" customWidth="1"/>
    <col min="11007" max="11020" width="7.5703125" customWidth="1"/>
    <col min="11021" max="11021" width="11.42578125" customWidth="1"/>
    <col min="11262" max="11262" width="29.28515625" customWidth="1"/>
    <col min="11263" max="11276" width="7.5703125" customWidth="1"/>
    <col min="11277" max="11277" width="11.42578125" customWidth="1"/>
    <col min="11518" max="11518" width="29.28515625" customWidth="1"/>
    <col min="11519" max="11532" width="7.5703125" customWidth="1"/>
    <col min="11533" max="11533" width="11.42578125" customWidth="1"/>
    <col min="11774" max="11774" width="29.28515625" customWidth="1"/>
    <col min="11775" max="11788" width="7.5703125" customWidth="1"/>
    <col min="11789" max="11789" width="11.42578125" customWidth="1"/>
    <col min="12030" max="12030" width="29.28515625" customWidth="1"/>
    <col min="12031" max="12044" width="7.5703125" customWidth="1"/>
    <col min="12045" max="12045" width="11.42578125" customWidth="1"/>
    <col min="12286" max="12286" width="29.28515625" customWidth="1"/>
    <col min="12287" max="12300" width="7.5703125" customWidth="1"/>
    <col min="12301" max="12301" width="11.42578125" customWidth="1"/>
    <col min="12542" max="12542" width="29.28515625" customWidth="1"/>
    <col min="12543" max="12556" width="7.5703125" customWidth="1"/>
    <col min="12557" max="12557" width="11.42578125" customWidth="1"/>
    <col min="12798" max="12798" width="29.28515625" customWidth="1"/>
    <col min="12799" max="12812" width="7.5703125" customWidth="1"/>
    <col min="12813" max="12813" width="11.42578125" customWidth="1"/>
    <col min="13054" max="13054" width="29.28515625" customWidth="1"/>
    <col min="13055" max="13068" width="7.5703125" customWidth="1"/>
    <col min="13069" max="13069" width="11.42578125" customWidth="1"/>
    <col min="13310" max="13310" width="29.28515625" customWidth="1"/>
    <col min="13311" max="13324" width="7.5703125" customWidth="1"/>
    <col min="13325" max="13325" width="11.42578125" customWidth="1"/>
    <col min="13566" max="13566" width="29.28515625" customWidth="1"/>
    <col min="13567" max="13580" width="7.5703125" customWidth="1"/>
    <col min="13581" max="13581" width="11.42578125" customWidth="1"/>
    <col min="13822" max="13822" width="29.28515625" customWidth="1"/>
    <col min="13823" max="13836" width="7.5703125" customWidth="1"/>
    <col min="13837" max="13837" width="11.42578125" customWidth="1"/>
    <col min="14078" max="14078" width="29.28515625" customWidth="1"/>
    <col min="14079" max="14092" width="7.5703125" customWidth="1"/>
    <col min="14093" max="14093" width="11.42578125" customWidth="1"/>
    <col min="14334" max="14334" width="29.28515625" customWidth="1"/>
    <col min="14335" max="14348" width="7.5703125" customWidth="1"/>
    <col min="14349" max="14349" width="11.42578125" customWidth="1"/>
    <col min="14590" max="14590" width="29.28515625" customWidth="1"/>
    <col min="14591" max="14604" width="7.5703125" customWidth="1"/>
    <col min="14605" max="14605" width="11.42578125" customWidth="1"/>
    <col min="14846" max="14846" width="29.28515625" customWidth="1"/>
    <col min="14847" max="14860" width="7.5703125" customWidth="1"/>
    <col min="14861" max="14861" width="11.42578125" customWidth="1"/>
    <col min="15102" max="15102" width="29.28515625" customWidth="1"/>
    <col min="15103" max="15116" width="7.5703125" customWidth="1"/>
    <col min="15117" max="15117" width="11.42578125" customWidth="1"/>
    <col min="15358" max="15358" width="29.28515625" customWidth="1"/>
    <col min="15359" max="15372" width="7.5703125" customWidth="1"/>
    <col min="15373" max="15373" width="11.42578125" customWidth="1"/>
    <col min="15614" max="15614" width="29.28515625" customWidth="1"/>
    <col min="15615" max="15628" width="7.5703125" customWidth="1"/>
    <col min="15629" max="15629" width="11.42578125" customWidth="1"/>
    <col min="15870" max="15870" width="29.28515625" customWidth="1"/>
    <col min="15871" max="15884" width="7.5703125" customWidth="1"/>
    <col min="15885" max="15885" width="11.42578125" customWidth="1"/>
    <col min="16126" max="16126" width="29.28515625" customWidth="1"/>
    <col min="16127" max="16140" width="7.5703125" customWidth="1"/>
    <col min="16141" max="16141" width="11.42578125" customWidth="1"/>
  </cols>
  <sheetData>
    <row r="1" spans="1:21" ht="18.75" customHeight="1" x14ac:dyDescent="0.25">
      <c r="A1" s="4" t="s">
        <v>117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1" ht="30" customHeight="1" x14ac:dyDescent="0.25">
      <c r="A3" s="74"/>
      <c r="B3" s="75" t="s">
        <v>15</v>
      </c>
      <c r="C3" s="76" t="s">
        <v>16</v>
      </c>
      <c r="D3" s="76" t="s">
        <v>17</v>
      </c>
      <c r="E3" s="76" t="s">
        <v>18</v>
      </c>
      <c r="F3" s="76" t="s">
        <v>19</v>
      </c>
      <c r="G3" s="76" t="s">
        <v>20</v>
      </c>
      <c r="H3" s="76" t="s">
        <v>21</v>
      </c>
      <c r="I3" s="76" t="s">
        <v>22</v>
      </c>
      <c r="J3" s="76" t="s">
        <v>23</v>
      </c>
      <c r="K3" s="76" t="s">
        <v>24</v>
      </c>
      <c r="L3" s="76" t="s">
        <v>25</v>
      </c>
      <c r="M3" s="76" t="s">
        <v>26</v>
      </c>
      <c r="N3" s="76" t="s">
        <v>27</v>
      </c>
      <c r="O3" s="76" t="s">
        <v>28</v>
      </c>
      <c r="P3" s="77" t="s">
        <v>29</v>
      </c>
      <c r="Q3" s="77" t="s">
        <v>81</v>
      </c>
      <c r="R3" s="77" t="s">
        <v>84</v>
      </c>
      <c r="S3" s="77" t="s">
        <v>102</v>
      </c>
      <c r="T3" s="77" t="s">
        <v>128</v>
      </c>
      <c r="U3" s="77" t="s">
        <v>129</v>
      </c>
    </row>
    <row r="4" spans="1:21" x14ac:dyDescent="0.25">
      <c r="A4" s="3" t="s">
        <v>5</v>
      </c>
      <c r="B4" s="87">
        <v>46467</v>
      </c>
      <c r="C4" s="88">
        <v>47369</v>
      </c>
      <c r="D4" s="88">
        <v>47772</v>
      </c>
      <c r="E4" s="88">
        <v>48361</v>
      </c>
      <c r="F4" s="88">
        <v>49279</v>
      </c>
      <c r="G4" s="88">
        <v>49909</v>
      </c>
      <c r="H4" s="88">
        <v>49678</v>
      </c>
      <c r="I4" s="88">
        <v>49747</v>
      </c>
      <c r="J4" s="88">
        <v>50479</v>
      </c>
      <c r="K4" s="88">
        <v>51202</v>
      </c>
      <c r="L4" s="88">
        <v>51774</v>
      </c>
      <c r="M4" s="88">
        <v>53204</v>
      </c>
      <c r="N4" s="88">
        <v>53681</v>
      </c>
      <c r="O4" s="88">
        <v>53848</v>
      </c>
      <c r="P4" s="89">
        <v>53569</v>
      </c>
      <c r="Q4" s="89">
        <v>53482</v>
      </c>
      <c r="R4" s="89">
        <v>53406</v>
      </c>
      <c r="S4" s="89">
        <v>52603</v>
      </c>
      <c r="T4" s="89">
        <v>50897</v>
      </c>
      <c r="U4" s="89">
        <v>51226</v>
      </c>
    </row>
    <row r="5" spans="1:21" x14ac:dyDescent="0.25">
      <c r="A5" s="90" t="s">
        <v>30</v>
      </c>
      <c r="B5" s="91">
        <v>2.4</v>
      </c>
      <c r="C5" s="92">
        <v>1.9</v>
      </c>
      <c r="D5" s="92">
        <v>0.9</v>
      </c>
      <c r="E5" s="92">
        <v>1.2</v>
      </c>
      <c r="F5" s="92">
        <v>1.9</v>
      </c>
      <c r="G5" s="92">
        <v>1.3</v>
      </c>
      <c r="H5" s="92">
        <v>-0.5</v>
      </c>
      <c r="I5" s="93">
        <v>0.1</v>
      </c>
      <c r="J5" s="93">
        <v>1.5</v>
      </c>
      <c r="K5" s="93">
        <v>1.4</v>
      </c>
      <c r="L5" s="93">
        <v>1.1000000000000001</v>
      </c>
      <c r="M5" s="93">
        <v>2.8</v>
      </c>
      <c r="N5" s="93">
        <v>0.89654913164423733</v>
      </c>
      <c r="O5" s="93">
        <v>0.31109703619530188</v>
      </c>
      <c r="P5" s="94">
        <v>-0.51812509285395925</v>
      </c>
      <c r="Q5" s="94">
        <v>-0.2</v>
      </c>
      <c r="R5" s="94">
        <v>-0.1</v>
      </c>
      <c r="S5" s="94">
        <v>-1.5</v>
      </c>
      <c r="T5" s="94">
        <v>-3.2431610364427876</v>
      </c>
      <c r="U5" s="94">
        <v>0.64640352083620289</v>
      </c>
    </row>
    <row r="6" spans="1:21" x14ac:dyDescent="0.25">
      <c r="A6" s="3" t="s">
        <v>8</v>
      </c>
      <c r="B6" s="87">
        <v>15792</v>
      </c>
      <c r="C6" s="88">
        <v>16177</v>
      </c>
      <c r="D6" s="88">
        <v>17092</v>
      </c>
      <c r="E6" s="88">
        <v>18323</v>
      </c>
      <c r="F6" s="88">
        <v>19202</v>
      </c>
      <c r="G6" s="88">
        <v>19447</v>
      </c>
      <c r="H6" s="88">
        <v>18490</v>
      </c>
      <c r="I6" s="88">
        <v>18598</v>
      </c>
      <c r="J6" s="88">
        <v>19260</v>
      </c>
      <c r="K6" s="88">
        <v>19632</v>
      </c>
      <c r="L6" s="88">
        <v>19591</v>
      </c>
      <c r="M6" s="88">
        <v>20010</v>
      </c>
      <c r="N6" s="88">
        <v>20168</v>
      </c>
      <c r="O6" s="88">
        <v>20056</v>
      </c>
      <c r="P6" s="89">
        <v>18971</v>
      </c>
      <c r="Q6" s="89">
        <v>19279</v>
      </c>
      <c r="R6" s="89">
        <v>19265</v>
      </c>
      <c r="S6" s="89">
        <v>18392</v>
      </c>
      <c r="T6" s="89">
        <v>17861</v>
      </c>
      <c r="U6" s="89">
        <v>18345</v>
      </c>
    </row>
    <row r="7" spans="1:21" x14ac:dyDescent="0.25">
      <c r="A7" s="90" t="s">
        <v>30</v>
      </c>
      <c r="B7" s="91">
        <v>-2.1</v>
      </c>
      <c r="C7" s="92">
        <v>2.4</v>
      </c>
      <c r="D7" s="92">
        <v>5.7</v>
      </c>
      <c r="E7" s="92">
        <v>7.2</v>
      </c>
      <c r="F7" s="92">
        <v>4.8</v>
      </c>
      <c r="G7" s="92">
        <v>1.3</v>
      </c>
      <c r="H7" s="92">
        <v>-4.9000000000000004</v>
      </c>
      <c r="I7" s="93">
        <v>0.6</v>
      </c>
      <c r="J7" s="93">
        <v>3.6</v>
      </c>
      <c r="K7" s="93">
        <v>1.9</v>
      </c>
      <c r="L7" s="93">
        <v>-0.2</v>
      </c>
      <c r="M7" s="93">
        <v>2.1</v>
      </c>
      <c r="N7" s="93">
        <v>0.78960519740129931</v>
      </c>
      <c r="O7" s="93">
        <v>-0.5553351844506148</v>
      </c>
      <c r="P7" s="94">
        <v>-5.4098524132429198</v>
      </c>
      <c r="Q7" s="94">
        <v>1.6</v>
      </c>
      <c r="R7" s="94">
        <v>-0.1</v>
      </c>
      <c r="S7" s="94">
        <v>-4.5</v>
      </c>
      <c r="T7" s="94">
        <v>-2.8871248368856017</v>
      </c>
      <c r="U7" s="94">
        <v>2.7098146800291101</v>
      </c>
    </row>
    <row r="8" spans="1:21" x14ac:dyDescent="0.25">
      <c r="A8" s="3" t="s">
        <v>6</v>
      </c>
      <c r="B8" s="87">
        <v>10888</v>
      </c>
      <c r="C8" s="88">
        <v>11244</v>
      </c>
      <c r="D8" s="88">
        <v>11296</v>
      </c>
      <c r="E8" s="88">
        <v>11388</v>
      </c>
      <c r="F8" s="88">
        <v>11522</v>
      </c>
      <c r="G8" s="88">
        <v>11779</v>
      </c>
      <c r="H8" s="88">
        <v>11706</v>
      </c>
      <c r="I8" s="88">
        <v>12066</v>
      </c>
      <c r="J8" s="88">
        <v>12426</v>
      </c>
      <c r="K8" s="88">
        <v>12591</v>
      </c>
      <c r="L8" s="88">
        <v>12681</v>
      </c>
      <c r="M8" s="88">
        <v>12724</v>
      </c>
      <c r="N8" s="88">
        <v>12624</v>
      </c>
      <c r="O8" s="88">
        <v>12574</v>
      </c>
      <c r="P8" s="89">
        <v>12581</v>
      </c>
      <c r="Q8" s="89">
        <v>12309</v>
      </c>
      <c r="R8" s="89">
        <v>12232</v>
      </c>
      <c r="S8" s="89">
        <v>12376</v>
      </c>
      <c r="T8" s="89">
        <v>12406</v>
      </c>
      <c r="U8" s="89">
        <v>12821</v>
      </c>
    </row>
    <row r="9" spans="1:21" x14ac:dyDescent="0.25">
      <c r="A9" s="90" t="s">
        <v>30</v>
      </c>
      <c r="B9" s="91">
        <v>3.3</v>
      </c>
      <c r="C9" s="92">
        <v>3.3</v>
      </c>
      <c r="D9" s="92">
        <v>0.5</v>
      </c>
      <c r="E9" s="92">
        <v>0.8</v>
      </c>
      <c r="F9" s="92">
        <v>1.2</v>
      </c>
      <c r="G9" s="92">
        <v>2.2000000000000002</v>
      </c>
      <c r="H9" s="92">
        <v>-0.6</v>
      </c>
      <c r="I9" s="93">
        <v>3.1</v>
      </c>
      <c r="J9" s="93">
        <v>3</v>
      </c>
      <c r="K9" s="93">
        <v>1.3</v>
      </c>
      <c r="L9" s="93">
        <v>0.7</v>
      </c>
      <c r="M9" s="93">
        <v>0.3</v>
      </c>
      <c r="N9" s="93">
        <v>-0.78591637849732798</v>
      </c>
      <c r="O9" s="93">
        <v>-0.39607097591888468</v>
      </c>
      <c r="P9" s="94">
        <v>5.5670431048194691E-2</v>
      </c>
      <c r="Q9" s="94">
        <v>-2.2000000000000002</v>
      </c>
      <c r="R9" s="94">
        <v>-0.6</v>
      </c>
      <c r="S9" s="94">
        <v>1.2</v>
      </c>
      <c r="T9" s="94">
        <v>0.24240465416935919</v>
      </c>
      <c r="U9" s="94">
        <v>3.3451555698855495</v>
      </c>
    </row>
    <row r="10" spans="1:21" x14ac:dyDescent="0.25">
      <c r="A10" s="78"/>
      <c r="B10" s="79"/>
      <c r="C10" s="80"/>
      <c r="D10" s="81"/>
      <c r="E10" s="81"/>
      <c r="F10" s="81"/>
      <c r="G10" s="81"/>
      <c r="H10" s="81"/>
      <c r="I10" s="80"/>
      <c r="J10" s="80"/>
      <c r="K10" s="80"/>
      <c r="L10" s="80"/>
      <c r="M10" s="81"/>
      <c r="N10" s="81"/>
      <c r="O10" s="81"/>
      <c r="P10" s="82"/>
      <c r="Q10" s="82"/>
      <c r="R10" s="82"/>
      <c r="S10" s="82"/>
      <c r="T10" s="82"/>
      <c r="U10" s="82"/>
    </row>
    <row r="11" spans="1:21" x14ac:dyDescent="0.25">
      <c r="A11" s="83" t="s">
        <v>3</v>
      </c>
      <c r="B11" s="84">
        <v>73147</v>
      </c>
      <c r="C11" s="85">
        <v>74790</v>
      </c>
      <c r="D11" s="85">
        <v>76160</v>
      </c>
      <c r="E11" s="85">
        <v>78072</v>
      </c>
      <c r="F11" s="85">
        <v>80003</v>
      </c>
      <c r="G11" s="85">
        <v>81135</v>
      </c>
      <c r="H11" s="85">
        <v>79874</v>
      </c>
      <c r="I11" s="85">
        <v>80411</v>
      </c>
      <c r="J11" s="85">
        <v>82165</v>
      </c>
      <c r="K11" s="85">
        <v>83425</v>
      </c>
      <c r="L11" s="85">
        <v>84046</v>
      </c>
      <c r="M11" s="85">
        <v>85938</v>
      </c>
      <c r="N11" s="85">
        <v>86473</v>
      </c>
      <c r="O11" s="85">
        <v>86478</v>
      </c>
      <c r="P11" s="86">
        <v>85121</v>
      </c>
      <c r="Q11" s="86">
        <v>85070</v>
      </c>
      <c r="R11" s="86">
        <v>84903</v>
      </c>
      <c r="S11" s="86">
        <v>83371</v>
      </c>
      <c r="T11" s="86">
        <v>81164</v>
      </c>
      <c r="U11" s="86">
        <v>82392</v>
      </c>
    </row>
    <row r="12" spans="1:21" x14ac:dyDescent="0.25">
      <c r="A12" s="95" t="s">
        <v>30</v>
      </c>
      <c r="B12" s="96">
        <v>1.5</v>
      </c>
      <c r="C12" s="97">
        <v>2.2000000000000002</v>
      </c>
      <c r="D12" s="97">
        <v>1.8</v>
      </c>
      <c r="E12" s="97">
        <v>2.5</v>
      </c>
      <c r="F12" s="97">
        <v>2.5</v>
      </c>
      <c r="G12" s="97">
        <v>1.4</v>
      </c>
      <c r="H12" s="97">
        <v>-1.6</v>
      </c>
      <c r="I12" s="98">
        <v>0.7</v>
      </c>
      <c r="J12" s="97">
        <v>2.2000000000000002</v>
      </c>
      <c r="K12" s="97">
        <v>1.5</v>
      </c>
      <c r="L12" s="97">
        <v>0.7</v>
      </c>
      <c r="M12" s="97">
        <v>2.2999999999999998</v>
      </c>
      <c r="N12" s="97">
        <v>0.62254183248388373</v>
      </c>
      <c r="O12" s="97">
        <v>0</v>
      </c>
      <c r="P12" s="99">
        <v>-1.5691852263003305</v>
      </c>
      <c r="Q12" s="99">
        <v>-0.1</v>
      </c>
      <c r="R12" s="100">
        <v>-0.2</v>
      </c>
      <c r="S12" s="100">
        <v>-1.8</v>
      </c>
      <c r="T12" s="100">
        <v>-2.6472034640342534</v>
      </c>
      <c r="U12" s="100">
        <v>1.5129860529298655</v>
      </c>
    </row>
    <row r="13" spans="1:21" x14ac:dyDescent="0.25">
      <c r="A13" s="101"/>
      <c r="B13" s="72"/>
      <c r="C13" s="72"/>
      <c r="D13" s="72"/>
      <c r="E13" s="72"/>
      <c r="F13" s="72"/>
      <c r="G13" s="72"/>
      <c r="H13" s="72"/>
      <c r="I13" s="73"/>
      <c r="J13" s="72"/>
      <c r="K13" s="72"/>
      <c r="L13" s="72"/>
      <c r="M13" s="72"/>
      <c r="N13" s="72"/>
      <c r="O13" s="72"/>
      <c r="P13" s="72"/>
      <c r="Q13" s="72"/>
      <c r="R13" s="72"/>
      <c r="S13" s="72"/>
    </row>
    <row r="14" spans="1:21" x14ac:dyDescent="0.25">
      <c r="A14" s="5" t="s">
        <v>139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25"/>
      <c r="R14" s="25"/>
      <c r="S14" s="25"/>
    </row>
    <row r="15" spans="1:21" x14ac:dyDescent="0.25">
      <c r="A15" s="5" t="s">
        <v>106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5"/>
      <c r="R15" s="25"/>
      <c r="S15" s="25"/>
    </row>
  </sheetData>
  <pageMargins left="0.70866141732283472" right="0.70866141732283472" top="0.74803149606299213" bottom="0.74803149606299213" header="0.31496062992125984" footer="0.31496062992125984"/>
  <pageSetup paperSize="9" scale="87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baseColWidth="10" defaultRowHeight="15" x14ac:dyDescent="0.25"/>
  <cols>
    <col min="1" max="1" width="41.42578125" customWidth="1"/>
    <col min="2" max="2" width="13" customWidth="1"/>
    <col min="3" max="3" width="12.85546875" customWidth="1"/>
    <col min="4" max="4" width="12.140625" customWidth="1"/>
    <col min="5" max="5" width="11.85546875" customWidth="1"/>
    <col min="228" max="228" width="41.42578125" customWidth="1"/>
    <col min="229" max="232" width="10.85546875" customWidth="1"/>
    <col min="484" max="484" width="41.42578125" customWidth="1"/>
    <col min="485" max="488" width="10.85546875" customWidth="1"/>
    <col min="740" max="740" width="41.42578125" customWidth="1"/>
    <col min="741" max="744" width="10.85546875" customWidth="1"/>
    <col min="996" max="996" width="41.42578125" customWidth="1"/>
    <col min="997" max="1000" width="10.85546875" customWidth="1"/>
    <col min="1252" max="1252" width="41.42578125" customWidth="1"/>
    <col min="1253" max="1256" width="10.85546875" customWidth="1"/>
    <col min="1508" max="1508" width="41.42578125" customWidth="1"/>
    <col min="1509" max="1512" width="10.85546875" customWidth="1"/>
    <col min="1764" max="1764" width="41.42578125" customWidth="1"/>
    <col min="1765" max="1768" width="10.85546875" customWidth="1"/>
    <col min="2020" max="2020" width="41.42578125" customWidth="1"/>
    <col min="2021" max="2024" width="10.85546875" customWidth="1"/>
    <col min="2276" max="2276" width="41.42578125" customWidth="1"/>
    <col min="2277" max="2280" width="10.85546875" customWidth="1"/>
    <col min="2532" max="2532" width="41.42578125" customWidth="1"/>
    <col min="2533" max="2536" width="10.85546875" customWidth="1"/>
    <col min="2788" max="2788" width="41.42578125" customWidth="1"/>
    <col min="2789" max="2792" width="10.85546875" customWidth="1"/>
    <col min="3044" max="3044" width="41.42578125" customWidth="1"/>
    <col min="3045" max="3048" width="10.85546875" customWidth="1"/>
    <col min="3300" max="3300" width="41.42578125" customWidth="1"/>
    <col min="3301" max="3304" width="10.85546875" customWidth="1"/>
    <col min="3556" max="3556" width="41.42578125" customWidth="1"/>
    <col min="3557" max="3560" width="10.85546875" customWidth="1"/>
    <col min="3812" max="3812" width="41.42578125" customWidth="1"/>
    <col min="3813" max="3816" width="10.85546875" customWidth="1"/>
    <col min="4068" max="4068" width="41.42578125" customWidth="1"/>
    <col min="4069" max="4072" width="10.85546875" customWidth="1"/>
    <col min="4324" max="4324" width="41.42578125" customWidth="1"/>
    <col min="4325" max="4328" width="10.85546875" customWidth="1"/>
    <col min="4580" max="4580" width="41.42578125" customWidth="1"/>
    <col min="4581" max="4584" width="10.85546875" customWidth="1"/>
    <col min="4836" max="4836" width="41.42578125" customWidth="1"/>
    <col min="4837" max="4840" width="10.85546875" customWidth="1"/>
    <col min="5092" max="5092" width="41.42578125" customWidth="1"/>
    <col min="5093" max="5096" width="10.85546875" customWidth="1"/>
    <col min="5348" max="5348" width="41.42578125" customWidth="1"/>
    <col min="5349" max="5352" width="10.85546875" customWidth="1"/>
    <col min="5604" max="5604" width="41.42578125" customWidth="1"/>
    <col min="5605" max="5608" width="10.85546875" customWidth="1"/>
    <col min="5860" max="5860" width="41.42578125" customWidth="1"/>
    <col min="5861" max="5864" width="10.85546875" customWidth="1"/>
    <col min="6116" max="6116" width="41.42578125" customWidth="1"/>
    <col min="6117" max="6120" width="10.85546875" customWidth="1"/>
    <col min="6372" max="6372" width="41.42578125" customWidth="1"/>
    <col min="6373" max="6376" width="10.85546875" customWidth="1"/>
    <col min="6628" max="6628" width="41.42578125" customWidth="1"/>
    <col min="6629" max="6632" width="10.85546875" customWidth="1"/>
    <col min="6884" max="6884" width="41.42578125" customWidth="1"/>
    <col min="6885" max="6888" width="10.85546875" customWidth="1"/>
    <col min="7140" max="7140" width="41.42578125" customWidth="1"/>
    <col min="7141" max="7144" width="10.85546875" customWidth="1"/>
    <col min="7396" max="7396" width="41.42578125" customWidth="1"/>
    <col min="7397" max="7400" width="10.85546875" customWidth="1"/>
    <col min="7652" max="7652" width="41.42578125" customWidth="1"/>
    <col min="7653" max="7656" width="10.85546875" customWidth="1"/>
    <col min="7908" max="7908" width="41.42578125" customWidth="1"/>
    <col min="7909" max="7912" width="10.85546875" customWidth="1"/>
    <col min="8164" max="8164" width="41.42578125" customWidth="1"/>
    <col min="8165" max="8168" width="10.85546875" customWidth="1"/>
    <col min="8420" max="8420" width="41.42578125" customWidth="1"/>
    <col min="8421" max="8424" width="10.85546875" customWidth="1"/>
    <col min="8676" max="8676" width="41.42578125" customWidth="1"/>
    <col min="8677" max="8680" width="10.85546875" customWidth="1"/>
    <col min="8932" max="8932" width="41.42578125" customWidth="1"/>
    <col min="8933" max="8936" width="10.85546875" customWidth="1"/>
    <col min="9188" max="9188" width="41.42578125" customWidth="1"/>
    <col min="9189" max="9192" width="10.85546875" customWidth="1"/>
    <col min="9444" max="9444" width="41.42578125" customWidth="1"/>
    <col min="9445" max="9448" width="10.85546875" customWidth="1"/>
    <col min="9700" max="9700" width="41.42578125" customWidth="1"/>
    <col min="9701" max="9704" width="10.85546875" customWidth="1"/>
    <col min="9956" max="9956" width="41.42578125" customWidth="1"/>
    <col min="9957" max="9960" width="10.85546875" customWidth="1"/>
    <col min="10212" max="10212" width="41.42578125" customWidth="1"/>
    <col min="10213" max="10216" width="10.85546875" customWidth="1"/>
    <col min="10468" max="10468" width="41.42578125" customWidth="1"/>
    <col min="10469" max="10472" width="10.85546875" customWidth="1"/>
    <col min="10724" max="10724" width="41.42578125" customWidth="1"/>
    <col min="10725" max="10728" width="10.85546875" customWidth="1"/>
    <col min="10980" max="10980" width="41.42578125" customWidth="1"/>
    <col min="10981" max="10984" width="10.85546875" customWidth="1"/>
    <col min="11236" max="11236" width="41.42578125" customWidth="1"/>
    <col min="11237" max="11240" width="10.85546875" customWidth="1"/>
    <col min="11492" max="11492" width="41.42578125" customWidth="1"/>
    <col min="11493" max="11496" width="10.85546875" customWidth="1"/>
    <col min="11748" max="11748" width="41.42578125" customWidth="1"/>
    <col min="11749" max="11752" width="10.85546875" customWidth="1"/>
    <col min="12004" max="12004" width="41.42578125" customWidth="1"/>
    <col min="12005" max="12008" width="10.85546875" customWidth="1"/>
    <col min="12260" max="12260" width="41.42578125" customWidth="1"/>
    <col min="12261" max="12264" width="10.85546875" customWidth="1"/>
    <col min="12516" max="12516" width="41.42578125" customWidth="1"/>
    <col min="12517" max="12520" width="10.85546875" customWidth="1"/>
    <col min="12772" max="12772" width="41.42578125" customWidth="1"/>
    <col min="12773" max="12776" width="10.85546875" customWidth="1"/>
    <col min="13028" max="13028" width="41.42578125" customWidth="1"/>
    <col min="13029" max="13032" width="10.85546875" customWidth="1"/>
    <col min="13284" max="13284" width="41.42578125" customWidth="1"/>
    <col min="13285" max="13288" width="10.85546875" customWidth="1"/>
    <col min="13540" max="13540" width="41.42578125" customWidth="1"/>
    <col min="13541" max="13544" width="10.85546875" customWidth="1"/>
    <col min="13796" max="13796" width="41.42578125" customWidth="1"/>
    <col min="13797" max="13800" width="10.85546875" customWidth="1"/>
    <col min="14052" max="14052" width="41.42578125" customWidth="1"/>
    <col min="14053" max="14056" width="10.85546875" customWidth="1"/>
    <col min="14308" max="14308" width="41.42578125" customWidth="1"/>
    <col min="14309" max="14312" width="10.85546875" customWidth="1"/>
    <col min="14564" max="14564" width="41.42578125" customWidth="1"/>
    <col min="14565" max="14568" width="10.85546875" customWidth="1"/>
    <col min="14820" max="14820" width="41.42578125" customWidth="1"/>
    <col min="14821" max="14824" width="10.85546875" customWidth="1"/>
    <col min="15076" max="15076" width="41.42578125" customWidth="1"/>
    <col min="15077" max="15080" width="10.85546875" customWidth="1"/>
    <col min="15332" max="15332" width="41.42578125" customWidth="1"/>
    <col min="15333" max="15336" width="10.85546875" customWidth="1"/>
    <col min="15588" max="15588" width="41.42578125" customWidth="1"/>
    <col min="15589" max="15592" width="10.85546875" customWidth="1"/>
    <col min="15844" max="15844" width="41.42578125" customWidth="1"/>
    <col min="15845" max="15848" width="10.85546875" customWidth="1"/>
    <col min="16100" max="16100" width="41.42578125" customWidth="1"/>
    <col min="16101" max="16104" width="10.85546875" customWidth="1"/>
  </cols>
  <sheetData>
    <row r="1" spans="1:5" ht="18.75" customHeight="1" x14ac:dyDescent="0.25">
      <c r="A1" s="4" t="s">
        <v>118</v>
      </c>
      <c r="B1" s="25"/>
      <c r="C1" s="25"/>
      <c r="D1" s="25"/>
      <c r="E1" s="25"/>
    </row>
    <row r="2" spans="1:5" x14ac:dyDescent="0.25">
      <c r="A2" s="25"/>
      <c r="B2" s="25"/>
      <c r="C2" s="25"/>
      <c r="D2" s="25"/>
      <c r="E2" s="25"/>
    </row>
    <row r="3" spans="1:5" ht="32.25" customHeight="1" x14ac:dyDescent="0.25">
      <c r="A3" s="60"/>
      <c r="B3" s="55" t="s">
        <v>5</v>
      </c>
      <c r="C3" s="55" t="s">
        <v>8</v>
      </c>
      <c r="D3" s="55" t="s">
        <v>6</v>
      </c>
      <c r="E3" s="50" t="s">
        <v>3</v>
      </c>
    </row>
    <row r="4" spans="1:5" x14ac:dyDescent="0.25">
      <c r="A4" s="3" t="s">
        <v>73</v>
      </c>
      <c r="B4" s="58">
        <v>1.2</v>
      </c>
      <c r="C4" s="58">
        <v>1.1000000000000001</v>
      </c>
      <c r="D4" s="58">
        <v>1</v>
      </c>
      <c r="E4" s="58">
        <v>1.2</v>
      </c>
    </row>
    <row r="5" spans="1:5" x14ac:dyDescent="0.25">
      <c r="A5" s="3" t="s">
        <v>74</v>
      </c>
      <c r="B5" s="58">
        <v>8.4</v>
      </c>
      <c r="C5" s="58">
        <v>11</v>
      </c>
      <c r="D5" s="58">
        <v>7.5</v>
      </c>
      <c r="E5" s="58">
        <v>8.8000000000000007</v>
      </c>
    </row>
    <row r="6" spans="1:5" x14ac:dyDescent="0.25">
      <c r="A6" s="3" t="s">
        <v>75</v>
      </c>
      <c r="B6" s="58">
        <v>50.6</v>
      </c>
      <c r="C6" s="58">
        <v>47.6</v>
      </c>
      <c r="D6" s="58">
        <v>51.5</v>
      </c>
      <c r="E6" s="58">
        <v>50.1</v>
      </c>
    </row>
    <row r="7" spans="1:5" x14ac:dyDescent="0.25">
      <c r="A7" s="3" t="s">
        <v>76</v>
      </c>
      <c r="B7" s="58">
        <v>11.8</v>
      </c>
      <c r="C7" s="58">
        <v>9.8000000000000007</v>
      </c>
      <c r="D7" s="58">
        <v>12.9</v>
      </c>
      <c r="E7" s="58">
        <v>11.5</v>
      </c>
    </row>
    <row r="8" spans="1:5" x14ac:dyDescent="0.25">
      <c r="A8" s="3" t="s">
        <v>77</v>
      </c>
      <c r="B8" s="58">
        <v>10.3</v>
      </c>
      <c r="C8" s="58">
        <v>9.8000000000000007</v>
      </c>
      <c r="D8" s="58">
        <v>11.7</v>
      </c>
      <c r="E8" s="58">
        <v>10.4</v>
      </c>
    </row>
    <row r="9" spans="1:5" x14ac:dyDescent="0.25">
      <c r="A9" s="3" t="s">
        <v>78</v>
      </c>
      <c r="B9" s="58">
        <v>6.5</v>
      </c>
      <c r="C9" s="58">
        <v>6.5</v>
      </c>
      <c r="D9" s="58">
        <v>5.8</v>
      </c>
      <c r="E9" s="58">
        <v>6.4</v>
      </c>
    </row>
    <row r="10" spans="1:5" x14ac:dyDescent="0.25">
      <c r="A10" s="3" t="s">
        <v>79</v>
      </c>
      <c r="B10" s="58">
        <v>6.4</v>
      </c>
      <c r="C10" s="58">
        <v>6.8</v>
      </c>
      <c r="D10" s="58">
        <v>6</v>
      </c>
      <c r="E10" s="58">
        <v>6.4</v>
      </c>
    </row>
    <row r="11" spans="1:5" x14ac:dyDescent="0.25">
      <c r="A11" s="3" t="s">
        <v>80</v>
      </c>
      <c r="B11" s="58">
        <v>4.7</v>
      </c>
      <c r="C11" s="58">
        <v>7.5</v>
      </c>
      <c r="D11" s="58">
        <v>3.7</v>
      </c>
      <c r="E11" s="58">
        <v>5.2</v>
      </c>
    </row>
    <row r="12" spans="1:5" x14ac:dyDescent="0.25">
      <c r="A12" s="103"/>
      <c r="B12" s="102"/>
      <c r="C12" s="102"/>
      <c r="D12" s="102"/>
      <c r="E12" s="102"/>
    </row>
    <row r="13" spans="1:5" x14ac:dyDescent="0.25">
      <c r="A13" s="39" t="s">
        <v>3</v>
      </c>
      <c r="B13" s="56">
        <v>100</v>
      </c>
      <c r="C13" s="56">
        <v>100</v>
      </c>
      <c r="D13" s="56">
        <v>100</v>
      </c>
      <c r="E13" s="57">
        <v>100</v>
      </c>
    </row>
    <row r="14" spans="1:5" x14ac:dyDescent="0.25">
      <c r="A14" s="39"/>
      <c r="B14" s="57"/>
      <c r="C14" s="57"/>
      <c r="D14" s="57"/>
      <c r="E14" s="57"/>
    </row>
    <row r="15" spans="1:5" ht="15" customHeight="1" x14ac:dyDescent="0.25">
      <c r="A15" s="42" t="s">
        <v>139</v>
      </c>
      <c r="B15" s="25"/>
      <c r="C15" s="25"/>
      <c r="D15" s="25"/>
      <c r="E15" s="25"/>
    </row>
    <row r="16" spans="1:5" x14ac:dyDescent="0.25">
      <c r="A16" s="5" t="s">
        <v>106</v>
      </c>
      <c r="B16" s="3"/>
      <c r="C16" s="3"/>
      <c r="D16" s="3"/>
      <c r="E16" s="25"/>
    </row>
  </sheetData>
  <pageMargins left="0.70866141732283472" right="0.70866141732283472" top="0.74803149606299213" bottom="0.74803149606299213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Tableau 1</vt:lpstr>
      <vt:lpstr>Tableau 2</vt:lpstr>
      <vt:lpstr>Tableau 3</vt:lpstr>
      <vt:lpstr>Tableau 4</vt:lpstr>
      <vt:lpstr>Tableau 5</vt:lpstr>
      <vt:lpstr>Tableau Annexe 1</vt:lpstr>
      <vt:lpstr>Tableau Annexe 2</vt:lpstr>
      <vt:lpstr>Tableau Annexe 3</vt:lpstr>
      <vt:lpstr>Tableau Annexe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2024-11-18T15:01:17Z</dcterms:modified>
</cp:coreProperties>
</file>