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0730" windowHeight="11160"/>
  </bookViews>
  <sheets>
    <sheet name="Sommaire" sheetId="13" r:id="rId1"/>
    <sheet name="Tableau 1" sheetId="16" r:id="rId2"/>
    <sheet name="Tableau 2" sheetId="17" r:id="rId3"/>
    <sheet name="Tableau 3" sheetId="18" r:id="rId4"/>
    <sheet name="Tableau 4" sheetId="26" r:id="rId5"/>
    <sheet name="Tableau 5" sheetId="20" r:id="rId6"/>
    <sheet name="Tableau 6" sheetId="21" r:id="rId7"/>
    <sheet name="Tableau Annexe 1" sheetId="22" r:id="rId8"/>
    <sheet name="Tableau Annexe 2" sheetId="24" r:id="rId9"/>
    <sheet name="Tableau Annexe 3" sheetId="25" r:id="rId10"/>
    <sheet name="Tableau Annexe 4" sheetId="27" r:id="rId1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3" i="13" l="1"/>
  <c r="B6" i="13"/>
  <c r="F16" i="27" l="1"/>
  <c r="F17" i="27"/>
  <c r="F18" i="27"/>
  <c r="F19" i="27"/>
  <c r="F20" i="27"/>
  <c r="F21" i="27"/>
  <c r="F23" i="27"/>
  <c r="F24" i="27"/>
  <c r="F25" i="27"/>
  <c r="F26" i="27"/>
  <c r="F6" i="27"/>
  <c r="F7" i="27"/>
  <c r="F8" i="27"/>
  <c r="F9" i="27"/>
  <c r="F10" i="27"/>
  <c r="F11" i="27"/>
  <c r="F12" i="27"/>
  <c r="F13" i="27"/>
  <c r="F14" i="27"/>
  <c r="F5" i="27"/>
  <c r="E11" i="26" l="1"/>
  <c r="E8" i="26"/>
  <c r="E6" i="26"/>
  <c r="E4" i="26"/>
  <c r="D88" i="22" l="1"/>
  <c r="E88" i="22"/>
  <c r="F88" i="22"/>
  <c r="G88" i="22"/>
  <c r="H88" i="22"/>
  <c r="I88" i="22"/>
  <c r="J88" i="22"/>
  <c r="K88" i="22"/>
  <c r="L88" i="22"/>
  <c r="C88" i="22"/>
  <c r="D67" i="22"/>
  <c r="E67" i="22"/>
  <c r="F67" i="22"/>
  <c r="G67" i="22"/>
  <c r="H67" i="22"/>
  <c r="I67" i="22"/>
  <c r="J67" i="22"/>
  <c r="K67" i="22"/>
  <c r="L67" i="22"/>
  <c r="C67" i="22"/>
  <c r="D42" i="22"/>
  <c r="E42" i="22"/>
  <c r="F42" i="22"/>
  <c r="G42" i="22"/>
  <c r="H42" i="22"/>
  <c r="I42" i="22"/>
  <c r="J42" i="22"/>
  <c r="K42" i="22"/>
  <c r="L42" i="22"/>
  <c r="C42" i="22"/>
  <c r="B12" i="13" l="1"/>
  <c r="B11" i="13"/>
  <c r="B10" i="13"/>
  <c r="B8" i="13"/>
  <c r="B7" i="13"/>
  <c r="B5" i="13"/>
  <c r="B4" i="13"/>
  <c r="B3" i="13"/>
</calcChain>
</file>

<file path=xl/sharedStrings.xml><?xml version="1.0" encoding="utf-8"?>
<sst xmlns="http://schemas.openxmlformats.org/spreadsheetml/2006/main" count="317" uniqueCount="152">
  <si>
    <t>Hommes</t>
  </si>
  <si>
    <t>Femmes</t>
  </si>
  <si>
    <t>1ère année</t>
  </si>
  <si>
    <t>Ensemble</t>
  </si>
  <si>
    <t>2ème année</t>
  </si>
  <si>
    <t>Filière scientifique</t>
  </si>
  <si>
    <t>Filière littéraire</t>
  </si>
  <si>
    <t xml:space="preserve">  Évolution annuelle, en %</t>
  </si>
  <si>
    <t>Filière économique</t>
  </si>
  <si>
    <t>Total CPGE</t>
  </si>
  <si>
    <t>Autres ministères</t>
  </si>
  <si>
    <t>Privé</t>
  </si>
  <si>
    <t>Total</t>
  </si>
  <si>
    <t>Public</t>
  </si>
  <si>
    <t>Autres origines (1)</t>
  </si>
  <si>
    <t>2004          2005</t>
  </si>
  <si>
    <t>2005          2006</t>
  </si>
  <si>
    <t>2006          2007</t>
  </si>
  <si>
    <t>2007          2008</t>
  </si>
  <si>
    <t>2008          2009</t>
  </si>
  <si>
    <t>2009           2010</t>
  </si>
  <si>
    <t>2010          2011</t>
  </si>
  <si>
    <t>2011          2012</t>
  </si>
  <si>
    <t>2012          2013</t>
  </si>
  <si>
    <t>2013          2014</t>
  </si>
  <si>
    <t xml:space="preserve">2014          2015 </t>
  </si>
  <si>
    <t xml:space="preserve">2015          2016 </t>
  </si>
  <si>
    <t>2016          2017</t>
  </si>
  <si>
    <t>2017          2018</t>
  </si>
  <si>
    <t>2018          2019</t>
  </si>
  <si>
    <t>Évolution annuelle en %</t>
  </si>
  <si>
    <t>Bacheliers généraux</t>
  </si>
  <si>
    <t>Bacheliers technologiques</t>
  </si>
  <si>
    <t>Bacheliers professionnels</t>
  </si>
  <si>
    <t>Paris - Ile-de-France</t>
  </si>
  <si>
    <t>Autres capitales régionales métropolitaines</t>
  </si>
  <si>
    <t>Reste de la France</t>
  </si>
  <si>
    <t>Dont femmes</t>
  </si>
  <si>
    <t>FILIÈRE SCIENTIFIQUE</t>
  </si>
  <si>
    <t>MPSI (Mathématiques, physique et sciences de l'ingénieur)</t>
  </si>
  <si>
    <t>PCSI (Physique, chimie et sciences de l'ingénieur)</t>
  </si>
  <si>
    <t>PTSI (Physique, technologie et sciences de l'ingénieur)</t>
  </si>
  <si>
    <t>BCPST (Biologie, chimie, physique, sciences de la Terre)</t>
  </si>
  <si>
    <t>TSI (Technologie et sciences industrielles)</t>
  </si>
  <si>
    <t>TPC (Technologie, physique et chimie)</t>
  </si>
  <si>
    <t>TB (Technologie et biologie)</t>
  </si>
  <si>
    <t>ENS Cachan section C (Art et design)</t>
  </si>
  <si>
    <t>MP-MP* (Mathématiques et physique)</t>
  </si>
  <si>
    <t>PC-PC* (Physique et chimie)</t>
  </si>
  <si>
    <t>PSI-PSI* (Physique et sciences de l'ingénieur)</t>
  </si>
  <si>
    <t>PT-PT* (Physique et technologie)</t>
  </si>
  <si>
    <t>ATS (Adaptation pour technicien supérieur)</t>
  </si>
  <si>
    <t>Prépa. économiques et commerciales opt. technologique</t>
  </si>
  <si>
    <t>ENS Cachan section D1 (Économie et droit)</t>
  </si>
  <si>
    <t>ENS Cachan section D2 (Économie et méthodes quantitatives de gestion)</t>
  </si>
  <si>
    <t>FILIÈRE LITTÉRAIRE</t>
  </si>
  <si>
    <t>Lettres</t>
  </si>
  <si>
    <t>Lettres et sciences sociales</t>
  </si>
  <si>
    <t>École nationale des chartes</t>
  </si>
  <si>
    <t>Lettres ENS Fontenay - Saint-Cloud</t>
  </si>
  <si>
    <t>Ministère de la défense</t>
  </si>
  <si>
    <t xml:space="preserve"> Saint-Cyr option lettres et sciences humaines</t>
  </si>
  <si>
    <t>Saint-Cyr option lettres et sciences humaines</t>
  </si>
  <si>
    <t>TOUTES FILIERES</t>
  </si>
  <si>
    <t xml:space="preserve">    dont redoublements</t>
  </si>
  <si>
    <t>Total filière scientifique</t>
  </si>
  <si>
    <t>FILIÈRE ÉCONOMIQUE</t>
  </si>
  <si>
    <t>Total filière économique</t>
  </si>
  <si>
    <t>Total filière littéraire</t>
  </si>
  <si>
    <t xml:space="preserve"> dont redoublements</t>
  </si>
  <si>
    <t>Agriculteurs exploitants</t>
  </si>
  <si>
    <t>Artisans, commerçants et chefs d'entreprise</t>
  </si>
  <si>
    <t>Cadres et professions intellectuelles supérieures</t>
  </si>
  <si>
    <t>Professions intermédiaires</t>
  </si>
  <si>
    <t>Employés</t>
  </si>
  <si>
    <t>Ouvriers</t>
  </si>
  <si>
    <t>Retraités, inactifs</t>
  </si>
  <si>
    <t>Non renseigné</t>
  </si>
  <si>
    <t>2019          2020</t>
  </si>
  <si>
    <t>2020          2021</t>
  </si>
  <si>
    <t>Saint-Cyr Sciences économiques et sociales</t>
  </si>
  <si>
    <t>Sommaire</t>
  </si>
  <si>
    <t>Tableau 1</t>
  </si>
  <si>
    <t>Tableau 2</t>
  </si>
  <si>
    <t>Tableau 3</t>
  </si>
  <si>
    <t>Tableau 4</t>
  </si>
  <si>
    <t>Tableau 5</t>
  </si>
  <si>
    <t>Annexe 1</t>
  </si>
  <si>
    <t>Annexe 2</t>
  </si>
  <si>
    <t>Évolution annuelle, en %</t>
  </si>
  <si>
    <t>% par rapport à l'effectif total</t>
  </si>
  <si>
    <t>Prépa. économique et commerciale générale</t>
  </si>
  <si>
    <t>2021          2022</t>
  </si>
  <si>
    <t>% dans la filière</t>
  </si>
  <si>
    <t>2022          2023</t>
  </si>
  <si>
    <t>2023          2024</t>
  </si>
  <si>
    <t>Tableau 6</t>
  </si>
  <si>
    <t>2024          2025</t>
  </si>
  <si>
    <t>Effectifs par année de formation en 2025-2026</t>
  </si>
  <si>
    <t>Champ : Étudiants sous statut scolaire. France, établissements publics et privés sous ou hors contrat</t>
  </si>
  <si>
    <t>Evolution annuelle, en %</t>
  </si>
  <si>
    <t>Effectifs et évolution des étudiants en CPGE par filière et par sexe en 2025-2026</t>
  </si>
  <si>
    <t>Origine des nouveaux entrants en 2025-2026</t>
  </si>
  <si>
    <t>Effectifs d'entrants 2025</t>
  </si>
  <si>
    <t>(1) Université, IUT, vie active, étudiants étrangers et autres.</t>
  </si>
  <si>
    <t>Origine sociale des élèves de CPGE en 2025-2026</t>
  </si>
  <si>
    <t>Répartition géographique des effectifs en 2025-2026 selon la filière</t>
  </si>
  <si>
    <t>Agro Véto post BTSA et BTS</t>
  </si>
  <si>
    <t>MP2I (opt. sciences informatiques)</t>
  </si>
  <si>
    <t>MPSI (Mathématiques, physique et sciences de l'ingénieur</t>
  </si>
  <si>
    <t>ATS (Adaptation pou,périeur)</t>
  </si>
  <si>
    <t>MPI_MPI* (Mathématiques, physique et informatique)</t>
  </si>
  <si>
    <t>Prépa. économique et commerciale en 1 an bacheliers pro</t>
  </si>
  <si>
    <t>Prépa. économique et commerciale, voie technologique</t>
  </si>
  <si>
    <t>Effectifs par filière de CPGE 2025-2026</t>
  </si>
  <si>
    <t>Evolution des effectifs par filière de CPGE depuis la rentrée 2004-2005</t>
  </si>
  <si>
    <t>2025          2026</t>
  </si>
  <si>
    <t>Annexe 3</t>
  </si>
  <si>
    <t>MEN et MESRE</t>
  </si>
  <si>
    <t>Taux de passage en deuxième année pour la rentrée 2025-2026 (élèves inscrits en première année en 2024-2025)</t>
  </si>
  <si>
    <t>2 sur 4</t>
  </si>
  <si>
    <t>1 sur 2</t>
  </si>
  <si>
    <t>MP2I (Mathématiques, physique, ingénierie et informatique)</t>
  </si>
  <si>
    <t>1 sur 1</t>
  </si>
  <si>
    <t>8 sur 10</t>
  </si>
  <si>
    <t>0 sur 1</t>
  </si>
  <si>
    <t>87</t>
  </si>
  <si>
    <t>7 sur 10</t>
  </si>
  <si>
    <t>11 sur 17</t>
  </si>
  <si>
    <t>3 sur 3</t>
  </si>
  <si>
    <t>9 sur 11</t>
  </si>
  <si>
    <t>2 sur 3</t>
  </si>
  <si>
    <t>92</t>
  </si>
  <si>
    <t>7 sur 9</t>
  </si>
  <si>
    <t>0 sur 2</t>
  </si>
  <si>
    <t>82</t>
  </si>
  <si>
    <t>Prépa, économique et commerciale générale</t>
  </si>
  <si>
    <t>Prépa, économique et commerciale, voie technologique</t>
  </si>
  <si>
    <t>MP2I (opt, sciences industrielles de l’ingénieur)</t>
  </si>
  <si>
    <t>MP2I (opt, sciences informatiques)</t>
  </si>
  <si>
    <t>Champ : Étudiants sous statut scolaire, France, établissements publics et privés sous ou hors contrat</t>
  </si>
  <si>
    <t>Part dans la population de 25 à 54 ans</t>
  </si>
  <si>
    <t>Part du privé (en %)</t>
  </si>
  <si>
    <t>Effectifs selon le secteur de l'établissement en 2025-2026</t>
  </si>
  <si>
    <t>Agro. Véto. post BTS BTSA</t>
  </si>
  <si>
    <t>Prépa. économique et commerciale,voie professionelle</t>
  </si>
  <si>
    <t>Filière</t>
  </si>
  <si>
    <t>Bacs généraux</t>
  </si>
  <si>
    <t>Bacs technologiques</t>
  </si>
  <si>
    <t>Bacs pro</t>
  </si>
  <si>
    <t>Annexe 4</t>
  </si>
  <si>
    <t>Source : MESRE-SIES / Systèmes d'information Scolarité du ministère de l'éducation nationale et Scolege du MESRE, système d'information de l'enseignement agricole du ministère de l’agriculture et de la souveraineté alimentaire.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</si>
</sst>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,##0.0"/>
    <numFmt numFmtId="166" formatCode="0.0%"/>
  </numFmts>
  <fonts count="23" x14ac:knownFonts="1">
    <font>
      <sz val="11"/>
      <color theme="1"/>
      <name val="Calibri"/>
      <family val="2"/>
      <scheme val="minor"/>
    </font>
    <font>
      <u/>
      <sz val="11"/>
      <color rgb="FF0066AA"/>
      <name val="Calibri"/>
    </font>
    <font>
      <u/>
      <sz val="11"/>
      <color theme="10"/>
      <name val="Calibri"/>
    </font>
    <font>
      <sz val="11"/>
      <color theme="1"/>
      <name val="Calibri"/>
    </font>
    <font>
      <b/>
      <sz val="14"/>
      <color theme="1"/>
      <name val="Calibri"/>
    </font>
    <font>
      <sz val="11"/>
      <color rgb="FF0070C0"/>
      <name val="Calibri"/>
    </font>
    <font>
      <i/>
      <sz val="11"/>
      <color theme="1"/>
      <name val="Calibri"/>
    </font>
    <font>
      <b/>
      <sz val="11"/>
      <color theme="1"/>
      <name val="Calibri"/>
    </font>
    <font>
      <b/>
      <sz val="11"/>
      <color theme="0"/>
      <name val="Calibri"/>
    </font>
    <font>
      <b/>
      <i/>
      <sz val="11"/>
      <color theme="1"/>
      <name val="Calibri"/>
    </font>
    <font>
      <i/>
      <sz val="11"/>
      <color rgb="FF000000"/>
      <name val="Calibri"/>
    </font>
    <font>
      <b/>
      <sz val="11"/>
      <color indexed="9"/>
      <name val="Calibri"/>
    </font>
    <font>
      <b/>
      <sz val="11"/>
      <color rgb="FF0070C0"/>
      <name val="Calibri"/>
    </font>
    <font>
      <b/>
      <sz val="11"/>
      <color indexed="9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b/>
      <i/>
      <sz val="11"/>
      <color theme="0"/>
      <name val="Calibri"/>
      <family val="2"/>
    </font>
    <font>
      <i/>
      <sz val="11"/>
      <color theme="0"/>
      <name val="Calibri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F497D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rgb="FFFFFFFF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thin">
        <color theme="0"/>
      </bottom>
      <diagonal/>
    </border>
    <border>
      <left style="thin">
        <color indexed="9"/>
      </left>
      <right style="thin">
        <color theme="0"/>
      </right>
      <top/>
      <bottom/>
      <diagonal/>
    </border>
    <border>
      <left/>
      <right style="thin">
        <color indexed="9"/>
      </right>
      <top/>
      <bottom/>
      <diagonal/>
    </border>
  </borders>
  <cellStyleXfs count="3">
    <xf numFmtId="0" fontId="0" fillId="0" borderId="0"/>
    <xf numFmtId="9" fontId="20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127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3" fontId="3" fillId="2" borderId="0" xfId="0" applyNumberFormat="1" applyFont="1" applyFill="1" applyAlignment="1">
      <alignment vertical="center"/>
    </xf>
    <xf numFmtId="3" fontId="7" fillId="2" borderId="0" xfId="0" applyNumberFormat="1" applyFont="1" applyFill="1" applyAlignment="1">
      <alignment vertical="center"/>
    </xf>
    <xf numFmtId="0" fontId="8" fillId="3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6" fillId="2" borderId="0" xfId="0" applyFont="1" applyFill="1"/>
    <xf numFmtId="0" fontId="3" fillId="3" borderId="1" xfId="0" applyFont="1" applyFill="1" applyBorder="1" applyAlignment="1">
      <alignment vertical="top"/>
    </xf>
    <xf numFmtId="0" fontId="6" fillId="3" borderId="3" xfId="0" applyFont="1" applyFill="1" applyBorder="1"/>
    <xf numFmtId="164" fontId="6" fillId="2" borderId="0" xfId="0" applyNumberFormat="1" applyFont="1" applyFill="1"/>
    <xf numFmtId="164" fontId="6" fillId="2" borderId="4" xfId="0" applyNumberFormat="1" applyFont="1" applyFill="1" applyBorder="1"/>
    <xf numFmtId="0" fontId="3" fillId="2" borderId="0" xfId="0" applyFont="1" applyFill="1" applyAlignment="1">
      <alignment horizontal="right" vertical="center" wrapText="1"/>
    </xf>
    <xf numFmtId="0" fontId="6" fillId="2" borderId="4" xfId="0" applyFont="1" applyFill="1" applyBorder="1" applyAlignment="1">
      <alignment horizontal="right"/>
    </xf>
    <xf numFmtId="0" fontId="7" fillId="2" borderId="5" xfId="0" applyFont="1" applyFill="1" applyBorder="1" applyAlignment="1">
      <alignment vertical="center" wrapText="1"/>
    </xf>
    <xf numFmtId="3" fontId="7" fillId="2" borderId="5" xfId="0" applyNumberFormat="1" applyFont="1" applyFill="1" applyBorder="1" applyAlignment="1">
      <alignment vertical="center"/>
    </xf>
    <xf numFmtId="164" fontId="9" fillId="2" borderId="5" xfId="0" applyNumberFormat="1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10" fillId="2" borderId="6" xfId="0" applyFont="1" applyFill="1" applyBorder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3" fillId="2" borderId="0" xfId="0" applyFont="1" applyFill="1"/>
    <xf numFmtId="0" fontId="4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0" fontId="8" fillId="2" borderId="8" xfId="0" applyFont="1" applyFill="1" applyBorder="1"/>
    <xf numFmtId="0" fontId="8" fillId="2" borderId="0" xfId="0" applyFont="1" applyFill="1"/>
    <xf numFmtId="0" fontId="8" fillId="2" borderId="2" xfId="0" applyFont="1" applyFill="1" applyBorder="1"/>
    <xf numFmtId="3" fontId="3" fillId="2" borderId="0" xfId="0" applyNumberFormat="1" applyFont="1" applyFill="1" applyAlignment="1">
      <alignment horizontal="right" vertical="center"/>
    </xf>
    <xf numFmtId="164" fontId="3" fillId="2" borderId="10" xfId="0" applyNumberFormat="1" applyFont="1" applyFill="1" applyBorder="1" applyAlignment="1">
      <alignment vertical="center" wrapText="1"/>
    </xf>
    <xf numFmtId="0" fontId="11" fillId="3" borderId="10" xfId="0" applyFont="1" applyFill="1" applyBorder="1" applyAlignment="1">
      <alignment horizontal="center" vertical="center" wrapText="1"/>
    </xf>
    <xf numFmtId="3" fontId="7" fillId="2" borderId="0" xfId="0" applyNumberFormat="1" applyFont="1" applyFill="1" applyAlignment="1">
      <alignment vertical="center" wrapText="1"/>
    </xf>
    <xf numFmtId="0" fontId="3" fillId="3" borderId="0" xfId="0" applyFont="1" applyFill="1" applyAlignment="1">
      <alignment horizontal="center" vertical="top"/>
    </xf>
    <xf numFmtId="0" fontId="3" fillId="3" borderId="0" xfId="0" applyFont="1" applyFill="1" applyAlignment="1">
      <alignment vertical="center" wrapText="1"/>
    </xf>
    <xf numFmtId="164" fontId="3" fillId="3" borderId="10" xfId="0" applyNumberFormat="1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3" fontId="7" fillId="2" borderId="10" xfId="0" applyNumberFormat="1" applyFont="1" applyFill="1" applyBorder="1" applyAlignment="1">
      <alignment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right" vertical="center" wrapText="1"/>
    </xf>
    <xf numFmtId="0" fontId="11" fillId="3" borderId="0" xfId="0" applyFont="1" applyFill="1" applyAlignment="1">
      <alignment horizontal="center" vertical="center" wrapText="1"/>
    </xf>
    <xf numFmtId="0" fontId="3" fillId="3" borderId="8" xfId="0" applyFont="1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165" fontId="12" fillId="3" borderId="1" xfId="0" applyNumberFormat="1" applyFont="1" applyFill="1" applyBorder="1" applyAlignment="1">
      <alignment horizontal="right" vertical="center"/>
    </xf>
    <xf numFmtId="165" fontId="12" fillId="3" borderId="8" xfId="0" applyNumberFormat="1" applyFont="1" applyFill="1" applyBorder="1" applyAlignment="1">
      <alignment horizontal="right" vertical="center"/>
    </xf>
    <xf numFmtId="0" fontId="11" fillId="3" borderId="1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165" fontId="7" fillId="2" borderId="11" xfId="0" applyNumberFormat="1" applyFont="1" applyFill="1" applyBorder="1" applyAlignment="1">
      <alignment vertical="center" wrapText="1"/>
    </xf>
    <xf numFmtId="165" fontId="7" fillId="2" borderId="0" xfId="0" applyNumberFormat="1" applyFont="1" applyFill="1" applyAlignment="1">
      <alignment vertical="center" wrapText="1"/>
    </xf>
    <xf numFmtId="165" fontId="3" fillId="2" borderId="0" xfId="0" applyNumberFormat="1" applyFont="1" applyFill="1" applyAlignment="1">
      <alignment horizontal="right" vertical="center"/>
    </xf>
    <xf numFmtId="165" fontId="3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vertical="center"/>
    </xf>
    <xf numFmtId="0" fontId="3" fillId="3" borderId="0" xfId="0" applyFont="1" applyFill="1" applyAlignment="1">
      <alignment vertical="top"/>
    </xf>
    <xf numFmtId="0" fontId="11" fillId="3" borderId="10" xfId="0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horizontal="center" vertical="center" wrapText="1"/>
    </xf>
    <xf numFmtId="3" fontId="9" fillId="2" borderId="0" xfId="0" applyNumberFormat="1" applyFont="1" applyFill="1" applyAlignment="1">
      <alignment vertical="center"/>
    </xf>
    <xf numFmtId="3" fontId="6" fillId="2" borderId="0" xfId="0" applyNumberFormat="1" applyFont="1" applyFill="1" applyAlignment="1">
      <alignment vertical="center"/>
    </xf>
    <xf numFmtId="164" fontId="7" fillId="2" borderId="9" xfId="0" applyNumberFormat="1" applyFont="1" applyFill="1" applyBorder="1" applyAlignment="1">
      <alignment vertical="top" wrapText="1"/>
    </xf>
    <xf numFmtId="0" fontId="3" fillId="2" borderId="0" xfId="0" applyFont="1" applyFill="1" applyAlignment="1">
      <alignment horizontal="left" vertical="top" wrapText="1"/>
    </xf>
    <xf numFmtId="164" fontId="3" fillId="2" borderId="0" xfId="0" applyNumberFormat="1" applyFont="1" applyFill="1" applyAlignment="1">
      <alignment vertical="top" wrapText="1"/>
    </xf>
    <xf numFmtId="164" fontId="3" fillId="2" borderId="0" xfId="0" applyNumberFormat="1" applyFont="1" applyFill="1" applyAlignment="1">
      <alignment vertical="top"/>
    </xf>
    <xf numFmtId="3" fontId="11" fillId="3" borderId="9" xfId="0" applyNumberFormat="1" applyFont="1" applyFill="1" applyBorder="1" applyAlignment="1">
      <alignment horizontal="right" vertical="center" wrapText="1"/>
    </xf>
    <xf numFmtId="3" fontId="3" fillId="2" borderId="8" xfId="0" applyNumberFormat="1" applyFont="1" applyFill="1" applyBorder="1" applyAlignment="1">
      <alignment horizontal="right" vertical="center"/>
    </xf>
    <xf numFmtId="164" fontId="6" fillId="2" borderId="9" xfId="0" applyNumberFormat="1" applyFont="1" applyFill="1" applyBorder="1" applyAlignment="1">
      <alignment vertical="top"/>
    </xf>
    <xf numFmtId="164" fontId="3" fillId="3" borderId="9" xfId="0" applyNumberFormat="1" applyFont="1" applyFill="1" applyBorder="1" applyAlignment="1">
      <alignment vertical="top" wrapText="1"/>
    </xf>
    <xf numFmtId="3" fontId="7" fillId="2" borderId="9" xfId="0" applyNumberFormat="1" applyFont="1" applyFill="1" applyBorder="1" applyAlignment="1">
      <alignment vertical="center" wrapText="1"/>
    </xf>
    <xf numFmtId="0" fontId="11" fillId="3" borderId="0" xfId="0" applyFont="1" applyFill="1" applyAlignment="1">
      <alignment horizontal="left" vertical="top" wrapText="1"/>
    </xf>
    <xf numFmtId="3" fontId="11" fillId="3" borderId="16" xfId="0" applyNumberFormat="1" applyFont="1" applyFill="1" applyBorder="1" applyAlignment="1">
      <alignment horizontal="right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0" fontId="3" fillId="3" borderId="0" xfId="0" applyFont="1" applyFill="1" applyAlignment="1">
      <alignment horizontal="left" vertical="top" wrapText="1"/>
    </xf>
    <xf numFmtId="164" fontId="3" fillId="3" borderId="2" xfId="0" applyNumberFormat="1" applyFont="1" applyFill="1" applyBorder="1" applyAlignment="1">
      <alignment vertical="top" wrapText="1"/>
    </xf>
    <xf numFmtId="164" fontId="3" fillId="3" borderId="1" xfId="0" applyNumberFormat="1" applyFont="1" applyFill="1" applyBorder="1" applyAlignment="1">
      <alignment vertical="top"/>
    </xf>
    <xf numFmtId="164" fontId="3" fillId="3" borderId="1" xfId="0" applyNumberFormat="1" applyFont="1" applyFill="1" applyBorder="1" applyAlignment="1">
      <alignment vertical="top" wrapText="1"/>
    </xf>
    <xf numFmtId="0" fontId="7" fillId="2" borderId="0" xfId="0" applyFont="1" applyFill="1" applyAlignment="1">
      <alignment horizontal="left" vertical="top" wrapText="1"/>
    </xf>
    <xf numFmtId="3" fontId="7" fillId="2" borderId="16" xfId="0" applyNumberFormat="1" applyFont="1" applyFill="1" applyBorder="1" applyAlignment="1">
      <alignment vertical="center" wrapText="1"/>
    </xf>
    <xf numFmtId="3" fontId="7" fillId="2" borderId="1" xfId="0" applyNumberFormat="1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3" fontId="3" fillId="2" borderId="1" xfId="0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right" vertical="top" wrapText="1"/>
    </xf>
    <xf numFmtId="164" fontId="6" fillId="2" borderId="2" xfId="0" applyNumberFormat="1" applyFont="1" applyFill="1" applyBorder="1" applyAlignment="1">
      <alignment vertical="top" wrapText="1"/>
    </xf>
    <xf numFmtId="164" fontId="6" fillId="2" borderId="1" xfId="0" applyNumberFormat="1" applyFont="1" applyFill="1" applyBorder="1" applyAlignment="1">
      <alignment vertical="top" wrapText="1"/>
    </xf>
    <xf numFmtId="164" fontId="6" fillId="2" borderId="1" xfId="0" applyNumberFormat="1" applyFont="1" applyFill="1" applyBorder="1" applyAlignment="1">
      <alignment vertical="top"/>
    </xf>
    <xf numFmtId="0" fontId="9" fillId="2" borderId="0" xfId="0" applyFont="1" applyFill="1" applyAlignment="1">
      <alignment horizontal="right" vertical="top" wrapText="1"/>
    </xf>
    <xf numFmtId="164" fontId="9" fillId="2" borderId="2" xfId="0" applyNumberFormat="1" applyFont="1" applyFill="1" applyBorder="1" applyAlignment="1">
      <alignment vertical="top" wrapText="1"/>
    </xf>
    <xf numFmtId="164" fontId="9" fillId="2" borderId="1" xfId="0" applyNumberFormat="1" applyFont="1" applyFill="1" applyBorder="1" applyAlignment="1">
      <alignment vertical="top" wrapText="1"/>
    </xf>
    <xf numFmtId="164" fontId="9" fillId="2" borderId="1" xfId="0" applyNumberFormat="1" applyFont="1" applyFill="1" applyBorder="1" applyAlignment="1">
      <alignment vertical="top"/>
    </xf>
    <xf numFmtId="164" fontId="9" fillId="2" borderId="9" xfId="0" applyNumberFormat="1" applyFont="1" applyFill="1" applyBorder="1" applyAlignment="1">
      <alignment vertical="top" wrapText="1"/>
    </xf>
    <xf numFmtId="0" fontId="3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vertical="center"/>
    </xf>
    <xf numFmtId="0" fontId="16" fillId="3" borderId="4" xfId="0" applyFont="1" applyFill="1" applyBorder="1" applyAlignment="1">
      <alignment vertical="center"/>
    </xf>
    <xf numFmtId="0" fontId="17" fillId="3" borderId="12" xfId="0" applyFont="1" applyFill="1" applyBorder="1" applyAlignment="1">
      <alignment vertical="center"/>
    </xf>
    <xf numFmtId="0" fontId="17" fillId="3" borderId="12" xfId="0" applyFont="1" applyFill="1" applyBorder="1" applyAlignment="1">
      <alignment vertical="center" wrapText="1"/>
    </xf>
    <xf numFmtId="0" fontId="16" fillId="3" borderId="0" xfId="0" applyFont="1" applyFill="1" applyAlignment="1">
      <alignment vertical="center"/>
    </xf>
    <xf numFmtId="0" fontId="18" fillId="3" borderId="4" xfId="0" applyFont="1" applyFill="1" applyBorder="1" applyAlignment="1">
      <alignment vertical="center"/>
    </xf>
    <xf numFmtId="0" fontId="17" fillId="3" borderId="0" xfId="0" applyFont="1" applyFill="1" applyAlignment="1">
      <alignment vertical="center"/>
    </xf>
    <xf numFmtId="0" fontId="19" fillId="3" borderId="4" xfId="0" applyFont="1" applyFill="1" applyBorder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19" fillId="3" borderId="0" xfId="0" applyFont="1" applyFill="1" applyBorder="1" applyAlignment="1">
      <alignment vertical="center"/>
    </xf>
    <xf numFmtId="0" fontId="16" fillId="3" borderId="15" xfId="0" applyFont="1" applyFill="1" applyBorder="1" applyAlignment="1">
      <alignment vertical="center"/>
    </xf>
    <xf numFmtId="0" fontId="16" fillId="3" borderId="6" xfId="0" applyFont="1" applyFill="1" applyBorder="1" applyAlignment="1">
      <alignment vertical="center"/>
    </xf>
    <xf numFmtId="0" fontId="18" fillId="3" borderId="0" xfId="0" applyFont="1" applyFill="1" applyAlignment="1">
      <alignment vertical="center"/>
    </xf>
    <xf numFmtId="0" fontId="14" fillId="3" borderId="0" xfId="0" applyFont="1" applyFill="1" applyAlignment="1">
      <alignment vertical="center"/>
    </xf>
    <xf numFmtId="0" fontId="13" fillId="3" borderId="11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right" vertical="center"/>
    </xf>
    <xf numFmtId="9" fontId="0" fillId="0" borderId="0" xfId="1" applyFont="1"/>
    <xf numFmtId="166" fontId="0" fillId="0" borderId="0" xfId="1" applyNumberFormat="1" applyFont="1"/>
    <xf numFmtId="9" fontId="0" fillId="0" borderId="0" xfId="1" applyNumberFormat="1" applyFont="1"/>
    <xf numFmtId="164" fontId="21" fillId="2" borderId="0" xfId="0" applyNumberFormat="1" applyFont="1" applyFill="1" applyAlignment="1">
      <alignment vertical="center"/>
    </xf>
    <xf numFmtId="164" fontId="21" fillId="2" borderId="10" xfId="0" applyNumberFormat="1" applyFont="1" applyFill="1" applyBorder="1" applyAlignment="1">
      <alignment vertical="center"/>
    </xf>
    <xf numFmtId="164" fontId="21" fillId="2" borderId="0" xfId="0" applyNumberFormat="1" applyFont="1" applyFill="1" applyAlignment="1">
      <alignment vertical="center" wrapText="1"/>
    </xf>
    <xf numFmtId="164" fontId="21" fillId="2" borderId="10" xfId="0" applyNumberFormat="1" applyFont="1" applyFill="1" applyBorder="1" applyAlignment="1">
      <alignment vertical="center" wrapText="1"/>
    </xf>
    <xf numFmtId="0" fontId="21" fillId="0" borderId="9" xfId="0" applyFont="1" applyBorder="1" applyAlignment="1">
      <alignment horizontal="right" vertical="center" wrapText="1"/>
    </xf>
    <xf numFmtId="165" fontId="7" fillId="2" borderId="10" xfId="0" applyNumberFormat="1" applyFont="1" applyFill="1" applyBorder="1" applyAlignment="1">
      <alignment vertical="center" wrapText="1"/>
    </xf>
    <xf numFmtId="0" fontId="13" fillId="3" borderId="17" xfId="0" applyFont="1" applyFill="1" applyBorder="1" applyAlignment="1">
      <alignment horizontal="center" vertical="center" wrapText="1"/>
    </xf>
    <xf numFmtId="0" fontId="0" fillId="2" borderId="0" xfId="0" applyFill="1"/>
    <xf numFmtId="0" fontId="0" fillId="2" borderId="0" xfId="0" applyFill="1" applyAlignment="1">
      <alignment horizontal="left" indent="2"/>
    </xf>
    <xf numFmtId="0" fontId="22" fillId="2" borderId="0" xfId="2" applyFill="1" applyAlignment="1">
      <alignment vertical="center"/>
    </xf>
    <xf numFmtId="0" fontId="21" fillId="2" borderId="5" xfId="0" applyFont="1" applyFill="1" applyBorder="1" applyAlignment="1">
      <alignment horizontal="right" vertical="center" wrapText="1"/>
    </xf>
    <xf numFmtId="0" fontId="16" fillId="3" borderId="0" xfId="0" applyFont="1" applyFill="1" applyAlignment="1">
      <alignment horizontal="center" vertical="center"/>
    </xf>
    <xf numFmtId="0" fontId="16" fillId="3" borderId="13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6" fillId="3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16" fillId="3" borderId="14" xfId="0" applyFont="1" applyFill="1" applyBorder="1" applyAlignment="1">
      <alignment horizontal="center" vertical="center"/>
    </xf>
  </cellXfs>
  <cellStyles count="3">
    <cellStyle name="Lien hypertexte" xfId="2" builtinId="8"/>
    <cellStyle name="Normal" xfId="0" builtinId="0"/>
    <cellStyle name="Pourcentage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Effectifs de CPGE par filière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'Tableau Annexe 2'!$A$4</c:f>
              <c:strCache>
                <c:ptCount val="1"/>
                <c:pt idx="0">
                  <c:v>Filière scientifique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'Tableau Annexe 2'!$B$3:$W$3</c:f>
              <c:strCache>
                <c:ptCount val="22"/>
                <c:pt idx="0">
                  <c:v>2004          2005</c:v>
                </c:pt>
                <c:pt idx="1">
                  <c:v>2005          2006</c:v>
                </c:pt>
                <c:pt idx="2">
                  <c:v>2006          2007</c:v>
                </c:pt>
                <c:pt idx="3">
                  <c:v>2007          2008</c:v>
                </c:pt>
                <c:pt idx="4">
                  <c:v>2008          2009</c:v>
                </c:pt>
                <c:pt idx="5">
                  <c:v>2009           2010</c:v>
                </c:pt>
                <c:pt idx="6">
                  <c:v>2010          2011</c:v>
                </c:pt>
                <c:pt idx="7">
                  <c:v>2011          2012</c:v>
                </c:pt>
                <c:pt idx="8">
                  <c:v>2012          2013</c:v>
                </c:pt>
                <c:pt idx="9">
                  <c:v>2013          2014</c:v>
                </c:pt>
                <c:pt idx="10">
                  <c:v>2014          2015 </c:v>
                </c:pt>
                <c:pt idx="11">
                  <c:v>2015          2016 </c:v>
                </c:pt>
                <c:pt idx="12">
                  <c:v>2016          2017</c:v>
                </c:pt>
                <c:pt idx="13">
                  <c:v>2017          2018</c:v>
                </c:pt>
                <c:pt idx="14">
                  <c:v>2018          2019</c:v>
                </c:pt>
                <c:pt idx="15">
                  <c:v>2019          2020</c:v>
                </c:pt>
                <c:pt idx="16">
                  <c:v>2020          2021</c:v>
                </c:pt>
                <c:pt idx="17">
                  <c:v>2021          2022</c:v>
                </c:pt>
                <c:pt idx="18">
                  <c:v>2022          2023</c:v>
                </c:pt>
                <c:pt idx="19">
                  <c:v>2023          2024</c:v>
                </c:pt>
                <c:pt idx="20">
                  <c:v>2024          2025</c:v>
                </c:pt>
                <c:pt idx="21">
                  <c:v>2025          2026</c:v>
                </c:pt>
              </c:strCache>
            </c:strRef>
          </c:cat>
          <c:val>
            <c:numRef>
              <c:f>'Tableau Annexe 2'!$B$4:$W$4</c:f>
              <c:numCache>
                <c:formatCode>#,##0</c:formatCode>
                <c:ptCount val="22"/>
                <c:pt idx="0">
                  <c:v>46467</c:v>
                </c:pt>
                <c:pt idx="1">
                  <c:v>47369</c:v>
                </c:pt>
                <c:pt idx="2">
                  <c:v>47772</c:v>
                </c:pt>
                <c:pt idx="3">
                  <c:v>48361</c:v>
                </c:pt>
                <c:pt idx="4">
                  <c:v>49279</c:v>
                </c:pt>
                <c:pt idx="5">
                  <c:v>49909</c:v>
                </c:pt>
                <c:pt idx="6">
                  <c:v>49678</c:v>
                </c:pt>
                <c:pt idx="7">
                  <c:v>49747</c:v>
                </c:pt>
                <c:pt idx="8">
                  <c:v>50479</c:v>
                </c:pt>
                <c:pt idx="9">
                  <c:v>51202</c:v>
                </c:pt>
                <c:pt idx="10">
                  <c:v>51774</c:v>
                </c:pt>
                <c:pt idx="11">
                  <c:v>53204</c:v>
                </c:pt>
                <c:pt idx="12">
                  <c:v>53681</c:v>
                </c:pt>
                <c:pt idx="13">
                  <c:v>53848</c:v>
                </c:pt>
                <c:pt idx="14">
                  <c:v>53569</c:v>
                </c:pt>
                <c:pt idx="15">
                  <c:v>53482</c:v>
                </c:pt>
                <c:pt idx="16">
                  <c:v>53406</c:v>
                </c:pt>
                <c:pt idx="17">
                  <c:v>52603</c:v>
                </c:pt>
                <c:pt idx="18">
                  <c:v>50897</c:v>
                </c:pt>
                <c:pt idx="19">
                  <c:v>51226</c:v>
                </c:pt>
                <c:pt idx="20">
                  <c:v>54021</c:v>
                </c:pt>
                <c:pt idx="21">
                  <c:v>54828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FC-4D71-B498-766DD3DBE648}"/>
            </c:ext>
          </c:extLst>
        </c:ser>
        <c:ser>
          <c:idx val="2"/>
          <c:order val="2"/>
          <c:tx>
            <c:strRef>
              <c:f>'Tableau Annexe 2'!$A$6</c:f>
              <c:strCache>
                <c:ptCount val="1"/>
                <c:pt idx="0">
                  <c:v>Filière économique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'Tableau Annexe 2'!$B$3:$W$3</c:f>
              <c:strCache>
                <c:ptCount val="22"/>
                <c:pt idx="0">
                  <c:v>2004          2005</c:v>
                </c:pt>
                <c:pt idx="1">
                  <c:v>2005          2006</c:v>
                </c:pt>
                <c:pt idx="2">
                  <c:v>2006          2007</c:v>
                </c:pt>
                <c:pt idx="3">
                  <c:v>2007          2008</c:v>
                </c:pt>
                <c:pt idx="4">
                  <c:v>2008          2009</c:v>
                </c:pt>
                <c:pt idx="5">
                  <c:v>2009           2010</c:v>
                </c:pt>
                <c:pt idx="6">
                  <c:v>2010          2011</c:v>
                </c:pt>
                <c:pt idx="7">
                  <c:v>2011          2012</c:v>
                </c:pt>
                <c:pt idx="8">
                  <c:v>2012          2013</c:v>
                </c:pt>
                <c:pt idx="9">
                  <c:v>2013          2014</c:v>
                </c:pt>
                <c:pt idx="10">
                  <c:v>2014          2015 </c:v>
                </c:pt>
                <c:pt idx="11">
                  <c:v>2015          2016 </c:v>
                </c:pt>
                <c:pt idx="12">
                  <c:v>2016          2017</c:v>
                </c:pt>
                <c:pt idx="13">
                  <c:v>2017          2018</c:v>
                </c:pt>
                <c:pt idx="14">
                  <c:v>2018          2019</c:v>
                </c:pt>
                <c:pt idx="15">
                  <c:v>2019          2020</c:v>
                </c:pt>
                <c:pt idx="16">
                  <c:v>2020          2021</c:v>
                </c:pt>
                <c:pt idx="17">
                  <c:v>2021          2022</c:v>
                </c:pt>
                <c:pt idx="18">
                  <c:v>2022          2023</c:v>
                </c:pt>
                <c:pt idx="19">
                  <c:v>2023          2024</c:v>
                </c:pt>
                <c:pt idx="20">
                  <c:v>2024          2025</c:v>
                </c:pt>
                <c:pt idx="21">
                  <c:v>2025          2026</c:v>
                </c:pt>
              </c:strCache>
            </c:strRef>
          </c:cat>
          <c:val>
            <c:numRef>
              <c:f>'Tableau Annexe 2'!$B$6:$W$6</c:f>
              <c:numCache>
                <c:formatCode>#,##0</c:formatCode>
                <c:ptCount val="22"/>
                <c:pt idx="0">
                  <c:v>15792</c:v>
                </c:pt>
                <c:pt idx="1">
                  <c:v>16177</c:v>
                </c:pt>
                <c:pt idx="2">
                  <c:v>17092</c:v>
                </c:pt>
                <c:pt idx="3">
                  <c:v>18323</c:v>
                </c:pt>
                <c:pt idx="4">
                  <c:v>19202</c:v>
                </c:pt>
                <c:pt idx="5">
                  <c:v>19447</c:v>
                </c:pt>
                <c:pt idx="6">
                  <c:v>18490</c:v>
                </c:pt>
                <c:pt idx="7">
                  <c:v>18598</c:v>
                </c:pt>
                <c:pt idx="8">
                  <c:v>19260</c:v>
                </c:pt>
                <c:pt idx="9">
                  <c:v>19632</c:v>
                </c:pt>
                <c:pt idx="10">
                  <c:v>19591</c:v>
                </c:pt>
                <c:pt idx="11">
                  <c:v>20010</c:v>
                </c:pt>
                <c:pt idx="12">
                  <c:v>20168</c:v>
                </c:pt>
                <c:pt idx="13">
                  <c:v>20056</c:v>
                </c:pt>
                <c:pt idx="14">
                  <c:v>18971</c:v>
                </c:pt>
                <c:pt idx="15">
                  <c:v>19279</c:v>
                </c:pt>
                <c:pt idx="16">
                  <c:v>19265</c:v>
                </c:pt>
                <c:pt idx="17">
                  <c:v>18392</c:v>
                </c:pt>
                <c:pt idx="18">
                  <c:v>17861</c:v>
                </c:pt>
                <c:pt idx="19">
                  <c:v>18345</c:v>
                </c:pt>
                <c:pt idx="20">
                  <c:v>19863</c:v>
                </c:pt>
                <c:pt idx="21">
                  <c:v>19632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FC-4D71-B498-766DD3DBE648}"/>
            </c:ext>
          </c:extLst>
        </c:ser>
        <c:ser>
          <c:idx val="4"/>
          <c:order val="4"/>
          <c:tx>
            <c:strRef>
              <c:f>'Tableau Annexe 2'!$A$8</c:f>
              <c:strCache>
                <c:ptCount val="1"/>
                <c:pt idx="0">
                  <c:v>Filière littéraire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'Tableau Annexe 2'!$B$3:$W$3</c:f>
              <c:strCache>
                <c:ptCount val="22"/>
                <c:pt idx="0">
                  <c:v>2004          2005</c:v>
                </c:pt>
                <c:pt idx="1">
                  <c:v>2005          2006</c:v>
                </c:pt>
                <c:pt idx="2">
                  <c:v>2006          2007</c:v>
                </c:pt>
                <c:pt idx="3">
                  <c:v>2007          2008</c:v>
                </c:pt>
                <c:pt idx="4">
                  <c:v>2008          2009</c:v>
                </c:pt>
                <c:pt idx="5">
                  <c:v>2009           2010</c:v>
                </c:pt>
                <c:pt idx="6">
                  <c:v>2010          2011</c:v>
                </c:pt>
                <c:pt idx="7">
                  <c:v>2011          2012</c:v>
                </c:pt>
                <c:pt idx="8">
                  <c:v>2012          2013</c:v>
                </c:pt>
                <c:pt idx="9">
                  <c:v>2013          2014</c:v>
                </c:pt>
                <c:pt idx="10">
                  <c:v>2014          2015 </c:v>
                </c:pt>
                <c:pt idx="11">
                  <c:v>2015          2016 </c:v>
                </c:pt>
                <c:pt idx="12">
                  <c:v>2016          2017</c:v>
                </c:pt>
                <c:pt idx="13">
                  <c:v>2017          2018</c:v>
                </c:pt>
                <c:pt idx="14">
                  <c:v>2018          2019</c:v>
                </c:pt>
                <c:pt idx="15">
                  <c:v>2019          2020</c:v>
                </c:pt>
                <c:pt idx="16">
                  <c:v>2020          2021</c:v>
                </c:pt>
                <c:pt idx="17">
                  <c:v>2021          2022</c:v>
                </c:pt>
                <c:pt idx="18">
                  <c:v>2022          2023</c:v>
                </c:pt>
                <c:pt idx="19">
                  <c:v>2023          2024</c:v>
                </c:pt>
                <c:pt idx="20">
                  <c:v>2024          2025</c:v>
                </c:pt>
                <c:pt idx="21">
                  <c:v>2025          2026</c:v>
                </c:pt>
              </c:strCache>
            </c:strRef>
          </c:cat>
          <c:val>
            <c:numRef>
              <c:f>'Tableau Annexe 2'!$B$8:$W$8</c:f>
              <c:numCache>
                <c:formatCode>#,##0</c:formatCode>
                <c:ptCount val="22"/>
                <c:pt idx="0">
                  <c:v>10888</c:v>
                </c:pt>
                <c:pt idx="1">
                  <c:v>11244</c:v>
                </c:pt>
                <c:pt idx="2">
                  <c:v>11296</c:v>
                </c:pt>
                <c:pt idx="3">
                  <c:v>11388</c:v>
                </c:pt>
                <c:pt idx="4">
                  <c:v>11522</c:v>
                </c:pt>
                <c:pt idx="5">
                  <c:v>11779</c:v>
                </c:pt>
                <c:pt idx="6">
                  <c:v>11706</c:v>
                </c:pt>
                <c:pt idx="7">
                  <c:v>12066</c:v>
                </c:pt>
                <c:pt idx="8">
                  <c:v>12426</c:v>
                </c:pt>
                <c:pt idx="9">
                  <c:v>12591</c:v>
                </c:pt>
                <c:pt idx="10">
                  <c:v>12681</c:v>
                </c:pt>
                <c:pt idx="11">
                  <c:v>12724</c:v>
                </c:pt>
                <c:pt idx="12">
                  <c:v>12624</c:v>
                </c:pt>
                <c:pt idx="13">
                  <c:v>12574</c:v>
                </c:pt>
                <c:pt idx="14">
                  <c:v>12581</c:v>
                </c:pt>
                <c:pt idx="15">
                  <c:v>12309</c:v>
                </c:pt>
                <c:pt idx="16">
                  <c:v>12232</c:v>
                </c:pt>
                <c:pt idx="17">
                  <c:v>12376</c:v>
                </c:pt>
                <c:pt idx="18">
                  <c:v>12406</c:v>
                </c:pt>
                <c:pt idx="19">
                  <c:v>12821</c:v>
                </c:pt>
                <c:pt idx="20">
                  <c:v>13057</c:v>
                </c:pt>
                <c:pt idx="21">
                  <c:v>12610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6FC-4D71-B498-766DD3DBE648}"/>
            </c:ext>
          </c:extLst>
        </c:ser>
        <c:ser>
          <c:idx val="7"/>
          <c:order val="7"/>
          <c:tx>
            <c:strRef>
              <c:f>'Tableau Annexe 2'!$A$11</c:f>
              <c:strCache>
                <c:ptCount val="1"/>
                <c:pt idx="0">
                  <c:v>Ensemble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'Tableau Annexe 2'!$B$3:$W$3</c:f>
              <c:strCache>
                <c:ptCount val="22"/>
                <c:pt idx="0">
                  <c:v>2004          2005</c:v>
                </c:pt>
                <c:pt idx="1">
                  <c:v>2005          2006</c:v>
                </c:pt>
                <c:pt idx="2">
                  <c:v>2006          2007</c:v>
                </c:pt>
                <c:pt idx="3">
                  <c:v>2007          2008</c:v>
                </c:pt>
                <c:pt idx="4">
                  <c:v>2008          2009</c:v>
                </c:pt>
                <c:pt idx="5">
                  <c:v>2009           2010</c:v>
                </c:pt>
                <c:pt idx="6">
                  <c:v>2010          2011</c:v>
                </c:pt>
                <c:pt idx="7">
                  <c:v>2011          2012</c:v>
                </c:pt>
                <c:pt idx="8">
                  <c:v>2012          2013</c:v>
                </c:pt>
                <c:pt idx="9">
                  <c:v>2013          2014</c:v>
                </c:pt>
                <c:pt idx="10">
                  <c:v>2014          2015 </c:v>
                </c:pt>
                <c:pt idx="11">
                  <c:v>2015          2016 </c:v>
                </c:pt>
                <c:pt idx="12">
                  <c:v>2016          2017</c:v>
                </c:pt>
                <c:pt idx="13">
                  <c:v>2017          2018</c:v>
                </c:pt>
                <c:pt idx="14">
                  <c:v>2018          2019</c:v>
                </c:pt>
                <c:pt idx="15">
                  <c:v>2019          2020</c:v>
                </c:pt>
                <c:pt idx="16">
                  <c:v>2020          2021</c:v>
                </c:pt>
                <c:pt idx="17">
                  <c:v>2021          2022</c:v>
                </c:pt>
                <c:pt idx="18">
                  <c:v>2022          2023</c:v>
                </c:pt>
                <c:pt idx="19">
                  <c:v>2023          2024</c:v>
                </c:pt>
                <c:pt idx="20">
                  <c:v>2024          2025</c:v>
                </c:pt>
                <c:pt idx="21">
                  <c:v>2025          2026</c:v>
                </c:pt>
              </c:strCache>
            </c:strRef>
          </c:cat>
          <c:val>
            <c:numRef>
              <c:f>'Tableau Annexe 2'!$B$11:$W$11</c:f>
              <c:numCache>
                <c:formatCode>#,##0</c:formatCode>
                <c:ptCount val="22"/>
                <c:pt idx="0">
                  <c:v>73147</c:v>
                </c:pt>
                <c:pt idx="1">
                  <c:v>74790</c:v>
                </c:pt>
                <c:pt idx="2">
                  <c:v>76160</c:v>
                </c:pt>
                <c:pt idx="3">
                  <c:v>78072</c:v>
                </c:pt>
                <c:pt idx="4">
                  <c:v>80003</c:v>
                </c:pt>
                <c:pt idx="5">
                  <c:v>81135</c:v>
                </c:pt>
                <c:pt idx="6">
                  <c:v>79874</c:v>
                </c:pt>
                <c:pt idx="7">
                  <c:v>80411</c:v>
                </c:pt>
                <c:pt idx="8">
                  <c:v>82165</c:v>
                </c:pt>
                <c:pt idx="9">
                  <c:v>83425</c:v>
                </c:pt>
                <c:pt idx="10">
                  <c:v>84046</c:v>
                </c:pt>
                <c:pt idx="11">
                  <c:v>85938</c:v>
                </c:pt>
                <c:pt idx="12">
                  <c:v>86473</c:v>
                </c:pt>
                <c:pt idx="13">
                  <c:v>86478</c:v>
                </c:pt>
                <c:pt idx="14">
                  <c:v>85121</c:v>
                </c:pt>
                <c:pt idx="15">
                  <c:v>85070</c:v>
                </c:pt>
                <c:pt idx="16">
                  <c:v>84903</c:v>
                </c:pt>
                <c:pt idx="17">
                  <c:v>83371</c:v>
                </c:pt>
                <c:pt idx="18">
                  <c:v>81164</c:v>
                </c:pt>
                <c:pt idx="19">
                  <c:v>82392</c:v>
                </c:pt>
                <c:pt idx="20">
                  <c:v>86941</c:v>
                </c:pt>
                <c:pt idx="21">
                  <c:v>87070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6FC-4D71-B498-766DD3DBE6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5643728"/>
        <c:axId val="41564635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'Tableau Annexe 2'!$A$5</c15:sqref>
                        </c15:formulaRef>
                      </c:ext>
                    </c:extLst>
                    <c:strCache>
                      <c:ptCount val="1"/>
                      <c:pt idx="0">
                        <c:v>Évolution annuelle en %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'Tableau Annexe 2'!$B$3:$W$3</c15:sqref>
                        </c15:formulaRef>
                      </c:ext>
                    </c:extLst>
                    <c:strCache>
                      <c:ptCount val="22"/>
                      <c:pt idx="0">
                        <c:v>2004          2005</c:v>
                      </c:pt>
                      <c:pt idx="1">
                        <c:v>2005          2006</c:v>
                      </c:pt>
                      <c:pt idx="2">
                        <c:v>2006          2007</c:v>
                      </c:pt>
                      <c:pt idx="3">
                        <c:v>2007          2008</c:v>
                      </c:pt>
                      <c:pt idx="4">
                        <c:v>2008          2009</c:v>
                      </c:pt>
                      <c:pt idx="5">
                        <c:v>2009           2010</c:v>
                      </c:pt>
                      <c:pt idx="6">
                        <c:v>2010          2011</c:v>
                      </c:pt>
                      <c:pt idx="7">
                        <c:v>2011          2012</c:v>
                      </c:pt>
                      <c:pt idx="8">
                        <c:v>2012          2013</c:v>
                      </c:pt>
                      <c:pt idx="9">
                        <c:v>2013          2014</c:v>
                      </c:pt>
                      <c:pt idx="10">
                        <c:v>2014          2015 </c:v>
                      </c:pt>
                      <c:pt idx="11">
                        <c:v>2015          2016 </c:v>
                      </c:pt>
                      <c:pt idx="12">
                        <c:v>2016          2017</c:v>
                      </c:pt>
                      <c:pt idx="13">
                        <c:v>2017          2018</c:v>
                      </c:pt>
                      <c:pt idx="14">
                        <c:v>2018          2019</c:v>
                      </c:pt>
                      <c:pt idx="15">
                        <c:v>2019          2020</c:v>
                      </c:pt>
                      <c:pt idx="16">
                        <c:v>2020          2021</c:v>
                      </c:pt>
                      <c:pt idx="17">
                        <c:v>2021          2022</c:v>
                      </c:pt>
                      <c:pt idx="18">
                        <c:v>2022          2023</c:v>
                      </c:pt>
                      <c:pt idx="19">
                        <c:v>2023          2024</c:v>
                      </c:pt>
                      <c:pt idx="20">
                        <c:v>2024          2025</c:v>
                      </c:pt>
                      <c:pt idx="21">
                        <c:v>2025          2026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'Tableau Annexe 2'!$B$5:$W$5</c15:sqref>
                        </c15:formulaRef>
                      </c:ext>
                    </c:extLst>
                    <c:numCache>
                      <c:formatCode>0.0</c:formatCode>
                      <c:ptCount val="22"/>
                      <c:pt idx="0">
                        <c:v>2.4</c:v>
                      </c:pt>
                      <c:pt idx="1">
                        <c:v>1.9</c:v>
                      </c:pt>
                      <c:pt idx="2">
                        <c:v>0.9</c:v>
                      </c:pt>
                      <c:pt idx="3">
                        <c:v>1.2</c:v>
                      </c:pt>
                      <c:pt idx="4">
                        <c:v>1.9</c:v>
                      </c:pt>
                      <c:pt idx="5">
                        <c:v>1.3</c:v>
                      </c:pt>
                      <c:pt idx="6">
                        <c:v>-0.5</c:v>
                      </c:pt>
                      <c:pt idx="7">
                        <c:v>0.1</c:v>
                      </c:pt>
                      <c:pt idx="8">
                        <c:v>1.5</c:v>
                      </c:pt>
                      <c:pt idx="9">
                        <c:v>1.4</c:v>
                      </c:pt>
                      <c:pt idx="10">
                        <c:v>1.1000000000000001</c:v>
                      </c:pt>
                      <c:pt idx="11">
                        <c:v>2.8</c:v>
                      </c:pt>
                      <c:pt idx="12">
                        <c:v>0.89654913164423733</c:v>
                      </c:pt>
                      <c:pt idx="13">
                        <c:v>0.31109703619530188</c:v>
                      </c:pt>
                      <c:pt idx="14">
                        <c:v>-0.51812509285395925</c:v>
                      </c:pt>
                      <c:pt idx="15">
                        <c:v>-0.2</c:v>
                      </c:pt>
                      <c:pt idx="16">
                        <c:v>-0.1</c:v>
                      </c:pt>
                      <c:pt idx="17">
                        <c:v>-1.5</c:v>
                      </c:pt>
                      <c:pt idx="18">
                        <c:v>-3.2431610364427876</c:v>
                      </c:pt>
                      <c:pt idx="19">
                        <c:v>0.64640352083620289</c:v>
                      </c:pt>
                      <c:pt idx="20">
                        <c:v>5.5</c:v>
                      </c:pt>
                      <c:pt idx="21">
                        <c:v>1.5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36FC-4D71-B498-766DD3DBE648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'Tableau Annexe 2'!$A$7</c15:sqref>
                        </c15:formulaRef>
                      </c:ext>
                    </c:extLst>
                    <c:strCache>
                      <c:ptCount val="1"/>
                      <c:pt idx="0">
                        <c:v>Évolution annuelle en %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'Tableau Annexe 2'!$B$3:$W$3</c15:sqref>
                        </c15:formulaRef>
                      </c:ext>
                    </c:extLst>
                    <c:strCache>
                      <c:ptCount val="22"/>
                      <c:pt idx="0">
                        <c:v>2004          2005</c:v>
                      </c:pt>
                      <c:pt idx="1">
                        <c:v>2005          2006</c:v>
                      </c:pt>
                      <c:pt idx="2">
                        <c:v>2006          2007</c:v>
                      </c:pt>
                      <c:pt idx="3">
                        <c:v>2007          2008</c:v>
                      </c:pt>
                      <c:pt idx="4">
                        <c:v>2008          2009</c:v>
                      </c:pt>
                      <c:pt idx="5">
                        <c:v>2009           2010</c:v>
                      </c:pt>
                      <c:pt idx="6">
                        <c:v>2010          2011</c:v>
                      </c:pt>
                      <c:pt idx="7">
                        <c:v>2011          2012</c:v>
                      </c:pt>
                      <c:pt idx="8">
                        <c:v>2012          2013</c:v>
                      </c:pt>
                      <c:pt idx="9">
                        <c:v>2013          2014</c:v>
                      </c:pt>
                      <c:pt idx="10">
                        <c:v>2014          2015 </c:v>
                      </c:pt>
                      <c:pt idx="11">
                        <c:v>2015          2016 </c:v>
                      </c:pt>
                      <c:pt idx="12">
                        <c:v>2016          2017</c:v>
                      </c:pt>
                      <c:pt idx="13">
                        <c:v>2017          2018</c:v>
                      </c:pt>
                      <c:pt idx="14">
                        <c:v>2018          2019</c:v>
                      </c:pt>
                      <c:pt idx="15">
                        <c:v>2019          2020</c:v>
                      </c:pt>
                      <c:pt idx="16">
                        <c:v>2020          2021</c:v>
                      </c:pt>
                      <c:pt idx="17">
                        <c:v>2021          2022</c:v>
                      </c:pt>
                      <c:pt idx="18">
                        <c:v>2022          2023</c:v>
                      </c:pt>
                      <c:pt idx="19">
                        <c:v>2023          2024</c:v>
                      </c:pt>
                      <c:pt idx="20">
                        <c:v>2024          2025</c:v>
                      </c:pt>
                      <c:pt idx="21">
                        <c:v>2025          2026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'Tableau Annexe 2'!$B$7:$W$7</c15:sqref>
                        </c15:formulaRef>
                      </c:ext>
                    </c:extLst>
                    <c:numCache>
                      <c:formatCode>0.0</c:formatCode>
                      <c:ptCount val="22"/>
                      <c:pt idx="0">
                        <c:v>-2.1</c:v>
                      </c:pt>
                      <c:pt idx="1">
                        <c:v>2.4</c:v>
                      </c:pt>
                      <c:pt idx="2">
                        <c:v>5.7</c:v>
                      </c:pt>
                      <c:pt idx="3">
                        <c:v>7.2</c:v>
                      </c:pt>
                      <c:pt idx="4">
                        <c:v>4.8</c:v>
                      </c:pt>
                      <c:pt idx="5">
                        <c:v>1.3</c:v>
                      </c:pt>
                      <c:pt idx="6">
                        <c:v>-4.9000000000000004</c:v>
                      </c:pt>
                      <c:pt idx="7">
                        <c:v>0.6</c:v>
                      </c:pt>
                      <c:pt idx="8">
                        <c:v>3.6</c:v>
                      </c:pt>
                      <c:pt idx="9">
                        <c:v>1.9</c:v>
                      </c:pt>
                      <c:pt idx="10">
                        <c:v>-0.2</c:v>
                      </c:pt>
                      <c:pt idx="11">
                        <c:v>2.1</c:v>
                      </c:pt>
                      <c:pt idx="12">
                        <c:v>0.78960519740129931</c:v>
                      </c:pt>
                      <c:pt idx="13">
                        <c:v>-0.5553351844506148</c:v>
                      </c:pt>
                      <c:pt idx="14">
                        <c:v>-5.4098524132429198</c:v>
                      </c:pt>
                      <c:pt idx="15">
                        <c:v>1.6</c:v>
                      </c:pt>
                      <c:pt idx="16">
                        <c:v>-0.1</c:v>
                      </c:pt>
                      <c:pt idx="17">
                        <c:v>-4.5</c:v>
                      </c:pt>
                      <c:pt idx="18">
                        <c:v>-2.8871248368856017</c:v>
                      </c:pt>
                      <c:pt idx="19">
                        <c:v>2.7098146800291101</c:v>
                      </c:pt>
                      <c:pt idx="20">
                        <c:v>8.2747342600163485</c:v>
                      </c:pt>
                      <c:pt idx="21">
                        <c:v>-1.2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6FC-4D71-B498-766DD3DBE648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'Tableau Annexe 2'!$A$9</c15:sqref>
                        </c15:formulaRef>
                      </c:ext>
                    </c:extLst>
                    <c:strCache>
                      <c:ptCount val="1"/>
                      <c:pt idx="0">
                        <c:v>Évolution annuelle en %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'Tableau Annexe 2'!$B$3:$W$3</c15:sqref>
                        </c15:formulaRef>
                      </c:ext>
                    </c:extLst>
                    <c:strCache>
                      <c:ptCount val="22"/>
                      <c:pt idx="0">
                        <c:v>2004          2005</c:v>
                      </c:pt>
                      <c:pt idx="1">
                        <c:v>2005          2006</c:v>
                      </c:pt>
                      <c:pt idx="2">
                        <c:v>2006          2007</c:v>
                      </c:pt>
                      <c:pt idx="3">
                        <c:v>2007          2008</c:v>
                      </c:pt>
                      <c:pt idx="4">
                        <c:v>2008          2009</c:v>
                      </c:pt>
                      <c:pt idx="5">
                        <c:v>2009           2010</c:v>
                      </c:pt>
                      <c:pt idx="6">
                        <c:v>2010          2011</c:v>
                      </c:pt>
                      <c:pt idx="7">
                        <c:v>2011          2012</c:v>
                      </c:pt>
                      <c:pt idx="8">
                        <c:v>2012          2013</c:v>
                      </c:pt>
                      <c:pt idx="9">
                        <c:v>2013          2014</c:v>
                      </c:pt>
                      <c:pt idx="10">
                        <c:v>2014          2015 </c:v>
                      </c:pt>
                      <c:pt idx="11">
                        <c:v>2015          2016 </c:v>
                      </c:pt>
                      <c:pt idx="12">
                        <c:v>2016          2017</c:v>
                      </c:pt>
                      <c:pt idx="13">
                        <c:v>2017          2018</c:v>
                      </c:pt>
                      <c:pt idx="14">
                        <c:v>2018          2019</c:v>
                      </c:pt>
                      <c:pt idx="15">
                        <c:v>2019          2020</c:v>
                      </c:pt>
                      <c:pt idx="16">
                        <c:v>2020          2021</c:v>
                      </c:pt>
                      <c:pt idx="17">
                        <c:v>2021          2022</c:v>
                      </c:pt>
                      <c:pt idx="18">
                        <c:v>2022          2023</c:v>
                      </c:pt>
                      <c:pt idx="19">
                        <c:v>2023          2024</c:v>
                      </c:pt>
                      <c:pt idx="20">
                        <c:v>2024          2025</c:v>
                      </c:pt>
                      <c:pt idx="21">
                        <c:v>2025          2026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'Tableau Annexe 2'!$B$9:$W$9</c15:sqref>
                        </c15:formulaRef>
                      </c:ext>
                    </c:extLst>
                    <c:numCache>
                      <c:formatCode>0.0</c:formatCode>
                      <c:ptCount val="22"/>
                      <c:pt idx="0">
                        <c:v>3.3</c:v>
                      </c:pt>
                      <c:pt idx="1">
                        <c:v>3.3</c:v>
                      </c:pt>
                      <c:pt idx="2">
                        <c:v>0.5</c:v>
                      </c:pt>
                      <c:pt idx="3">
                        <c:v>0.8</c:v>
                      </c:pt>
                      <c:pt idx="4">
                        <c:v>1.2</c:v>
                      </c:pt>
                      <c:pt idx="5">
                        <c:v>2.2000000000000002</c:v>
                      </c:pt>
                      <c:pt idx="6">
                        <c:v>-0.6</c:v>
                      </c:pt>
                      <c:pt idx="7">
                        <c:v>3.1</c:v>
                      </c:pt>
                      <c:pt idx="8">
                        <c:v>3</c:v>
                      </c:pt>
                      <c:pt idx="9">
                        <c:v>1.3</c:v>
                      </c:pt>
                      <c:pt idx="10">
                        <c:v>0.7</c:v>
                      </c:pt>
                      <c:pt idx="11">
                        <c:v>0.3</c:v>
                      </c:pt>
                      <c:pt idx="12">
                        <c:v>-0.78591637849732798</c:v>
                      </c:pt>
                      <c:pt idx="13">
                        <c:v>-0.39607097591888468</c:v>
                      </c:pt>
                      <c:pt idx="14">
                        <c:v>5.5670431048194691E-2</c:v>
                      </c:pt>
                      <c:pt idx="15">
                        <c:v>-2.2000000000000002</c:v>
                      </c:pt>
                      <c:pt idx="16">
                        <c:v>-0.6</c:v>
                      </c:pt>
                      <c:pt idx="17">
                        <c:v>1.2</c:v>
                      </c:pt>
                      <c:pt idx="18">
                        <c:v>0.24240465416935919</c:v>
                      </c:pt>
                      <c:pt idx="19">
                        <c:v>3.3451555698855495</c:v>
                      </c:pt>
                      <c:pt idx="20">
                        <c:v>1.8407300522580217</c:v>
                      </c:pt>
                      <c:pt idx="21">
                        <c:v>-3.4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FC-4D71-B498-766DD3DBE648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'Tableau Annexe 2'!$A$10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'Tableau Annexe 2'!$B$3:$W$3</c15:sqref>
                        </c15:formulaRef>
                      </c:ext>
                    </c:extLst>
                    <c:strCache>
                      <c:ptCount val="22"/>
                      <c:pt idx="0">
                        <c:v>2004          2005</c:v>
                      </c:pt>
                      <c:pt idx="1">
                        <c:v>2005          2006</c:v>
                      </c:pt>
                      <c:pt idx="2">
                        <c:v>2006          2007</c:v>
                      </c:pt>
                      <c:pt idx="3">
                        <c:v>2007          2008</c:v>
                      </c:pt>
                      <c:pt idx="4">
                        <c:v>2008          2009</c:v>
                      </c:pt>
                      <c:pt idx="5">
                        <c:v>2009           2010</c:v>
                      </c:pt>
                      <c:pt idx="6">
                        <c:v>2010          2011</c:v>
                      </c:pt>
                      <c:pt idx="7">
                        <c:v>2011          2012</c:v>
                      </c:pt>
                      <c:pt idx="8">
                        <c:v>2012          2013</c:v>
                      </c:pt>
                      <c:pt idx="9">
                        <c:v>2013          2014</c:v>
                      </c:pt>
                      <c:pt idx="10">
                        <c:v>2014          2015 </c:v>
                      </c:pt>
                      <c:pt idx="11">
                        <c:v>2015          2016 </c:v>
                      </c:pt>
                      <c:pt idx="12">
                        <c:v>2016          2017</c:v>
                      </c:pt>
                      <c:pt idx="13">
                        <c:v>2017          2018</c:v>
                      </c:pt>
                      <c:pt idx="14">
                        <c:v>2018          2019</c:v>
                      </c:pt>
                      <c:pt idx="15">
                        <c:v>2019          2020</c:v>
                      </c:pt>
                      <c:pt idx="16">
                        <c:v>2020          2021</c:v>
                      </c:pt>
                      <c:pt idx="17">
                        <c:v>2021          2022</c:v>
                      </c:pt>
                      <c:pt idx="18">
                        <c:v>2022          2023</c:v>
                      </c:pt>
                      <c:pt idx="19">
                        <c:v>2023          2024</c:v>
                      </c:pt>
                      <c:pt idx="20">
                        <c:v>2024          2025</c:v>
                      </c:pt>
                      <c:pt idx="21">
                        <c:v>2025          2026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'Tableau Annexe 2'!$B$10:$W$10</c15:sqref>
                        </c15:formulaRef>
                      </c:ext>
                    </c:extLst>
                    <c:numCache>
                      <c:formatCode>0.0</c:formatCode>
                      <c:ptCount val="22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6FC-4D71-B498-766DD3DBE648}"/>
                  </c:ext>
                </c:extLst>
              </c15:ser>
            </c15:filteredLineSeries>
          </c:ext>
        </c:extLst>
      </c:lineChart>
      <c:catAx>
        <c:axId val="41564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646352"/>
        <c:crosses val="autoZero"/>
        <c:auto val="1"/>
        <c:lblAlgn val="ctr"/>
        <c:lblOffset val="100"/>
        <c:noMultiLvlLbl val="0"/>
      </c:catAx>
      <c:valAx>
        <c:axId val="41564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643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16</xdr:row>
      <xdr:rowOff>38100</xdr:rowOff>
    </xdr:from>
    <xdr:to>
      <xdr:col>15</xdr:col>
      <xdr:colOff>19050</xdr:colOff>
      <xdr:row>40</xdr:row>
      <xdr:rowOff>19050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tabSelected="1" workbookViewId="0">
      <selection activeCell="B1" sqref="B1"/>
    </sheetView>
  </sheetViews>
  <sheetFormatPr baseColWidth="10" defaultRowHeight="15" x14ac:dyDescent="0.25"/>
  <cols>
    <col min="1" max="1" width="12.7109375" customWidth="1"/>
  </cols>
  <sheetData>
    <row r="1" spans="1:2" ht="18.75" customHeight="1" x14ac:dyDescent="0.25">
      <c r="A1" s="4" t="s">
        <v>81</v>
      </c>
    </row>
    <row r="3" spans="1:2" x14ac:dyDescent="0.25">
      <c r="A3" s="3" t="s">
        <v>82</v>
      </c>
      <c r="B3" s="2" t="str">
        <f>HYPERLINK("#'Tableau 1'!A1", "Effectifs par année de formation en 2025-2026")</f>
        <v>Effectifs par année de formation en 2025-2026</v>
      </c>
    </row>
    <row r="4" spans="1:2" x14ac:dyDescent="0.25">
      <c r="A4" s="3" t="s">
        <v>83</v>
      </c>
      <c r="B4" s="2" t="str">
        <f>HYPERLINK("#'Tableau 2'!A1", "Effectifs et évolution des étudiants en CPGE par filière et par sexe en 2025-2026")</f>
        <v>Effectifs et évolution des étudiants en CPGE par filière et par sexe en 2025-2026</v>
      </c>
    </row>
    <row r="5" spans="1:2" x14ac:dyDescent="0.25">
      <c r="A5" s="3" t="s">
        <v>84</v>
      </c>
      <c r="B5" s="2" t="str">
        <f>HYPERLINK("#'Tableau 3'!A1", "Origine des nouveaux entrants en 2025-2026")</f>
        <v>Origine des nouveaux entrants en 2025-2026</v>
      </c>
    </row>
    <row r="6" spans="1:2" x14ac:dyDescent="0.25">
      <c r="A6" s="3" t="s">
        <v>85</v>
      </c>
      <c r="B6" s="119" t="str">
        <f>HYPERLINK("#'Tableau 4'!A1", "Effectifs selon le secteur de l'établissement en 2025-2026")</f>
        <v>Effectifs selon le secteur de l'établissement en 2025-2026</v>
      </c>
    </row>
    <row r="7" spans="1:2" x14ac:dyDescent="0.25">
      <c r="A7" s="3" t="s">
        <v>86</v>
      </c>
      <c r="B7" s="2" t="str">
        <f>HYPERLINK("#'Tableau 5'!A1", "Origine sociale des élèves de CPGE en 2025-2026")</f>
        <v>Origine sociale des élèves de CPGE en 2025-2026</v>
      </c>
    </row>
    <row r="8" spans="1:2" x14ac:dyDescent="0.25">
      <c r="A8" s="3" t="s">
        <v>96</v>
      </c>
      <c r="B8" s="2" t="str">
        <f>HYPERLINK("#'Tableau 6'!A1", "Répartition géographique des effectifs en 2025-2026")</f>
        <v>Répartition géographique des effectifs en 2025-2026</v>
      </c>
    </row>
    <row r="9" spans="1:2" x14ac:dyDescent="0.25">
      <c r="B9" s="1"/>
    </row>
    <row r="10" spans="1:2" x14ac:dyDescent="0.25">
      <c r="A10" s="3" t="s">
        <v>87</v>
      </c>
      <c r="B10" s="2" t="str">
        <f>HYPERLINK("#'Tableau Annexe 1'!A1", "Effectifs par filière de CPGE en 2025-2026")</f>
        <v>Effectifs par filière de CPGE en 2025-2026</v>
      </c>
    </row>
    <row r="11" spans="1:2" x14ac:dyDescent="0.25">
      <c r="A11" s="3" t="s">
        <v>88</v>
      </c>
      <c r="B11" s="2" t="str">
        <f>HYPERLINK("#'Tableau Annexe 2'!A1", "Evolution des effectifs par filière de CPGE depuis la rentrée 2004-2005")</f>
        <v>Evolution des effectifs par filière de CPGE depuis la rentrée 2004-2005</v>
      </c>
    </row>
    <row r="12" spans="1:2" x14ac:dyDescent="0.25">
      <c r="A12" s="3" t="s">
        <v>117</v>
      </c>
      <c r="B12" s="2" t="str">
        <f>HYPERLINK("#'Tableau Annexe 4'!A1", "Taux de passage en deuxième année pour la rentrée 2025-2026")</f>
        <v>Taux de passage en deuxième année pour la rentrée 2025-2026</v>
      </c>
    </row>
    <row r="13" spans="1:2" x14ac:dyDescent="0.25">
      <c r="A13" s="3" t="s">
        <v>150</v>
      </c>
      <c r="B13" s="119" t="str">
        <f>HYPERLINK("#'Tableau Annexe 4'!A1", "Origine des nouveaux entrants en 2025-2026")</f>
        <v>Origine des nouveaux entrants en 2025-2026</v>
      </c>
    </row>
    <row r="15" spans="1:2" x14ac:dyDescent="0.25">
      <c r="B15" s="1"/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topLeftCell="A22" workbookViewId="0">
      <selection activeCell="A32" sqref="A32"/>
    </sheetView>
  </sheetViews>
  <sheetFormatPr baseColWidth="10" defaultRowHeight="15" x14ac:dyDescent="0.25"/>
  <cols>
    <col min="1" max="1" width="64.7109375" customWidth="1"/>
    <col min="3" max="3" width="14.42578125" customWidth="1"/>
    <col min="4" max="4" width="14.85546875" customWidth="1"/>
  </cols>
  <sheetData>
    <row r="1" spans="1:5" ht="18.75" customHeight="1" x14ac:dyDescent="0.25">
      <c r="A1" s="4" t="s">
        <v>119</v>
      </c>
      <c r="B1" s="4"/>
      <c r="C1" s="4"/>
      <c r="D1" s="4"/>
      <c r="E1" s="4"/>
    </row>
    <row r="2" spans="1:5" x14ac:dyDescent="0.25">
      <c r="A2" s="3"/>
      <c r="B2" s="3"/>
      <c r="C2" s="3"/>
      <c r="D2" s="3"/>
      <c r="E2" s="3"/>
    </row>
    <row r="3" spans="1:5" x14ac:dyDescent="0.25">
      <c r="A3" s="3"/>
      <c r="B3" s="3"/>
      <c r="C3" s="3"/>
      <c r="D3" s="3"/>
      <c r="E3" s="3"/>
    </row>
    <row r="4" spans="1:5" ht="45" customHeight="1" x14ac:dyDescent="0.25">
      <c r="A4" s="101"/>
      <c r="B4" s="102" t="s">
        <v>31</v>
      </c>
      <c r="C4" s="102" t="s">
        <v>32</v>
      </c>
      <c r="D4" s="102" t="s">
        <v>33</v>
      </c>
      <c r="E4" s="102" t="s">
        <v>3</v>
      </c>
    </row>
    <row r="5" spans="1:5" ht="17.100000000000001" customHeight="1" x14ac:dyDescent="0.25">
      <c r="A5" s="103" t="s">
        <v>8</v>
      </c>
      <c r="B5" s="104"/>
      <c r="C5" s="104"/>
      <c r="D5" s="104"/>
      <c r="E5" s="104">
        <v>89.4</v>
      </c>
    </row>
    <row r="6" spans="1:5" ht="17.100000000000001" customHeight="1" x14ac:dyDescent="0.25">
      <c r="A6" s="88" t="s">
        <v>53</v>
      </c>
      <c r="B6" s="105">
        <v>87.5</v>
      </c>
      <c r="C6" s="105" t="s">
        <v>127</v>
      </c>
      <c r="D6" s="105"/>
      <c r="E6" s="105">
        <v>87.2</v>
      </c>
    </row>
    <row r="7" spans="1:5" ht="17.100000000000001" customHeight="1" x14ac:dyDescent="0.25">
      <c r="A7" s="88" t="s">
        <v>54</v>
      </c>
      <c r="B7" s="105">
        <v>88.4</v>
      </c>
      <c r="C7" s="105" t="s">
        <v>128</v>
      </c>
      <c r="D7" s="105"/>
      <c r="E7" s="105">
        <v>87.8</v>
      </c>
    </row>
    <row r="8" spans="1:5" ht="17.100000000000001" customHeight="1" x14ac:dyDescent="0.25">
      <c r="A8" s="88" t="s">
        <v>136</v>
      </c>
      <c r="B8" s="105">
        <v>90.7</v>
      </c>
      <c r="C8" s="105">
        <v>63.6</v>
      </c>
      <c r="D8" s="105" t="s">
        <v>125</v>
      </c>
      <c r="E8" s="105">
        <v>90.6</v>
      </c>
    </row>
    <row r="9" spans="1:5" ht="17.100000000000001" customHeight="1" x14ac:dyDescent="0.25">
      <c r="A9" s="88" t="s">
        <v>137</v>
      </c>
      <c r="B9" s="105" t="s">
        <v>129</v>
      </c>
      <c r="C9" s="105" t="s">
        <v>126</v>
      </c>
      <c r="D9" s="105">
        <v>69.400000000000006</v>
      </c>
      <c r="E9" s="105">
        <v>86.4</v>
      </c>
    </row>
    <row r="10" spans="1:5" ht="17.100000000000001" customHeight="1" x14ac:dyDescent="0.25">
      <c r="A10" s="88" t="s">
        <v>80</v>
      </c>
      <c r="B10" s="105">
        <v>85.2</v>
      </c>
      <c r="C10" s="105"/>
      <c r="D10" s="105"/>
      <c r="E10" s="105">
        <v>85.2</v>
      </c>
    </row>
    <row r="11" spans="1:5" ht="17.100000000000001" customHeight="1" x14ac:dyDescent="0.25">
      <c r="A11" s="101"/>
      <c r="B11" s="106"/>
      <c r="C11" s="106"/>
      <c r="D11" s="106"/>
      <c r="E11" s="106"/>
    </row>
    <row r="12" spans="1:5" ht="17.100000000000001" customHeight="1" x14ac:dyDescent="0.25">
      <c r="A12" s="103" t="s">
        <v>6</v>
      </c>
      <c r="B12" s="104"/>
      <c r="C12" s="104"/>
      <c r="D12" s="104"/>
      <c r="E12" s="104">
        <v>83.6</v>
      </c>
    </row>
    <row r="13" spans="1:5" ht="17.100000000000001" customHeight="1" x14ac:dyDescent="0.25">
      <c r="A13" s="88" t="s">
        <v>58</v>
      </c>
      <c r="B13" s="105">
        <v>83.2</v>
      </c>
      <c r="C13" s="105"/>
      <c r="D13" s="105"/>
      <c r="E13" s="105">
        <v>83.2</v>
      </c>
    </row>
    <row r="14" spans="1:5" ht="17.100000000000001" customHeight="1" x14ac:dyDescent="0.25">
      <c r="A14" s="88" t="s">
        <v>56</v>
      </c>
      <c r="B14" s="105">
        <v>82.5</v>
      </c>
      <c r="C14" s="105" t="s">
        <v>130</v>
      </c>
      <c r="D14" s="105"/>
      <c r="E14" s="105">
        <v>82.5</v>
      </c>
    </row>
    <row r="15" spans="1:5" ht="17.100000000000001" customHeight="1" x14ac:dyDescent="0.25">
      <c r="A15" s="88" t="s">
        <v>57</v>
      </c>
      <c r="B15" s="105">
        <v>88.5</v>
      </c>
      <c r="C15" s="105"/>
      <c r="D15" s="105"/>
      <c r="E15" s="105">
        <v>88.5</v>
      </c>
    </row>
    <row r="16" spans="1:5" ht="17.100000000000001" customHeight="1" x14ac:dyDescent="0.25">
      <c r="A16" s="88" t="s">
        <v>62</v>
      </c>
      <c r="B16" s="105">
        <v>80.8</v>
      </c>
      <c r="C16" s="105"/>
      <c r="D16" s="105"/>
      <c r="E16" s="105">
        <v>80.8</v>
      </c>
    </row>
    <row r="17" spans="1:5" ht="17.100000000000001" customHeight="1" x14ac:dyDescent="0.25">
      <c r="A17" s="101"/>
      <c r="B17" s="106"/>
      <c r="C17" s="106"/>
      <c r="D17" s="106"/>
      <c r="E17" s="106"/>
    </row>
    <row r="18" spans="1:5" ht="17.100000000000001" customHeight="1" x14ac:dyDescent="0.25">
      <c r="A18" s="103" t="s">
        <v>5</v>
      </c>
      <c r="B18" s="104"/>
      <c r="C18" s="104"/>
      <c r="D18" s="104"/>
      <c r="E18" s="104">
        <v>90.6</v>
      </c>
    </row>
    <row r="19" spans="1:5" ht="17.100000000000001" customHeight="1" x14ac:dyDescent="0.25">
      <c r="A19" s="88" t="s">
        <v>42</v>
      </c>
      <c r="B19" s="105">
        <v>85.2</v>
      </c>
      <c r="C19" s="105" t="s">
        <v>125</v>
      </c>
      <c r="D19" s="105"/>
      <c r="E19" s="105">
        <v>85.2</v>
      </c>
    </row>
    <row r="20" spans="1:5" ht="17.100000000000001" customHeight="1" x14ac:dyDescent="0.25">
      <c r="A20" s="88" t="s">
        <v>46</v>
      </c>
      <c r="B20" s="105">
        <v>86.8</v>
      </c>
      <c r="C20" s="105">
        <v>78.3</v>
      </c>
      <c r="D20" s="105" t="s">
        <v>121</v>
      </c>
      <c r="E20" s="105">
        <v>84.2</v>
      </c>
    </row>
    <row r="21" spans="1:5" ht="17.100000000000001" customHeight="1" x14ac:dyDescent="0.25">
      <c r="A21" s="88" t="s">
        <v>122</v>
      </c>
      <c r="B21" s="105" t="s">
        <v>131</v>
      </c>
      <c r="C21" s="105"/>
      <c r="D21" s="105"/>
      <c r="E21" s="105" t="s">
        <v>131</v>
      </c>
    </row>
    <row r="22" spans="1:5" ht="17.100000000000001" customHeight="1" x14ac:dyDescent="0.25">
      <c r="A22" s="88" t="s">
        <v>138</v>
      </c>
      <c r="B22" s="105">
        <v>90.7</v>
      </c>
      <c r="C22" s="105"/>
      <c r="D22" s="105"/>
      <c r="E22" s="105">
        <v>90.7</v>
      </c>
    </row>
    <row r="23" spans="1:5" ht="17.100000000000001" customHeight="1" x14ac:dyDescent="0.25">
      <c r="A23" s="88" t="s">
        <v>139</v>
      </c>
      <c r="B23" s="105">
        <v>91.7</v>
      </c>
      <c r="C23" s="105"/>
      <c r="D23" s="105"/>
      <c r="E23" s="105">
        <v>91.7</v>
      </c>
    </row>
    <row r="24" spans="1:5" ht="17.100000000000001" customHeight="1" x14ac:dyDescent="0.25">
      <c r="A24" s="88" t="s">
        <v>39</v>
      </c>
      <c r="B24" s="105" t="s">
        <v>132</v>
      </c>
      <c r="C24" s="105" t="s">
        <v>121</v>
      </c>
      <c r="D24" s="105" t="s">
        <v>123</v>
      </c>
      <c r="E24" s="105" t="s">
        <v>132</v>
      </c>
    </row>
    <row r="25" spans="1:5" ht="17.100000000000001" customHeight="1" x14ac:dyDescent="0.25">
      <c r="A25" s="88" t="s">
        <v>40</v>
      </c>
      <c r="B25" s="105">
        <v>92.7</v>
      </c>
      <c r="C25" s="105" t="s">
        <v>133</v>
      </c>
      <c r="D25" s="105"/>
      <c r="E25" s="105">
        <v>92.7</v>
      </c>
    </row>
    <row r="26" spans="1:5" ht="17.100000000000001" customHeight="1" x14ac:dyDescent="0.25">
      <c r="A26" s="88" t="s">
        <v>41</v>
      </c>
      <c r="B26" s="105">
        <v>90.9</v>
      </c>
      <c r="C26" s="105" t="s">
        <v>120</v>
      </c>
      <c r="D26" s="105"/>
      <c r="E26" s="105">
        <v>90.9</v>
      </c>
    </row>
    <row r="27" spans="1:5" ht="17.100000000000001" customHeight="1" x14ac:dyDescent="0.25">
      <c r="A27" s="88" t="s">
        <v>45</v>
      </c>
      <c r="B27" s="105"/>
      <c r="C27" s="105">
        <v>81.400000000000006</v>
      </c>
      <c r="D27" s="105"/>
      <c r="E27" s="105">
        <v>81.400000000000006</v>
      </c>
    </row>
    <row r="28" spans="1:5" ht="17.100000000000001" customHeight="1" x14ac:dyDescent="0.25">
      <c r="A28" s="88" t="s">
        <v>44</v>
      </c>
      <c r="B28" s="105" t="s">
        <v>134</v>
      </c>
      <c r="C28" s="105">
        <v>81.2</v>
      </c>
      <c r="D28" s="105"/>
      <c r="E28" s="105">
        <v>79.8</v>
      </c>
    </row>
    <row r="29" spans="1:5" ht="17.100000000000001" customHeight="1" x14ac:dyDescent="0.25">
      <c r="A29" s="88" t="s">
        <v>43</v>
      </c>
      <c r="B29" s="105" t="s">
        <v>124</v>
      </c>
      <c r="C29" s="105">
        <v>84.6</v>
      </c>
      <c r="D29" s="105">
        <v>35.200000000000003</v>
      </c>
      <c r="E29" s="105" t="s">
        <v>135</v>
      </c>
    </row>
    <row r="30" spans="1:5" ht="17.100000000000001" customHeight="1" x14ac:dyDescent="0.25">
      <c r="A30" s="3"/>
      <c r="B30" s="87"/>
      <c r="C30" s="87"/>
      <c r="D30" s="87"/>
      <c r="E30" s="87"/>
    </row>
    <row r="31" spans="1:5" ht="15" customHeight="1" x14ac:dyDescent="0.25">
      <c r="A31" s="5" t="s">
        <v>140</v>
      </c>
      <c r="B31" s="46"/>
      <c r="C31" s="46"/>
      <c r="D31" s="46"/>
      <c r="E31" s="46"/>
    </row>
    <row r="32" spans="1:5" x14ac:dyDescent="0.25">
      <c r="A32" s="5" t="s">
        <v>151</v>
      </c>
      <c r="B32" s="22"/>
      <c r="C32" s="22"/>
      <c r="D32" s="22"/>
    </row>
  </sheetData>
  <pageMargins left="0.70866141732283472" right="0.70866141732283472" top="0.74803149606299213" bottom="0.74803149606299213" header="0.31496062992125984" footer="0.31496062992125984"/>
  <pageSetup paperSize="9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A31" sqref="A31"/>
    </sheetView>
  </sheetViews>
  <sheetFormatPr baseColWidth="10" defaultRowHeight="15" x14ac:dyDescent="0.25"/>
  <cols>
    <col min="1" max="1" width="53.42578125" customWidth="1"/>
    <col min="3" max="3" width="10.42578125" bestFit="1" customWidth="1"/>
  </cols>
  <sheetData>
    <row r="1" spans="1:6" ht="18.75" x14ac:dyDescent="0.25">
      <c r="A1" s="4" t="s">
        <v>102</v>
      </c>
    </row>
    <row r="3" spans="1:6" ht="45" x14ac:dyDescent="0.25">
      <c r="A3" s="102" t="s">
        <v>146</v>
      </c>
      <c r="B3" s="102" t="s">
        <v>147</v>
      </c>
      <c r="C3" s="102" t="s">
        <v>148</v>
      </c>
      <c r="D3" s="102" t="s">
        <v>149</v>
      </c>
      <c r="E3" s="102" t="s">
        <v>14</v>
      </c>
      <c r="F3" s="116" t="s">
        <v>3</v>
      </c>
    </row>
    <row r="4" spans="1:6" x14ac:dyDescent="0.25">
      <c r="A4" s="103" t="s">
        <v>5</v>
      </c>
      <c r="B4" s="117"/>
      <c r="C4" s="117"/>
      <c r="D4" s="117"/>
      <c r="E4" s="117"/>
      <c r="F4" s="117"/>
    </row>
    <row r="5" spans="1:6" x14ac:dyDescent="0.25">
      <c r="A5" s="118" t="s">
        <v>39</v>
      </c>
      <c r="B5" s="117">
        <v>7723</v>
      </c>
      <c r="C5" s="117">
        <v>5</v>
      </c>
      <c r="D5" s="117">
        <v>1</v>
      </c>
      <c r="E5" s="117">
        <v>181</v>
      </c>
      <c r="F5" s="117">
        <f>SUM(B5:E5)</f>
        <v>7910</v>
      </c>
    </row>
    <row r="6" spans="1:6" x14ac:dyDescent="0.25">
      <c r="A6" s="118" t="s">
        <v>40</v>
      </c>
      <c r="B6" s="117">
        <v>8402</v>
      </c>
      <c r="C6" s="117">
        <v>10</v>
      </c>
      <c r="D6" s="117"/>
      <c r="E6" s="117">
        <v>192</v>
      </c>
      <c r="F6" s="117">
        <f t="shared" ref="F6:F26" si="0">SUM(B6:E6)</f>
        <v>8604</v>
      </c>
    </row>
    <row r="7" spans="1:6" x14ac:dyDescent="0.25">
      <c r="A7" s="118" t="s">
        <v>41</v>
      </c>
      <c r="B7" s="117">
        <v>3047</v>
      </c>
      <c r="C7" s="117">
        <v>2</v>
      </c>
      <c r="D7" s="117"/>
      <c r="E7" s="117">
        <v>59</v>
      </c>
      <c r="F7" s="117">
        <f t="shared" si="0"/>
        <v>3108</v>
      </c>
    </row>
    <row r="8" spans="1:6" x14ac:dyDescent="0.25">
      <c r="A8" s="118" t="s">
        <v>42</v>
      </c>
      <c r="B8" s="117">
        <v>2975</v>
      </c>
      <c r="C8" s="117">
        <v>1</v>
      </c>
      <c r="D8" s="117"/>
      <c r="E8" s="117">
        <v>142</v>
      </c>
      <c r="F8" s="117">
        <f t="shared" si="0"/>
        <v>3118</v>
      </c>
    </row>
    <row r="9" spans="1:6" x14ac:dyDescent="0.25">
      <c r="A9" s="118" t="s">
        <v>43</v>
      </c>
      <c r="B9" s="117">
        <v>55</v>
      </c>
      <c r="C9" s="117">
        <v>1237</v>
      </c>
      <c r="D9" s="117">
        <v>87</v>
      </c>
      <c r="E9" s="117">
        <v>30</v>
      </c>
      <c r="F9" s="117">
        <f t="shared" si="0"/>
        <v>1409</v>
      </c>
    </row>
    <row r="10" spans="1:6" x14ac:dyDescent="0.25">
      <c r="A10" s="118" t="s">
        <v>44</v>
      </c>
      <c r="B10" s="117"/>
      <c r="C10" s="117">
        <v>87</v>
      </c>
      <c r="D10" s="117"/>
      <c r="E10" s="117">
        <v>3</v>
      </c>
      <c r="F10" s="117">
        <f t="shared" si="0"/>
        <v>90</v>
      </c>
    </row>
    <row r="11" spans="1:6" x14ac:dyDescent="0.25">
      <c r="A11" s="118" t="s">
        <v>45</v>
      </c>
      <c r="B11" s="117"/>
      <c r="C11" s="117">
        <v>178</v>
      </c>
      <c r="D11" s="117"/>
      <c r="E11" s="117">
        <v>30</v>
      </c>
      <c r="F11" s="117">
        <f t="shared" si="0"/>
        <v>208</v>
      </c>
    </row>
    <row r="12" spans="1:6" x14ac:dyDescent="0.25">
      <c r="A12" s="118" t="s">
        <v>46</v>
      </c>
      <c r="B12" s="117">
        <v>71</v>
      </c>
      <c r="C12" s="117">
        <v>29</v>
      </c>
      <c r="D12" s="117"/>
      <c r="E12" s="117">
        <v>3</v>
      </c>
      <c r="F12" s="117">
        <f t="shared" si="0"/>
        <v>103</v>
      </c>
    </row>
    <row r="13" spans="1:6" x14ac:dyDescent="0.25">
      <c r="A13" s="118" t="s">
        <v>108</v>
      </c>
      <c r="B13" s="117">
        <v>1542</v>
      </c>
      <c r="C13" s="117"/>
      <c r="D13" s="117"/>
      <c r="E13" s="117">
        <v>25</v>
      </c>
      <c r="F13" s="117">
        <f t="shared" si="0"/>
        <v>1567</v>
      </c>
    </row>
    <row r="14" spans="1:6" x14ac:dyDescent="0.25">
      <c r="A14" s="118" t="s">
        <v>144</v>
      </c>
      <c r="B14" s="117">
        <v>2</v>
      </c>
      <c r="C14" s="117"/>
      <c r="D14" s="117"/>
      <c r="E14" s="117">
        <v>139</v>
      </c>
      <c r="F14" s="117">
        <f t="shared" si="0"/>
        <v>141</v>
      </c>
    </row>
    <row r="15" spans="1:6" x14ac:dyDescent="0.25">
      <c r="A15" s="103" t="s">
        <v>8</v>
      </c>
      <c r="B15" s="117"/>
      <c r="C15" s="117"/>
      <c r="D15" s="117"/>
      <c r="E15" s="117"/>
      <c r="F15" s="117"/>
    </row>
    <row r="16" spans="1:6" x14ac:dyDescent="0.25">
      <c r="A16" s="118" t="s">
        <v>53</v>
      </c>
      <c r="B16" s="117">
        <v>757</v>
      </c>
      <c r="C16" s="117">
        <v>1</v>
      </c>
      <c r="D16" s="117"/>
      <c r="E16" s="117">
        <v>9</v>
      </c>
      <c r="F16" s="117">
        <f t="shared" si="0"/>
        <v>767</v>
      </c>
    </row>
    <row r="17" spans="1:6" x14ac:dyDescent="0.25">
      <c r="A17" s="118" t="s">
        <v>54</v>
      </c>
      <c r="B17" s="117">
        <v>609</v>
      </c>
      <c r="C17" s="117">
        <v>21</v>
      </c>
      <c r="D17" s="117"/>
      <c r="E17" s="117">
        <v>22</v>
      </c>
      <c r="F17" s="117">
        <f t="shared" si="0"/>
        <v>652</v>
      </c>
    </row>
    <row r="18" spans="1:6" x14ac:dyDescent="0.25">
      <c r="A18" s="118" t="s">
        <v>80</v>
      </c>
      <c r="B18" s="117">
        <v>29</v>
      </c>
      <c r="C18" s="117"/>
      <c r="D18" s="117"/>
      <c r="E18" s="117"/>
      <c r="F18" s="117">
        <f t="shared" si="0"/>
        <v>29</v>
      </c>
    </row>
    <row r="19" spans="1:6" x14ac:dyDescent="0.25">
      <c r="A19" s="118" t="s">
        <v>145</v>
      </c>
      <c r="B19" s="117"/>
      <c r="C19" s="117"/>
      <c r="D19" s="117">
        <v>52</v>
      </c>
      <c r="E19" s="117">
        <v>3</v>
      </c>
      <c r="F19" s="117">
        <f t="shared" si="0"/>
        <v>55</v>
      </c>
    </row>
    <row r="20" spans="1:6" x14ac:dyDescent="0.25">
      <c r="A20" s="118" t="s">
        <v>91</v>
      </c>
      <c r="B20" s="117">
        <v>6281</v>
      </c>
      <c r="C20" s="117">
        <v>2</v>
      </c>
      <c r="D20" s="117">
        <v>2</v>
      </c>
      <c r="E20" s="117">
        <v>415</v>
      </c>
      <c r="F20" s="117">
        <f t="shared" si="0"/>
        <v>6700</v>
      </c>
    </row>
    <row r="21" spans="1:6" x14ac:dyDescent="0.25">
      <c r="A21" s="118" t="s">
        <v>113</v>
      </c>
      <c r="B21" s="117">
        <v>12</v>
      </c>
      <c r="C21" s="117">
        <v>1153</v>
      </c>
      <c r="D21" s="117">
        <v>57</v>
      </c>
      <c r="E21" s="117">
        <v>94</v>
      </c>
      <c r="F21" s="117">
        <f t="shared" si="0"/>
        <v>1316</v>
      </c>
    </row>
    <row r="22" spans="1:6" x14ac:dyDescent="0.25">
      <c r="A22" s="103" t="s">
        <v>6</v>
      </c>
      <c r="B22" s="117"/>
      <c r="C22" s="117"/>
      <c r="D22" s="117"/>
      <c r="E22" s="117"/>
      <c r="F22" s="117"/>
    </row>
    <row r="23" spans="1:6" x14ac:dyDescent="0.25">
      <c r="A23" s="118" t="s">
        <v>57</v>
      </c>
      <c r="B23" s="117">
        <v>1180</v>
      </c>
      <c r="C23" s="117"/>
      <c r="D23" s="117"/>
      <c r="E23" s="117">
        <v>60</v>
      </c>
      <c r="F23" s="117">
        <f t="shared" si="0"/>
        <v>1240</v>
      </c>
    </row>
    <row r="24" spans="1:6" x14ac:dyDescent="0.25">
      <c r="A24" s="118" t="s">
        <v>58</v>
      </c>
      <c r="B24" s="117">
        <v>106</v>
      </c>
      <c r="C24" s="117"/>
      <c r="D24" s="117"/>
      <c r="E24" s="117">
        <v>1</v>
      </c>
      <c r="F24" s="117">
        <f t="shared" si="0"/>
        <v>107</v>
      </c>
    </row>
    <row r="25" spans="1:6" x14ac:dyDescent="0.25">
      <c r="A25" s="118" t="s">
        <v>56</v>
      </c>
      <c r="B25" s="117">
        <v>4804</v>
      </c>
      <c r="C25" s="117">
        <v>7</v>
      </c>
      <c r="D25" s="117"/>
      <c r="E25" s="117">
        <v>108</v>
      </c>
      <c r="F25" s="117">
        <f t="shared" si="0"/>
        <v>4919</v>
      </c>
    </row>
    <row r="26" spans="1:6" x14ac:dyDescent="0.25">
      <c r="A26" s="118" t="s">
        <v>62</v>
      </c>
      <c r="B26" s="117">
        <v>80</v>
      </c>
      <c r="C26" s="117"/>
      <c r="D26" s="117"/>
      <c r="E26" s="117"/>
      <c r="F26" s="117">
        <f t="shared" si="0"/>
        <v>80</v>
      </c>
    </row>
    <row r="29" spans="1:6" ht="15" customHeight="1" x14ac:dyDescent="0.25">
      <c r="A29" s="5" t="s">
        <v>104</v>
      </c>
      <c r="B29" s="46"/>
      <c r="C29" s="46"/>
      <c r="D29" s="46"/>
      <c r="E29" s="46"/>
    </row>
    <row r="30" spans="1:6" x14ac:dyDescent="0.25">
      <c r="A30" s="5" t="s">
        <v>99</v>
      </c>
      <c r="B30" s="46"/>
      <c r="C30" s="46"/>
      <c r="D30" s="46"/>
      <c r="E30" s="46"/>
    </row>
    <row r="31" spans="1:6" x14ac:dyDescent="0.25">
      <c r="A31" s="5" t="s">
        <v>151</v>
      </c>
      <c r="B31" s="22"/>
      <c r="C31" s="22"/>
      <c r="D31" s="2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G6" sqref="G6"/>
    </sheetView>
  </sheetViews>
  <sheetFormatPr baseColWidth="10" defaultRowHeight="15" x14ac:dyDescent="0.25"/>
  <cols>
    <col min="1" max="1" width="28" customWidth="1"/>
  </cols>
  <sheetData>
    <row r="1" spans="1:6" ht="18.75" customHeight="1" x14ac:dyDescent="0.25">
      <c r="A1" s="24" t="s">
        <v>98</v>
      </c>
      <c r="B1" s="25"/>
      <c r="C1" s="25"/>
      <c r="D1" s="25"/>
    </row>
    <row r="2" spans="1:6" x14ac:dyDescent="0.25">
      <c r="A2" s="23"/>
      <c r="B2" s="27"/>
      <c r="C2" s="26"/>
      <c r="D2" s="28"/>
    </row>
    <row r="3" spans="1:6" x14ac:dyDescent="0.25">
      <c r="A3" s="11"/>
      <c r="B3" s="8" t="s">
        <v>1</v>
      </c>
      <c r="C3" s="8" t="s">
        <v>0</v>
      </c>
      <c r="D3" s="8" t="s">
        <v>3</v>
      </c>
    </row>
    <row r="4" spans="1:6" ht="17.25" customHeight="1" x14ac:dyDescent="0.25">
      <c r="A4" s="9" t="s">
        <v>2</v>
      </c>
      <c r="B4" s="6">
        <v>17363</v>
      </c>
      <c r="C4" s="6">
        <v>25585</v>
      </c>
      <c r="D4" s="6">
        <v>42948</v>
      </c>
    </row>
    <row r="5" spans="1:6" x14ac:dyDescent="0.25">
      <c r="A5" s="10" t="s">
        <v>89</v>
      </c>
      <c r="B5" s="10">
        <v>-6.1</v>
      </c>
      <c r="C5" s="13">
        <v>-0.4</v>
      </c>
      <c r="D5" s="10">
        <v>-2.8</v>
      </c>
    </row>
    <row r="6" spans="1:6" ht="17.25" customHeight="1" x14ac:dyDescent="0.25">
      <c r="A6" s="3" t="s">
        <v>4</v>
      </c>
      <c r="B6" s="6">
        <v>16947</v>
      </c>
      <c r="C6" s="6">
        <v>27175</v>
      </c>
      <c r="D6" s="6">
        <v>44122</v>
      </c>
    </row>
    <row r="7" spans="1:6" x14ac:dyDescent="0.25">
      <c r="A7" s="10" t="s">
        <v>89</v>
      </c>
      <c r="B7" s="10">
        <v>2.9</v>
      </c>
      <c r="C7" s="10">
        <v>3.4</v>
      </c>
      <c r="D7" s="10">
        <v>3.2</v>
      </c>
    </row>
    <row r="8" spans="1:6" x14ac:dyDescent="0.25">
      <c r="A8" s="15" t="s">
        <v>69</v>
      </c>
      <c r="B8" s="6">
        <v>2302</v>
      </c>
      <c r="C8" s="6">
        <v>4395</v>
      </c>
      <c r="D8" s="6">
        <v>6697</v>
      </c>
    </row>
    <row r="9" spans="1:6" x14ac:dyDescent="0.25">
      <c r="A9" s="16" t="s">
        <v>89</v>
      </c>
      <c r="B9" s="14">
        <v>5.2</v>
      </c>
      <c r="C9" s="14">
        <v>1.1000000000000001</v>
      </c>
      <c r="D9" s="14">
        <v>2.4</v>
      </c>
    </row>
    <row r="10" spans="1:6" x14ac:dyDescent="0.25">
      <c r="A10" s="12"/>
      <c r="B10" s="12"/>
      <c r="C10" s="12"/>
      <c r="D10" s="12"/>
    </row>
    <row r="11" spans="1:6" x14ac:dyDescent="0.25">
      <c r="A11" s="17" t="s">
        <v>3</v>
      </c>
      <c r="B11" s="18">
        <v>34310</v>
      </c>
      <c r="C11" s="18">
        <v>52760</v>
      </c>
      <c r="D11" s="18">
        <v>87070</v>
      </c>
      <c r="F11" s="108"/>
    </row>
    <row r="12" spans="1:6" x14ac:dyDescent="0.25">
      <c r="A12" s="120" t="s">
        <v>100</v>
      </c>
      <c r="B12" s="19">
        <v>-1.8</v>
      </c>
      <c r="C12" s="19">
        <v>1.5</v>
      </c>
      <c r="D12" s="19">
        <v>0.1</v>
      </c>
    </row>
    <row r="13" spans="1:6" x14ac:dyDescent="0.25">
      <c r="A13" s="21"/>
      <c r="B13" s="21"/>
      <c r="C13" s="21"/>
      <c r="D13" s="21"/>
    </row>
    <row r="14" spans="1:6" x14ac:dyDescent="0.25">
      <c r="A14" s="20" t="s">
        <v>99</v>
      </c>
      <c r="B14" s="21"/>
      <c r="C14" s="21"/>
      <c r="D14" s="21"/>
    </row>
    <row r="15" spans="1:6" x14ac:dyDescent="0.25">
      <c r="A15" s="5" t="s">
        <v>151</v>
      </c>
      <c r="B15" s="22"/>
      <c r="C15" s="22"/>
      <c r="D15" s="22"/>
    </row>
    <row r="17" spans="2:3" x14ac:dyDescent="0.25">
      <c r="B17" s="107"/>
      <c r="C17" s="107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A18" sqref="A18"/>
    </sheetView>
  </sheetViews>
  <sheetFormatPr baseColWidth="10" defaultRowHeight="15" x14ac:dyDescent="0.25"/>
  <cols>
    <col min="1" max="1" width="28.140625" customWidth="1"/>
    <col min="255" max="255" width="23.28515625" customWidth="1"/>
    <col min="256" max="256" width="11.42578125" customWidth="1"/>
    <col min="511" max="511" width="23.28515625" customWidth="1"/>
    <col min="512" max="512" width="11.42578125" customWidth="1"/>
    <col min="767" max="767" width="23.28515625" customWidth="1"/>
    <col min="768" max="768" width="11.42578125" customWidth="1"/>
    <col min="1023" max="1023" width="23.28515625" customWidth="1"/>
    <col min="1024" max="1024" width="11.42578125" customWidth="1"/>
    <col min="1279" max="1279" width="23.28515625" customWidth="1"/>
    <col min="1280" max="1280" width="11.42578125" customWidth="1"/>
    <col min="1535" max="1535" width="23.28515625" customWidth="1"/>
    <col min="1536" max="1536" width="11.42578125" customWidth="1"/>
    <col min="1791" max="1791" width="23.28515625" customWidth="1"/>
    <col min="1792" max="1792" width="11.42578125" customWidth="1"/>
    <col min="2047" max="2047" width="23.28515625" customWidth="1"/>
    <col min="2048" max="2048" width="11.42578125" customWidth="1"/>
    <col min="2303" max="2303" width="23.28515625" customWidth="1"/>
    <col min="2304" max="2304" width="11.42578125" customWidth="1"/>
    <col min="2559" max="2559" width="23.28515625" customWidth="1"/>
    <col min="2560" max="2560" width="11.42578125" customWidth="1"/>
    <col min="2815" max="2815" width="23.28515625" customWidth="1"/>
    <col min="2816" max="2816" width="11.42578125" customWidth="1"/>
    <col min="3071" max="3071" width="23.28515625" customWidth="1"/>
    <col min="3072" max="3072" width="11.42578125" customWidth="1"/>
    <col min="3327" max="3327" width="23.28515625" customWidth="1"/>
    <col min="3328" max="3328" width="11.42578125" customWidth="1"/>
    <col min="3583" max="3583" width="23.28515625" customWidth="1"/>
    <col min="3584" max="3584" width="11.42578125" customWidth="1"/>
    <col min="3839" max="3839" width="23.28515625" customWidth="1"/>
    <col min="3840" max="3840" width="11.42578125" customWidth="1"/>
    <col min="4095" max="4095" width="23.28515625" customWidth="1"/>
    <col min="4096" max="4096" width="11.42578125" customWidth="1"/>
    <col min="4351" max="4351" width="23.28515625" customWidth="1"/>
    <col min="4352" max="4352" width="11.42578125" customWidth="1"/>
    <col min="4607" max="4607" width="23.28515625" customWidth="1"/>
    <col min="4608" max="4608" width="11.42578125" customWidth="1"/>
    <col min="4863" max="4863" width="23.28515625" customWidth="1"/>
    <col min="4864" max="4864" width="11.42578125" customWidth="1"/>
    <col min="5119" max="5119" width="23.28515625" customWidth="1"/>
    <col min="5120" max="5120" width="11.42578125" customWidth="1"/>
    <col min="5375" max="5375" width="23.28515625" customWidth="1"/>
    <col min="5376" max="5376" width="11.42578125" customWidth="1"/>
    <col min="5631" max="5631" width="23.28515625" customWidth="1"/>
    <col min="5632" max="5632" width="11.42578125" customWidth="1"/>
    <col min="5887" max="5887" width="23.28515625" customWidth="1"/>
    <col min="5888" max="5888" width="11.42578125" customWidth="1"/>
    <col min="6143" max="6143" width="23.28515625" customWidth="1"/>
    <col min="6144" max="6144" width="11.42578125" customWidth="1"/>
    <col min="6399" max="6399" width="23.28515625" customWidth="1"/>
    <col min="6400" max="6400" width="11.42578125" customWidth="1"/>
    <col min="6655" max="6655" width="23.28515625" customWidth="1"/>
    <col min="6656" max="6656" width="11.42578125" customWidth="1"/>
    <col min="6911" max="6911" width="23.28515625" customWidth="1"/>
    <col min="6912" max="6912" width="11.42578125" customWidth="1"/>
    <col min="7167" max="7167" width="23.28515625" customWidth="1"/>
    <col min="7168" max="7168" width="11.42578125" customWidth="1"/>
    <col min="7423" max="7423" width="23.28515625" customWidth="1"/>
    <col min="7424" max="7424" width="11.42578125" customWidth="1"/>
    <col min="7679" max="7679" width="23.28515625" customWidth="1"/>
    <col min="7680" max="7680" width="11.42578125" customWidth="1"/>
    <col min="7935" max="7935" width="23.28515625" customWidth="1"/>
    <col min="7936" max="7936" width="11.42578125" customWidth="1"/>
    <col min="8191" max="8191" width="23.28515625" customWidth="1"/>
    <col min="8192" max="8192" width="11.42578125" customWidth="1"/>
    <col min="8447" max="8447" width="23.28515625" customWidth="1"/>
    <col min="8448" max="8448" width="11.42578125" customWidth="1"/>
    <col min="8703" max="8703" width="23.28515625" customWidth="1"/>
    <col min="8704" max="8704" width="11.42578125" customWidth="1"/>
    <col min="8959" max="8959" width="23.28515625" customWidth="1"/>
    <col min="8960" max="8960" width="11.42578125" customWidth="1"/>
    <col min="9215" max="9215" width="23.28515625" customWidth="1"/>
    <col min="9216" max="9216" width="11.42578125" customWidth="1"/>
    <col min="9471" max="9471" width="23.28515625" customWidth="1"/>
    <col min="9472" max="9472" width="11.42578125" customWidth="1"/>
    <col min="9727" max="9727" width="23.28515625" customWidth="1"/>
    <col min="9728" max="9728" width="11.42578125" customWidth="1"/>
    <col min="9983" max="9983" width="23.28515625" customWidth="1"/>
    <col min="9984" max="9984" width="11.42578125" customWidth="1"/>
    <col min="10239" max="10239" width="23.28515625" customWidth="1"/>
    <col min="10240" max="10240" width="11.42578125" customWidth="1"/>
    <col min="10495" max="10495" width="23.28515625" customWidth="1"/>
    <col min="10496" max="10496" width="11.42578125" customWidth="1"/>
    <col min="10751" max="10751" width="23.28515625" customWidth="1"/>
    <col min="10752" max="10752" width="11.42578125" customWidth="1"/>
    <col min="11007" max="11007" width="23.28515625" customWidth="1"/>
    <col min="11008" max="11008" width="11.42578125" customWidth="1"/>
    <col min="11263" max="11263" width="23.28515625" customWidth="1"/>
    <col min="11264" max="11264" width="11.42578125" customWidth="1"/>
    <col min="11519" max="11519" width="23.28515625" customWidth="1"/>
    <col min="11520" max="11520" width="11.42578125" customWidth="1"/>
    <col min="11775" max="11775" width="23.28515625" customWidth="1"/>
    <col min="11776" max="11776" width="11.42578125" customWidth="1"/>
    <col min="12031" max="12031" width="23.28515625" customWidth="1"/>
    <col min="12032" max="12032" width="11.42578125" customWidth="1"/>
    <col min="12287" max="12287" width="23.28515625" customWidth="1"/>
    <col min="12288" max="12288" width="11.42578125" customWidth="1"/>
    <col min="12543" max="12543" width="23.28515625" customWidth="1"/>
    <col min="12544" max="12544" width="11.42578125" customWidth="1"/>
    <col min="12799" max="12799" width="23.28515625" customWidth="1"/>
    <col min="12800" max="12800" width="11.42578125" customWidth="1"/>
    <col min="13055" max="13055" width="23.28515625" customWidth="1"/>
    <col min="13056" max="13056" width="11.42578125" customWidth="1"/>
    <col min="13311" max="13311" width="23.28515625" customWidth="1"/>
    <col min="13312" max="13312" width="11.42578125" customWidth="1"/>
    <col min="13567" max="13567" width="23.28515625" customWidth="1"/>
    <col min="13568" max="13568" width="11.42578125" customWidth="1"/>
    <col min="13823" max="13823" width="23.28515625" customWidth="1"/>
    <col min="13824" max="13824" width="11.42578125" customWidth="1"/>
    <col min="14079" max="14079" width="23.28515625" customWidth="1"/>
    <col min="14080" max="14080" width="11.42578125" customWidth="1"/>
    <col min="14335" max="14335" width="23.28515625" customWidth="1"/>
    <col min="14336" max="14336" width="11.42578125" customWidth="1"/>
    <col min="14591" max="14591" width="23.28515625" customWidth="1"/>
    <col min="14592" max="14592" width="11.42578125" customWidth="1"/>
    <col min="14847" max="14847" width="23.28515625" customWidth="1"/>
    <col min="14848" max="14848" width="11.42578125" customWidth="1"/>
    <col min="15103" max="15103" width="23.28515625" customWidth="1"/>
    <col min="15104" max="15104" width="11.42578125" customWidth="1"/>
    <col min="15359" max="15359" width="23.28515625" customWidth="1"/>
    <col min="15360" max="15360" width="11.42578125" customWidth="1"/>
    <col min="15615" max="15615" width="23.28515625" customWidth="1"/>
    <col min="15616" max="15616" width="11.42578125" customWidth="1"/>
    <col min="15871" max="15871" width="23.28515625" customWidth="1"/>
    <col min="15872" max="15872" width="11.42578125" customWidth="1"/>
    <col min="16127" max="16127" width="23.28515625" customWidth="1"/>
    <col min="16128" max="16128" width="11.42578125" customWidth="1"/>
  </cols>
  <sheetData>
    <row r="1" spans="1:6" ht="18.75" customHeight="1" x14ac:dyDescent="0.25">
      <c r="A1" s="4" t="s">
        <v>101</v>
      </c>
    </row>
    <row r="2" spans="1:6" x14ac:dyDescent="0.25">
      <c r="A2" s="23"/>
    </row>
    <row r="3" spans="1:6" x14ac:dyDescent="0.25">
      <c r="A3" s="33"/>
      <c r="B3" s="31" t="s">
        <v>1</v>
      </c>
      <c r="C3" s="31" t="s">
        <v>0</v>
      </c>
      <c r="D3" s="31" t="s">
        <v>3</v>
      </c>
    </row>
    <row r="4" spans="1:6" x14ac:dyDescent="0.25">
      <c r="A4" s="3" t="s">
        <v>5</v>
      </c>
      <c r="B4" s="29">
        <v>16229</v>
      </c>
      <c r="C4" s="29">
        <v>38599</v>
      </c>
      <c r="D4" s="29">
        <v>54828</v>
      </c>
      <c r="F4" s="107"/>
    </row>
    <row r="5" spans="1:6" x14ac:dyDescent="0.25">
      <c r="A5" s="39" t="s">
        <v>89</v>
      </c>
      <c r="B5" s="110">
        <v>-0.1</v>
      </c>
      <c r="C5" s="110">
        <v>2.2000000000000002</v>
      </c>
      <c r="D5" s="111">
        <v>1.5</v>
      </c>
    </row>
    <row r="6" spans="1:6" x14ac:dyDescent="0.25">
      <c r="A6" s="39" t="s">
        <v>90</v>
      </c>
      <c r="B6" s="112">
        <v>47.3</v>
      </c>
      <c r="C6" s="112">
        <v>73.2</v>
      </c>
      <c r="D6" s="113">
        <v>63</v>
      </c>
    </row>
    <row r="7" spans="1:6" x14ac:dyDescent="0.25">
      <c r="A7" s="3" t="s">
        <v>8</v>
      </c>
      <c r="B7" s="29">
        <v>9242</v>
      </c>
      <c r="C7" s="29">
        <v>10390</v>
      </c>
      <c r="D7" s="29">
        <v>19632</v>
      </c>
      <c r="F7" s="107"/>
    </row>
    <row r="8" spans="1:6" x14ac:dyDescent="0.25">
      <c r="A8" s="39" t="s">
        <v>89</v>
      </c>
      <c r="B8" s="112">
        <v>-3.1</v>
      </c>
      <c r="C8" s="112">
        <v>0.6</v>
      </c>
      <c r="D8" s="113">
        <v>-1.2</v>
      </c>
    </row>
    <row r="9" spans="1:6" x14ac:dyDescent="0.25">
      <c r="A9" s="39" t="s">
        <v>90</v>
      </c>
      <c r="B9" s="112">
        <v>26.9</v>
      </c>
      <c r="C9" s="112">
        <v>19.7</v>
      </c>
      <c r="D9" s="113">
        <v>22.5</v>
      </c>
    </row>
    <row r="10" spans="1:6" x14ac:dyDescent="0.25">
      <c r="A10" s="3" t="s">
        <v>6</v>
      </c>
      <c r="B10" s="29">
        <v>8839</v>
      </c>
      <c r="C10" s="29">
        <v>3771</v>
      </c>
      <c r="D10" s="29">
        <v>12610</v>
      </c>
      <c r="F10" s="107"/>
    </row>
    <row r="11" spans="1:6" x14ac:dyDescent="0.25">
      <c r="A11" s="39" t="s">
        <v>89</v>
      </c>
      <c r="B11" s="112">
        <v>-3.7</v>
      </c>
      <c r="C11" s="112">
        <v>-2.9</v>
      </c>
      <c r="D11" s="113">
        <v>-3.4</v>
      </c>
    </row>
    <row r="12" spans="1:6" x14ac:dyDescent="0.25">
      <c r="A12" s="39" t="s">
        <v>90</v>
      </c>
      <c r="B12" s="112">
        <v>25.8</v>
      </c>
      <c r="C12" s="112">
        <v>7.1</v>
      </c>
      <c r="D12" s="113">
        <v>14.5</v>
      </c>
    </row>
    <row r="13" spans="1:6" x14ac:dyDescent="0.25">
      <c r="A13" s="34"/>
      <c r="B13" s="35"/>
      <c r="C13" s="35"/>
      <c r="D13" s="35"/>
    </row>
    <row r="14" spans="1:6" x14ac:dyDescent="0.25">
      <c r="A14" s="36" t="s">
        <v>3</v>
      </c>
      <c r="B14" s="32">
        <v>34310</v>
      </c>
      <c r="C14" s="32">
        <v>52760</v>
      </c>
      <c r="D14" s="37">
        <v>87070</v>
      </c>
    </row>
    <row r="15" spans="1:6" x14ac:dyDescent="0.25">
      <c r="A15" s="114" t="s">
        <v>7</v>
      </c>
      <c r="B15" s="112">
        <v>-1.8</v>
      </c>
      <c r="C15" s="112">
        <v>1.5</v>
      </c>
      <c r="D15" s="113">
        <v>0.1</v>
      </c>
    </row>
    <row r="16" spans="1:6" x14ac:dyDescent="0.25">
      <c r="A16" s="9"/>
    </row>
    <row r="17" spans="1:4" x14ac:dyDescent="0.25">
      <c r="A17" s="38" t="s">
        <v>99</v>
      </c>
    </row>
    <row r="18" spans="1:4" x14ac:dyDescent="0.25">
      <c r="A18" s="5" t="s">
        <v>151</v>
      </c>
      <c r="B18" s="22"/>
      <c r="C18" s="22"/>
      <c r="D18" s="2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zoomScaleNormal="100" workbookViewId="0">
      <selection activeCell="A15" sqref="A15"/>
    </sheetView>
  </sheetViews>
  <sheetFormatPr baseColWidth="10" defaultRowHeight="15" x14ac:dyDescent="0.25"/>
  <cols>
    <col min="1" max="1" width="23.7109375" customWidth="1"/>
    <col min="2" max="2" width="12.28515625" customWidth="1"/>
    <col min="3" max="3" width="15" customWidth="1"/>
    <col min="4" max="4" width="10.85546875" customWidth="1"/>
    <col min="5" max="5" width="9.28515625" customWidth="1"/>
  </cols>
  <sheetData>
    <row r="1" spans="1:5" ht="18.75" customHeight="1" x14ac:dyDescent="0.25">
      <c r="A1" s="4" t="s">
        <v>102</v>
      </c>
      <c r="B1" s="3"/>
      <c r="C1" s="3"/>
      <c r="D1" s="3"/>
      <c r="E1" s="3"/>
    </row>
    <row r="2" spans="1:5" x14ac:dyDescent="0.25">
      <c r="A2" s="3"/>
      <c r="B2" s="3"/>
      <c r="C2" s="3"/>
      <c r="D2" s="3"/>
      <c r="E2" s="3"/>
    </row>
    <row r="3" spans="1:5" ht="30" customHeight="1" x14ac:dyDescent="0.25">
      <c r="A3" s="41"/>
      <c r="B3" s="45" t="s">
        <v>5</v>
      </c>
      <c r="C3" s="45" t="s">
        <v>8</v>
      </c>
      <c r="D3" s="45" t="s">
        <v>6</v>
      </c>
      <c r="E3" s="40" t="s">
        <v>9</v>
      </c>
    </row>
    <row r="4" spans="1:5" x14ac:dyDescent="0.25">
      <c r="A4" s="3" t="s">
        <v>31</v>
      </c>
      <c r="B4" s="49">
        <v>90.7</v>
      </c>
      <c r="C4" s="49">
        <v>80.8</v>
      </c>
      <c r="D4" s="49">
        <v>97.2</v>
      </c>
      <c r="E4" s="49">
        <v>89.4</v>
      </c>
    </row>
    <row r="5" spans="1:5" x14ac:dyDescent="0.25">
      <c r="A5" s="3" t="s">
        <v>32</v>
      </c>
      <c r="B5" s="49">
        <v>5.9</v>
      </c>
      <c r="C5" s="49">
        <v>12.4</v>
      </c>
      <c r="D5" s="49">
        <v>0.1</v>
      </c>
      <c r="E5" s="49">
        <v>6.5</v>
      </c>
    </row>
    <row r="6" spans="1:5" x14ac:dyDescent="0.25">
      <c r="A6" s="3" t="s">
        <v>33</v>
      </c>
      <c r="B6" s="49">
        <v>0.3</v>
      </c>
      <c r="C6" s="49">
        <v>1.2</v>
      </c>
      <c r="D6" s="49">
        <v>0</v>
      </c>
      <c r="E6" s="49">
        <v>0.5</v>
      </c>
    </row>
    <row r="7" spans="1:5" x14ac:dyDescent="0.25">
      <c r="A7" s="3" t="s">
        <v>14</v>
      </c>
      <c r="B7" s="49">
        <v>3.1</v>
      </c>
      <c r="C7" s="49">
        <v>5.7</v>
      </c>
      <c r="D7" s="49">
        <v>2.7</v>
      </c>
      <c r="E7" s="49">
        <v>3.6</v>
      </c>
    </row>
    <row r="8" spans="1:5" x14ac:dyDescent="0.25">
      <c r="A8" s="42"/>
      <c r="B8" s="43"/>
      <c r="C8" s="43"/>
      <c r="D8" s="43"/>
      <c r="E8" s="44"/>
    </row>
    <row r="9" spans="1:5" x14ac:dyDescent="0.25">
      <c r="A9" s="36" t="s">
        <v>3</v>
      </c>
      <c r="B9" s="47">
        <v>100</v>
      </c>
      <c r="C9" s="47">
        <v>100</v>
      </c>
      <c r="D9" s="47">
        <v>100</v>
      </c>
      <c r="E9" s="48">
        <v>100</v>
      </c>
    </row>
    <row r="10" spans="1:5" x14ac:dyDescent="0.25">
      <c r="A10" s="39" t="s">
        <v>103</v>
      </c>
      <c r="B10" s="29">
        <v>26258</v>
      </c>
      <c r="C10" s="29">
        <v>9519</v>
      </c>
      <c r="D10" s="29">
        <v>6346</v>
      </c>
      <c r="E10" s="29">
        <v>42123</v>
      </c>
    </row>
    <row r="11" spans="1:5" x14ac:dyDescent="0.25">
      <c r="A11" s="39" t="s">
        <v>30</v>
      </c>
      <c r="B11" s="49">
        <v>-1.7</v>
      </c>
      <c r="C11" s="49">
        <v>-5.0999999999999996</v>
      </c>
      <c r="D11" s="49">
        <v>-5.6</v>
      </c>
      <c r="E11" s="49">
        <v>-3</v>
      </c>
    </row>
    <row r="12" spans="1:5" x14ac:dyDescent="0.25">
      <c r="A12" s="9"/>
      <c r="B12" s="49"/>
      <c r="C12" s="49"/>
      <c r="D12" s="49"/>
      <c r="E12" s="49"/>
    </row>
    <row r="13" spans="1:5" ht="15" customHeight="1" x14ac:dyDescent="0.25">
      <c r="A13" s="5" t="s">
        <v>104</v>
      </c>
      <c r="B13" s="46"/>
      <c r="C13" s="46"/>
      <c r="D13" s="46"/>
      <c r="E13" s="46"/>
    </row>
    <row r="14" spans="1:5" x14ac:dyDescent="0.25">
      <c r="A14" s="5" t="s">
        <v>99</v>
      </c>
      <c r="B14" s="46"/>
      <c r="C14" s="46"/>
      <c r="D14" s="46"/>
      <c r="E14" s="46"/>
    </row>
    <row r="15" spans="1:5" x14ac:dyDescent="0.25">
      <c r="A15" s="5" t="s">
        <v>151</v>
      </c>
      <c r="B15" s="22"/>
      <c r="C15" s="22"/>
      <c r="D15" s="22"/>
    </row>
  </sheetData>
  <pageMargins left="0.70866141732283472" right="0.70866141732283472" top="0.74803149606299213" bottom="0.74803149606299213" header="0.31496062992125984" footer="0.31496062992125984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A14" activeCellId="1" sqref="A14 A14"/>
    </sheetView>
  </sheetViews>
  <sheetFormatPr baseColWidth="10" defaultRowHeight="15" x14ac:dyDescent="0.25"/>
  <cols>
    <col min="1" max="1" width="25.7109375" customWidth="1"/>
    <col min="2" max="2" width="15.5703125" customWidth="1"/>
    <col min="3" max="3" width="12.42578125" customWidth="1"/>
    <col min="4" max="4" width="10.5703125" customWidth="1"/>
    <col min="5" max="5" width="12.42578125" customWidth="1"/>
    <col min="6" max="6" width="12.7109375" customWidth="1"/>
    <col min="8" max="8" width="10" customWidth="1"/>
  </cols>
  <sheetData>
    <row r="1" spans="1:6" ht="18.75" customHeight="1" x14ac:dyDescent="0.25">
      <c r="A1" s="4" t="s">
        <v>143</v>
      </c>
      <c r="B1" s="3"/>
      <c r="C1" s="3"/>
      <c r="D1" s="3"/>
      <c r="E1" s="3"/>
      <c r="F1" s="3"/>
    </row>
    <row r="2" spans="1:6" ht="18.75" customHeight="1" x14ac:dyDescent="0.25">
      <c r="A2" s="4"/>
      <c r="B2" s="3"/>
      <c r="C2" s="3"/>
      <c r="D2" s="3"/>
      <c r="E2" s="3"/>
      <c r="F2" s="3"/>
    </row>
    <row r="3" spans="1:6" ht="30" x14ac:dyDescent="0.25">
      <c r="A3" s="33"/>
      <c r="B3" s="31" t="s">
        <v>13</v>
      </c>
      <c r="C3" s="31" t="s">
        <v>11</v>
      </c>
      <c r="D3" s="31" t="s">
        <v>3</v>
      </c>
      <c r="E3" s="31" t="s">
        <v>142</v>
      </c>
      <c r="F3" s="3"/>
    </row>
    <row r="4" spans="1:6" x14ac:dyDescent="0.25">
      <c r="A4" s="3" t="s">
        <v>5</v>
      </c>
      <c r="B4" s="29">
        <v>47808</v>
      </c>
      <c r="C4" s="29">
        <v>7020</v>
      </c>
      <c r="D4" s="29">
        <v>54828</v>
      </c>
      <c r="E4" s="49">
        <f>C4/D4*100</f>
        <v>12.803676953381485</v>
      </c>
      <c r="F4" s="3"/>
    </row>
    <row r="5" spans="1:6" x14ac:dyDescent="0.25">
      <c r="A5" s="39" t="s">
        <v>89</v>
      </c>
      <c r="B5" s="110">
        <v>1.7234775947912784</v>
      </c>
      <c r="C5" s="110">
        <v>-4.2716787697560932E-2</v>
      </c>
      <c r="D5" s="111">
        <v>1.5</v>
      </c>
      <c r="E5" s="111"/>
      <c r="F5" s="3"/>
    </row>
    <row r="6" spans="1:6" x14ac:dyDescent="0.25">
      <c r="A6" s="3" t="s">
        <v>8</v>
      </c>
      <c r="B6" s="29">
        <v>14616</v>
      </c>
      <c r="C6" s="29">
        <v>5016</v>
      </c>
      <c r="D6" s="29">
        <v>19632</v>
      </c>
      <c r="E6" s="49">
        <f>C6/D6*100</f>
        <v>25.55012224938875</v>
      </c>
      <c r="F6" s="3"/>
    </row>
    <row r="7" spans="1:6" x14ac:dyDescent="0.25">
      <c r="A7" s="39" t="s">
        <v>89</v>
      </c>
      <c r="B7" s="112">
        <v>-0.79413561392791543</v>
      </c>
      <c r="C7" s="112">
        <v>-2.2222222222222254</v>
      </c>
      <c r="D7" s="113">
        <v>-1.2</v>
      </c>
      <c r="E7" s="113"/>
      <c r="F7" s="3"/>
    </row>
    <row r="8" spans="1:6" x14ac:dyDescent="0.25">
      <c r="A8" s="3" t="s">
        <v>6</v>
      </c>
      <c r="B8" s="29">
        <v>11328</v>
      </c>
      <c r="C8" s="29">
        <v>1282</v>
      </c>
      <c r="D8" s="29">
        <v>12610</v>
      </c>
      <c r="E8" s="49">
        <f>C8/D8*100</f>
        <v>10.166534496431403</v>
      </c>
      <c r="F8" s="3"/>
    </row>
    <row r="9" spans="1:6" x14ac:dyDescent="0.25">
      <c r="A9" s="39" t="s">
        <v>89</v>
      </c>
      <c r="B9" s="112">
        <v>-3.6324968098681465</v>
      </c>
      <c r="C9" s="112">
        <v>-1.5360983102918557</v>
      </c>
      <c r="D9" s="113">
        <v>-3.4</v>
      </c>
      <c r="E9" s="113"/>
      <c r="F9" s="3"/>
    </row>
    <row r="10" spans="1:6" x14ac:dyDescent="0.25">
      <c r="A10" s="34"/>
      <c r="B10" s="35"/>
      <c r="C10" s="35"/>
      <c r="D10" s="35"/>
      <c r="E10" s="35"/>
      <c r="F10" s="3"/>
    </row>
    <row r="11" spans="1:6" x14ac:dyDescent="0.25">
      <c r="A11" s="36" t="s">
        <v>3</v>
      </c>
      <c r="B11" s="32">
        <v>73752</v>
      </c>
      <c r="C11" s="32">
        <v>13318</v>
      </c>
      <c r="D11" s="37">
        <v>87070</v>
      </c>
      <c r="E11" s="115">
        <f>C11/D11*100</f>
        <v>15.295739060526014</v>
      </c>
      <c r="F11" s="3"/>
    </row>
    <row r="12" spans="1:6" x14ac:dyDescent="0.25">
      <c r="A12" s="114" t="s">
        <v>7</v>
      </c>
      <c r="B12" s="112">
        <v>0.35829524694637183</v>
      </c>
      <c r="C12" s="112">
        <v>-1.0464588429595856</v>
      </c>
      <c r="D12" s="113">
        <v>0.1</v>
      </c>
      <c r="E12" s="113"/>
      <c r="F12" s="3"/>
    </row>
    <row r="13" spans="1:6" x14ac:dyDescent="0.25">
      <c r="A13" s="5" t="s">
        <v>99</v>
      </c>
      <c r="B13" s="46"/>
      <c r="C13" s="46"/>
      <c r="D13" s="46"/>
      <c r="E13" s="46"/>
      <c r="F13" s="46"/>
    </row>
    <row r="14" spans="1:6" x14ac:dyDescent="0.25">
      <c r="A14" s="5" t="s">
        <v>151</v>
      </c>
      <c r="B14" s="22"/>
      <c r="C14" s="22"/>
      <c r="D14" s="2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A16" sqref="A16"/>
    </sheetView>
  </sheetViews>
  <sheetFormatPr baseColWidth="10" defaultRowHeight="15" x14ac:dyDescent="0.25"/>
  <cols>
    <col min="1" max="1" width="43.85546875" customWidth="1"/>
    <col min="2" max="2" width="11.5703125" bestFit="1" customWidth="1"/>
    <col min="3" max="3" width="12.140625" bestFit="1" customWidth="1"/>
    <col min="4" max="4" width="8.85546875" bestFit="1" customWidth="1"/>
    <col min="5" max="5" width="9.7109375" bestFit="1" customWidth="1"/>
    <col min="6" max="6" width="13.28515625" customWidth="1"/>
    <col min="228" max="228" width="41.42578125" customWidth="1"/>
    <col min="229" max="232" width="10.85546875" customWidth="1"/>
    <col min="484" max="484" width="41.42578125" customWidth="1"/>
    <col min="485" max="488" width="10.85546875" customWidth="1"/>
    <col min="740" max="740" width="41.42578125" customWidth="1"/>
    <col min="741" max="744" width="10.85546875" customWidth="1"/>
    <col min="996" max="996" width="41.42578125" customWidth="1"/>
    <col min="997" max="1000" width="10.85546875" customWidth="1"/>
    <col min="1252" max="1252" width="41.42578125" customWidth="1"/>
    <col min="1253" max="1256" width="10.85546875" customWidth="1"/>
    <col min="1508" max="1508" width="41.42578125" customWidth="1"/>
    <col min="1509" max="1512" width="10.85546875" customWidth="1"/>
    <col min="1764" max="1764" width="41.42578125" customWidth="1"/>
    <col min="1765" max="1768" width="10.85546875" customWidth="1"/>
    <col min="2020" max="2020" width="41.42578125" customWidth="1"/>
    <col min="2021" max="2024" width="10.85546875" customWidth="1"/>
    <col min="2276" max="2276" width="41.42578125" customWidth="1"/>
    <col min="2277" max="2280" width="10.85546875" customWidth="1"/>
    <col min="2532" max="2532" width="41.42578125" customWidth="1"/>
    <col min="2533" max="2536" width="10.85546875" customWidth="1"/>
    <col min="2788" max="2788" width="41.42578125" customWidth="1"/>
    <col min="2789" max="2792" width="10.85546875" customWidth="1"/>
    <col min="3044" max="3044" width="41.42578125" customWidth="1"/>
    <col min="3045" max="3048" width="10.85546875" customWidth="1"/>
    <col min="3300" max="3300" width="41.42578125" customWidth="1"/>
    <col min="3301" max="3304" width="10.85546875" customWidth="1"/>
    <col min="3556" max="3556" width="41.42578125" customWidth="1"/>
    <col min="3557" max="3560" width="10.85546875" customWidth="1"/>
    <col min="3812" max="3812" width="41.42578125" customWidth="1"/>
    <col min="3813" max="3816" width="10.85546875" customWidth="1"/>
    <col min="4068" max="4068" width="41.42578125" customWidth="1"/>
    <col min="4069" max="4072" width="10.85546875" customWidth="1"/>
    <col min="4324" max="4324" width="41.42578125" customWidth="1"/>
    <col min="4325" max="4328" width="10.85546875" customWidth="1"/>
    <col min="4580" max="4580" width="41.42578125" customWidth="1"/>
    <col min="4581" max="4584" width="10.85546875" customWidth="1"/>
    <col min="4836" max="4836" width="41.42578125" customWidth="1"/>
    <col min="4837" max="4840" width="10.85546875" customWidth="1"/>
    <col min="5092" max="5092" width="41.42578125" customWidth="1"/>
    <col min="5093" max="5096" width="10.85546875" customWidth="1"/>
    <col min="5348" max="5348" width="41.42578125" customWidth="1"/>
    <col min="5349" max="5352" width="10.85546875" customWidth="1"/>
    <col min="5604" max="5604" width="41.42578125" customWidth="1"/>
    <col min="5605" max="5608" width="10.85546875" customWidth="1"/>
    <col min="5860" max="5860" width="41.42578125" customWidth="1"/>
    <col min="5861" max="5864" width="10.85546875" customWidth="1"/>
    <col min="6116" max="6116" width="41.42578125" customWidth="1"/>
    <col min="6117" max="6120" width="10.85546875" customWidth="1"/>
    <col min="6372" max="6372" width="41.42578125" customWidth="1"/>
    <col min="6373" max="6376" width="10.85546875" customWidth="1"/>
    <col min="6628" max="6628" width="41.42578125" customWidth="1"/>
    <col min="6629" max="6632" width="10.85546875" customWidth="1"/>
    <col min="6884" max="6884" width="41.42578125" customWidth="1"/>
    <col min="6885" max="6888" width="10.85546875" customWidth="1"/>
    <col min="7140" max="7140" width="41.42578125" customWidth="1"/>
    <col min="7141" max="7144" width="10.85546875" customWidth="1"/>
    <col min="7396" max="7396" width="41.42578125" customWidth="1"/>
    <col min="7397" max="7400" width="10.85546875" customWidth="1"/>
    <col min="7652" max="7652" width="41.42578125" customWidth="1"/>
    <col min="7653" max="7656" width="10.85546875" customWidth="1"/>
    <col min="7908" max="7908" width="41.42578125" customWidth="1"/>
    <col min="7909" max="7912" width="10.85546875" customWidth="1"/>
    <col min="8164" max="8164" width="41.42578125" customWidth="1"/>
    <col min="8165" max="8168" width="10.85546875" customWidth="1"/>
    <col min="8420" max="8420" width="41.42578125" customWidth="1"/>
    <col min="8421" max="8424" width="10.85546875" customWidth="1"/>
    <col min="8676" max="8676" width="41.42578125" customWidth="1"/>
    <col min="8677" max="8680" width="10.85546875" customWidth="1"/>
    <col min="8932" max="8932" width="41.42578125" customWidth="1"/>
    <col min="8933" max="8936" width="10.85546875" customWidth="1"/>
    <col min="9188" max="9188" width="41.42578125" customWidth="1"/>
    <col min="9189" max="9192" width="10.85546875" customWidth="1"/>
    <col min="9444" max="9444" width="41.42578125" customWidth="1"/>
    <col min="9445" max="9448" width="10.85546875" customWidth="1"/>
    <col min="9700" max="9700" width="41.42578125" customWidth="1"/>
    <col min="9701" max="9704" width="10.85546875" customWidth="1"/>
    <col min="9956" max="9956" width="41.42578125" customWidth="1"/>
    <col min="9957" max="9960" width="10.85546875" customWidth="1"/>
    <col min="10212" max="10212" width="41.42578125" customWidth="1"/>
    <col min="10213" max="10216" width="10.85546875" customWidth="1"/>
    <col min="10468" max="10468" width="41.42578125" customWidth="1"/>
    <col min="10469" max="10472" width="10.85546875" customWidth="1"/>
    <col min="10724" max="10724" width="41.42578125" customWidth="1"/>
    <col min="10725" max="10728" width="10.85546875" customWidth="1"/>
    <col min="10980" max="10980" width="41.42578125" customWidth="1"/>
    <col min="10981" max="10984" width="10.85546875" customWidth="1"/>
    <col min="11236" max="11236" width="41.42578125" customWidth="1"/>
    <col min="11237" max="11240" width="10.85546875" customWidth="1"/>
    <col min="11492" max="11492" width="41.42578125" customWidth="1"/>
    <col min="11493" max="11496" width="10.85546875" customWidth="1"/>
    <col min="11748" max="11748" width="41.42578125" customWidth="1"/>
    <col min="11749" max="11752" width="10.85546875" customWidth="1"/>
    <col min="12004" max="12004" width="41.42578125" customWidth="1"/>
    <col min="12005" max="12008" width="10.85546875" customWidth="1"/>
    <col min="12260" max="12260" width="41.42578125" customWidth="1"/>
    <col min="12261" max="12264" width="10.85546875" customWidth="1"/>
    <col min="12516" max="12516" width="41.42578125" customWidth="1"/>
    <col min="12517" max="12520" width="10.85546875" customWidth="1"/>
    <col min="12772" max="12772" width="41.42578125" customWidth="1"/>
    <col min="12773" max="12776" width="10.85546875" customWidth="1"/>
    <col min="13028" max="13028" width="41.42578125" customWidth="1"/>
    <col min="13029" max="13032" width="10.85546875" customWidth="1"/>
    <col min="13284" max="13284" width="41.42578125" customWidth="1"/>
    <col min="13285" max="13288" width="10.85546875" customWidth="1"/>
    <col min="13540" max="13540" width="41.42578125" customWidth="1"/>
    <col min="13541" max="13544" width="10.85546875" customWidth="1"/>
    <col min="13796" max="13796" width="41.42578125" customWidth="1"/>
    <col min="13797" max="13800" width="10.85546875" customWidth="1"/>
    <col min="14052" max="14052" width="41.42578125" customWidth="1"/>
    <col min="14053" max="14056" width="10.85546875" customWidth="1"/>
    <col min="14308" max="14308" width="41.42578125" customWidth="1"/>
    <col min="14309" max="14312" width="10.85546875" customWidth="1"/>
    <col min="14564" max="14564" width="41.42578125" customWidth="1"/>
    <col min="14565" max="14568" width="10.85546875" customWidth="1"/>
    <col min="14820" max="14820" width="41.42578125" customWidth="1"/>
    <col min="14821" max="14824" width="10.85546875" customWidth="1"/>
    <col min="15076" max="15076" width="41.42578125" customWidth="1"/>
    <col min="15077" max="15080" width="10.85546875" customWidth="1"/>
    <col min="15332" max="15332" width="41.42578125" customWidth="1"/>
    <col min="15333" max="15336" width="10.85546875" customWidth="1"/>
    <col min="15588" max="15588" width="41.42578125" customWidth="1"/>
    <col min="15589" max="15592" width="10.85546875" customWidth="1"/>
    <col min="15844" max="15844" width="41.42578125" customWidth="1"/>
    <col min="15845" max="15848" width="10.85546875" customWidth="1"/>
    <col min="16100" max="16100" width="41.42578125" customWidth="1"/>
    <col min="16101" max="16104" width="10.85546875" customWidth="1"/>
  </cols>
  <sheetData>
    <row r="1" spans="1:6" ht="18.75" customHeight="1" x14ac:dyDescent="0.25">
      <c r="A1" s="4" t="s">
        <v>105</v>
      </c>
      <c r="B1" s="23"/>
      <c r="C1" s="23"/>
      <c r="D1" s="23"/>
      <c r="E1" s="23"/>
    </row>
    <row r="2" spans="1:6" x14ac:dyDescent="0.25">
      <c r="A2" s="23"/>
      <c r="B2" s="23"/>
      <c r="C2" s="23"/>
      <c r="D2" s="23"/>
      <c r="E2" s="23"/>
    </row>
    <row r="3" spans="1:6" ht="45" x14ac:dyDescent="0.25">
      <c r="A3" s="52"/>
      <c r="B3" s="45" t="s">
        <v>5</v>
      </c>
      <c r="C3" s="45" t="s">
        <v>8</v>
      </c>
      <c r="D3" s="45" t="s">
        <v>6</v>
      </c>
      <c r="E3" s="45" t="s">
        <v>3</v>
      </c>
      <c r="F3" s="40" t="s">
        <v>141</v>
      </c>
    </row>
    <row r="4" spans="1:6" x14ac:dyDescent="0.25">
      <c r="A4" s="3" t="s">
        <v>70</v>
      </c>
      <c r="B4" s="49">
        <v>1.2</v>
      </c>
      <c r="C4" s="49">
        <v>0.8</v>
      </c>
      <c r="D4" s="49">
        <v>1</v>
      </c>
      <c r="E4" s="49">
        <v>1.1000000000000001</v>
      </c>
      <c r="F4" s="49">
        <v>1</v>
      </c>
    </row>
    <row r="5" spans="1:6" x14ac:dyDescent="0.25">
      <c r="A5" s="3" t="s">
        <v>71</v>
      </c>
      <c r="B5" s="49">
        <v>8.4</v>
      </c>
      <c r="C5" s="49">
        <v>11</v>
      </c>
      <c r="D5" s="49">
        <v>7.4</v>
      </c>
      <c r="E5" s="49">
        <v>8.8000000000000007</v>
      </c>
      <c r="F5" s="49">
        <v>5.81</v>
      </c>
    </row>
    <row r="6" spans="1:6" x14ac:dyDescent="0.25">
      <c r="A6" s="3" t="s">
        <v>72</v>
      </c>
      <c r="B6" s="49">
        <v>50.8</v>
      </c>
      <c r="C6" s="49">
        <v>46.4</v>
      </c>
      <c r="D6" s="49">
        <v>52</v>
      </c>
      <c r="E6" s="49">
        <v>50</v>
      </c>
      <c r="F6" s="49">
        <v>17.190000000000001</v>
      </c>
    </row>
    <row r="7" spans="1:6" x14ac:dyDescent="0.25">
      <c r="A7" s="3" t="s">
        <v>73</v>
      </c>
      <c r="B7" s="49">
        <v>11.7</v>
      </c>
      <c r="C7" s="49">
        <v>9.3000000000000007</v>
      </c>
      <c r="D7" s="49">
        <v>13.1</v>
      </c>
      <c r="E7" s="49">
        <v>11.4</v>
      </c>
      <c r="F7" s="49">
        <v>23.99</v>
      </c>
    </row>
    <row r="8" spans="1:6" x14ac:dyDescent="0.25">
      <c r="A8" s="3" t="s">
        <v>74</v>
      </c>
      <c r="B8" s="49">
        <v>10.4</v>
      </c>
      <c r="C8" s="49">
        <v>10</v>
      </c>
      <c r="D8" s="49">
        <v>10.7</v>
      </c>
      <c r="E8" s="49">
        <v>10.4</v>
      </c>
      <c r="F8" s="49">
        <v>23.65</v>
      </c>
    </row>
    <row r="9" spans="1:6" x14ac:dyDescent="0.25">
      <c r="A9" s="3" t="s">
        <v>75</v>
      </c>
      <c r="B9" s="49">
        <v>6.7</v>
      </c>
      <c r="C9" s="49">
        <v>6.3</v>
      </c>
      <c r="D9" s="49">
        <v>5.6</v>
      </c>
      <c r="E9" s="49">
        <v>6.4</v>
      </c>
      <c r="F9" s="49">
        <v>17.96</v>
      </c>
    </row>
    <row r="10" spans="1:6" x14ac:dyDescent="0.25">
      <c r="A10" s="3" t="s">
        <v>76</v>
      </c>
      <c r="B10" s="49">
        <v>7.2</v>
      </c>
      <c r="C10" s="49">
        <v>8.6999999999999993</v>
      </c>
      <c r="D10" s="49">
        <v>7</v>
      </c>
      <c r="E10" s="49">
        <v>7.5</v>
      </c>
      <c r="F10" s="49">
        <v>0.18</v>
      </c>
    </row>
    <row r="11" spans="1:6" x14ac:dyDescent="0.25">
      <c r="A11" s="3" t="s">
        <v>77</v>
      </c>
      <c r="B11" s="49">
        <v>3.5</v>
      </c>
      <c r="C11" s="49">
        <v>7.5</v>
      </c>
      <c r="D11" s="49">
        <v>3</v>
      </c>
      <c r="E11" s="49">
        <v>4.3</v>
      </c>
      <c r="F11" s="49">
        <v>10.23</v>
      </c>
    </row>
    <row r="12" spans="1:6" x14ac:dyDescent="0.25">
      <c r="A12" s="51"/>
      <c r="B12" s="50"/>
      <c r="C12" s="50"/>
      <c r="D12" s="50"/>
      <c r="E12" s="50"/>
      <c r="F12" s="50"/>
    </row>
    <row r="13" spans="1:6" x14ac:dyDescent="0.25">
      <c r="A13" s="36" t="s">
        <v>3</v>
      </c>
      <c r="B13" s="47">
        <v>100</v>
      </c>
      <c r="C13" s="47">
        <v>100</v>
      </c>
      <c r="D13" s="47">
        <v>100</v>
      </c>
      <c r="E13" s="48">
        <v>100</v>
      </c>
      <c r="F13" s="48">
        <v>100</v>
      </c>
    </row>
    <row r="14" spans="1:6" x14ac:dyDescent="0.25">
      <c r="A14" s="36"/>
      <c r="B14" s="48"/>
      <c r="C14" s="48"/>
      <c r="D14" s="48"/>
      <c r="E14" s="48"/>
    </row>
    <row r="15" spans="1:6" ht="15" customHeight="1" x14ac:dyDescent="0.25">
      <c r="A15" s="38" t="s">
        <v>99</v>
      </c>
      <c r="B15" s="23"/>
      <c r="C15" s="23"/>
      <c r="D15" s="23"/>
      <c r="E15" s="23"/>
    </row>
    <row r="16" spans="1:6" x14ac:dyDescent="0.25">
      <c r="A16" s="5" t="s">
        <v>151</v>
      </c>
      <c r="B16" s="22"/>
      <c r="C16" s="22"/>
      <c r="D16" s="22"/>
    </row>
  </sheetData>
  <pageMargins left="0.70866141732283472" right="0.70866141732283472" top="0.74803149606299213" bottom="0.74803149606299213" header="0.31496062992125984" footer="0.31496062992125984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A14" sqref="A14"/>
    </sheetView>
  </sheetViews>
  <sheetFormatPr baseColWidth="10" defaultRowHeight="15" x14ac:dyDescent="0.25"/>
  <cols>
    <col min="1" max="1" width="25.5703125" customWidth="1"/>
    <col min="3" max="3" width="12.85546875" customWidth="1"/>
  </cols>
  <sheetData>
    <row r="1" spans="1:5" ht="18.75" customHeight="1" x14ac:dyDescent="0.25">
      <c r="A1" s="4" t="s">
        <v>106</v>
      </c>
    </row>
    <row r="3" spans="1:5" ht="45" customHeight="1" x14ac:dyDescent="0.25">
      <c r="A3" s="52"/>
      <c r="B3" s="53" t="s">
        <v>5</v>
      </c>
      <c r="C3" s="53" t="s">
        <v>8</v>
      </c>
      <c r="D3" s="53" t="s">
        <v>6</v>
      </c>
      <c r="E3" s="53" t="s">
        <v>3</v>
      </c>
    </row>
    <row r="4" spans="1:5" x14ac:dyDescent="0.25">
      <c r="A4" s="3" t="s">
        <v>34</v>
      </c>
      <c r="B4" s="29">
        <v>16089</v>
      </c>
      <c r="C4" s="29">
        <v>7498</v>
      </c>
      <c r="D4" s="29">
        <v>4627</v>
      </c>
      <c r="E4" s="29">
        <v>28214</v>
      </c>
    </row>
    <row r="5" spans="1:5" x14ac:dyDescent="0.25">
      <c r="A5" s="39" t="s">
        <v>93</v>
      </c>
      <c r="B5" s="30">
        <v>29.3</v>
      </c>
      <c r="C5" s="30">
        <v>38.200000000000003</v>
      </c>
      <c r="D5" s="30">
        <v>36.700000000000003</v>
      </c>
      <c r="E5" s="30">
        <v>32.4</v>
      </c>
    </row>
    <row r="6" spans="1:5" ht="30" customHeight="1" x14ac:dyDescent="0.25">
      <c r="A6" s="9" t="s">
        <v>35</v>
      </c>
      <c r="B6" s="29">
        <v>14831</v>
      </c>
      <c r="C6" s="29">
        <v>6000</v>
      </c>
      <c r="D6" s="29">
        <v>3857</v>
      </c>
      <c r="E6" s="29">
        <v>24688</v>
      </c>
    </row>
    <row r="7" spans="1:5" x14ac:dyDescent="0.25">
      <c r="A7" s="39" t="s">
        <v>93</v>
      </c>
      <c r="B7" s="30">
        <v>27.1</v>
      </c>
      <c r="C7" s="30">
        <v>30.6</v>
      </c>
      <c r="D7" s="30">
        <v>30.6</v>
      </c>
      <c r="E7" s="30">
        <v>28.4</v>
      </c>
    </row>
    <row r="8" spans="1:5" x14ac:dyDescent="0.25">
      <c r="A8" s="3" t="s">
        <v>36</v>
      </c>
      <c r="B8" s="29">
        <v>23908</v>
      </c>
      <c r="C8" s="29">
        <v>6134</v>
      </c>
      <c r="D8" s="29">
        <v>4126</v>
      </c>
      <c r="E8" s="29">
        <v>34168</v>
      </c>
    </row>
    <row r="9" spans="1:5" x14ac:dyDescent="0.25">
      <c r="A9" s="39" t="s">
        <v>93</v>
      </c>
      <c r="B9" s="30">
        <v>43.6</v>
      </c>
      <c r="C9" s="30">
        <v>31.2</v>
      </c>
      <c r="D9" s="30">
        <v>32.700000000000003</v>
      </c>
      <c r="E9" s="30">
        <v>39.200000000000003</v>
      </c>
    </row>
    <row r="10" spans="1:5" x14ac:dyDescent="0.25">
      <c r="A10" s="34"/>
      <c r="B10" s="35"/>
      <c r="C10" s="35"/>
      <c r="D10" s="35"/>
      <c r="E10" s="35"/>
    </row>
    <row r="11" spans="1:5" x14ac:dyDescent="0.25">
      <c r="A11" s="36" t="s">
        <v>3</v>
      </c>
      <c r="B11" s="37">
        <v>54828</v>
      </c>
      <c r="C11" s="37">
        <v>19632</v>
      </c>
      <c r="D11" s="37">
        <v>12610</v>
      </c>
      <c r="E11" s="37">
        <v>87070</v>
      </c>
    </row>
    <row r="12" spans="1:5" x14ac:dyDescent="0.25">
      <c r="A12" s="23"/>
    </row>
    <row r="13" spans="1:5" x14ac:dyDescent="0.25">
      <c r="A13" s="38" t="s">
        <v>99</v>
      </c>
    </row>
    <row r="14" spans="1:5" x14ac:dyDescent="0.25">
      <c r="A14" s="5" t="s">
        <v>151</v>
      </c>
      <c r="B14" s="22"/>
      <c r="C14" s="22"/>
      <c r="D14" s="22"/>
    </row>
  </sheetData>
  <pageMargins left="0.70866141732283472" right="0.70866141732283472" top="0.74803149606299213" bottom="0.74803149606299213" header="0.31496062992125984" footer="0.31496062992125984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8"/>
  <sheetViews>
    <sheetView zoomScale="85" zoomScaleNormal="85" workbookViewId="0">
      <pane xSplit="2" ySplit="4" topLeftCell="C92" activePane="bottomRight" state="frozen"/>
      <selection pane="topRight"/>
      <selection pane="bottomLeft"/>
      <selection pane="bottomRight" activeCell="A98" sqref="A98"/>
    </sheetView>
  </sheetViews>
  <sheetFormatPr baseColWidth="10" defaultRowHeight="15" x14ac:dyDescent="0.25"/>
  <cols>
    <col min="1" max="1" width="20.5703125" customWidth="1"/>
    <col min="2" max="2" width="29.42578125" customWidth="1"/>
    <col min="4" max="4" width="14.28515625" customWidth="1"/>
    <col min="8" max="8" width="13.7109375" customWidth="1"/>
    <col min="12" max="12" width="12.28515625" customWidth="1"/>
  </cols>
  <sheetData>
    <row r="1" spans="1:12" ht="18.75" customHeight="1" x14ac:dyDescent="0.25">
      <c r="A1" s="4" t="s">
        <v>114</v>
      </c>
      <c r="B1" s="3"/>
    </row>
    <row r="2" spans="1:12" x14ac:dyDescent="0.25">
      <c r="A2" s="3"/>
      <c r="B2" s="3"/>
    </row>
    <row r="3" spans="1:12" x14ac:dyDescent="0.25">
      <c r="A3" s="3"/>
      <c r="B3" s="3"/>
      <c r="C3" s="123" t="s">
        <v>13</v>
      </c>
      <c r="D3" s="123"/>
      <c r="E3" s="123"/>
      <c r="F3" s="123"/>
      <c r="G3" s="123" t="s">
        <v>11</v>
      </c>
      <c r="H3" s="123"/>
      <c r="I3" s="123"/>
      <c r="J3" s="123"/>
      <c r="K3" s="123" t="s">
        <v>12</v>
      </c>
      <c r="L3" s="123" t="s">
        <v>37</v>
      </c>
    </row>
    <row r="4" spans="1:12" ht="30" customHeight="1" x14ac:dyDescent="0.25">
      <c r="A4" s="125"/>
      <c r="B4" s="125"/>
      <c r="C4" s="54" t="s">
        <v>118</v>
      </c>
      <c r="D4" s="54" t="s">
        <v>60</v>
      </c>
      <c r="E4" s="54" t="s">
        <v>10</v>
      </c>
      <c r="F4" s="8" t="s">
        <v>3</v>
      </c>
      <c r="G4" s="54" t="s">
        <v>118</v>
      </c>
      <c r="H4" s="54" t="s">
        <v>60</v>
      </c>
      <c r="I4" s="54" t="s">
        <v>10</v>
      </c>
      <c r="J4" s="8" t="s">
        <v>3</v>
      </c>
      <c r="K4" s="123"/>
      <c r="L4" s="123"/>
    </row>
    <row r="5" spans="1:12" x14ac:dyDescent="0.25">
      <c r="A5" s="121" t="s">
        <v>38</v>
      </c>
      <c r="B5" s="89" t="s">
        <v>2</v>
      </c>
      <c r="C5" s="7">
        <v>22520</v>
      </c>
      <c r="D5" s="7">
        <v>419</v>
      </c>
      <c r="E5" s="7">
        <v>315</v>
      </c>
      <c r="F5" s="7">
        <v>23254</v>
      </c>
      <c r="G5" s="7">
        <v>3492</v>
      </c>
      <c r="H5" s="7">
        <v>0</v>
      </c>
      <c r="I5" s="7">
        <v>0</v>
      </c>
      <c r="J5" s="7">
        <v>3492</v>
      </c>
      <c r="K5" s="7">
        <v>26746</v>
      </c>
      <c r="L5" s="7">
        <v>8199</v>
      </c>
    </row>
    <row r="6" spans="1:12" x14ac:dyDescent="0.25">
      <c r="A6" s="121"/>
      <c r="B6" s="90" t="s">
        <v>107</v>
      </c>
      <c r="C6" s="6">
        <v>0</v>
      </c>
      <c r="D6" s="6">
        <v>0</v>
      </c>
      <c r="E6" s="6">
        <v>142</v>
      </c>
      <c r="F6" s="6">
        <v>142</v>
      </c>
      <c r="G6" s="6">
        <v>0</v>
      </c>
      <c r="H6" s="6">
        <v>0</v>
      </c>
      <c r="I6" s="6">
        <v>0</v>
      </c>
      <c r="J6" s="6">
        <v>0</v>
      </c>
      <c r="K6" s="6">
        <v>142</v>
      </c>
      <c r="L6" s="6">
        <v>98</v>
      </c>
    </row>
    <row r="7" spans="1:12" x14ac:dyDescent="0.25">
      <c r="A7" s="121"/>
      <c r="B7" s="90" t="s">
        <v>42</v>
      </c>
      <c r="C7" s="6">
        <v>2865</v>
      </c>
      <c r="D7" s="6">
        <v>0</v>
      </c>
      <c r="E7" s="6">
        <v>129</v>
      </c>
      <c r="F7" s="6">
        <v>2994</v>
      </c>
      <c r="G7" s="6">
        <v>152</v>
      </c>
      <c r="H7" s="6">
        <v>0</v>
      </c>
      <c r="I7" s="6">
        <v>0</v>
      </c>
      <c r="J7" s="6">
        <v>152</v>
      </c>
      <c r="K7" s="6">
        <v>3146</v>
      </c>
      <c r="L7" s="6">
        <v>2153</v>
      </c>
    </row>
    <row r="8" spans="1:12" x14ac:dyDescent="0.25">
      <c r="A8" s="121"/>
      <c r="B8" s="90" t="s">
        <v>46</v>
      </c>
      <c r="C8" s="6">
        <v>104</v>
      </c>
      <c r="D8" s="6">
        <v>0</v>
      </c>
      <c r="E8" s="6">
        <v>0</v>
      </c>
      <c r="F8" s="6">
        <v>104</v>
      </c>
      <c r="G8" s="6">
        <v>0</v>
      </c>
      <c r="H8" s="6">
        <v>0</v>
      </c>
      <c r="I8" s="6">
        <v>0</v>
      </c>
      <c r="J8" s="6">
        <v>0</v>
      </c>
      <c r="K8" s="6">
        <v>104</v>
      </c>
      <c r="L8" s="6">
        <v>87</v>
      </c>
    </row>
    <row r="9" spans="1:12" x14ac:dyDescent="0.25">
      <c r="A9" s="121"/>
      <c r="B9" s="90" t="s">
        <v>108</v>
      </c>
      <c r="C9" s="6">
        <v>1449</v>
      </c>
      <c r="D9" s="6">
        <v>0</v>
      </c>
      <c r="E9" s="6">
        <v>0</v>
      </c>
      <c r="F9" s="6">
        <v>1449</v>
      </c>
      <c r="G9" s="6">
        <v>132</v>
      </c>
      <c r="H9" s="6">
        <v>0</v>
      </c>
      <c r="I9" s="6">
        <v>0</v>
      </c>
      <c r="J9" s="6">
        <v>132</v>
      </c>
      <c r="K9" s="6">
        <v>1581</v>
      </c>
      <c r="L9" s="6">
        <v>243</v>
      </c>
    </row>
    <row r="10" spans="1:12" ht="45" x14ac:dyDescent="0.25">
      <c r="A10" s="121"/>
      <c r="B10" s="91" t="s">
        <v>109</v>
      </c>
      <c r="C10" s="6">
        <v>6356</v>
      </c>
      <c r="D10" s="6">
        <v>276</v>
      </c>
      <c r="E10" s="6">
        <v>0</v>
      </c>
      <c r="F10" s="6">
        <v>6632</v>
      </c>
      <c r="G10" s="6">
        <v>1391</v>
      </c>
      <c r="H10" s="6">
        <v>0</v>
      </c>
      <c r="I10" s="6">
        <v>0</v>
      </c>
      <c r="J10" s="6">
        <v>1391</v>
      </c>
      <c r="K10" s="6">
        <v>8023</v>
      </c>
      <c r="L10" s="6">
        <v>1778</v>
      </c>
    </row>
    <row r="11" spans="1:12" x14ac:dyDescent="0.25">
      <c r="A11" s="121"/>
      <c r="B11" s="90" t="s">
        <v>40</v>
      </c>
      <c r="C11" s="6">
        <v>7541</v>
      </c>
      <c r="D11" s="6">
        <v>143</v>
      </c>
      <c r="E11" s="6">
        <v>0</v>
      </c>
      <c r="F11" s="6">
        <v>7684</v>
      </c>
      <c r="G11" s="6">
        <v>1106</v>
      </c>
      <c r="H11" s="6">
        <v>0</v>
      </c>
      <c r="I11" s="6">
        <v>0</v>
      </c>
      <c r="J11" s="6">
        <v>1106</v>
      </c>
      <c r="K11" s="6">
        <v>8790</v>
      </c>
      <c r="L11" s="6">
        <v>2940</v>
      </c>
    </row>
    <row r="12" spans="1:12" x14ac:dyDescent="0.25">
      <c r="A12" s="121"/>
      <c r="B12" s="90" t="s">
        <v>41</v>
      </c>
      <c r="C12" s="6">
        <v>2619</v>
      </c>
      <c r="D12" s="6">
        <v>0</v>
      </c>
      <c r="E12" s="6">
        <v>0</v>
      </c>
      <c r="F12" s="6">
        <v>2619</v>
      </c>
      <c r="G12" s="6">
        <v>570</v>
      </c>
      <c r="H12" s="6">
        <v>0</v>
      </c>
      <c r="I12" s="6">
        <v>0</v>
      </c>
      <c r="J12" s="6">
        <v>570</v>
      </c>
      <c r="K12" s="6">
        <v>3189</v>
      </c>
      <c r="L12" s="6">
        <v>585</v>
      </c>
    </row>
    <row r="13" spans="1:12" x14ac:dyDescent="0.25">
      <c r="A13" s="121"/>
      <c r="B13" s="90" t="s">
        <v>45</v>
      </c>
      <c r="C13" s="6">
        <v>165</v>
      </c>
      <c r="D13" s="6">
        <v>0</v>
      </c>
      <c r="E13" s="6">
        <v>44</v>
      </c>
      <c r="F13" s="6">
        <v>209</v>
      </c>
      <c r="G13" s="6">
        <v>0</v>
      </c>
      <c r="H13" s="6">
        <v>0</v>
      </c>
      <c r="I13" s="6">
        <v>0</v>
      </c>
      <c r="J13" s="6">
        <v>0</v>
      </c>
      <c r="K13" s="6">
        <v>209</v>
      </c>
      <c r="L13" s="6">
        <v>133</v>
      </c>
    </row>
    <row r="14" spans="1:12" x14ac:dyDescent="0.25">
      <c r="A14" s="121"/>
      <c r="B14" s="90" t="s">
        <v>44</v>
      </c>
      <c r="C14" s="6">
        <v>91</v>
      </c>
      <c r="D14" s="6">
        <v>0</v>
      </c>
      <c r="E14" s="6">
        <v>0</v>
      </c>
      <c r="F14" s="6">
        <v>91</v>
      </c>
      <c r="G14" s="6">
        <v>0</v>
      </c>
      <c r="H14" s="6">
        <v>0</v>
      </c>
      <c r="I14" s="6">
        <v>0</v>
      </c>
      <c r="J14" s="6">
        <v>0</v>
      </c>
      <c r="K14" s="6">
        <v>91</v>
      </c>
      <c r="L14" s="6">
        <v>27</v>
      </c>
    </row>
    <row r="15" spans="1:12" x14ac:dyDescent="0.25">
      <c r="A15" s="121"/>
      <c r="B15" s="90" t="s">
        <v>43</v>
      </c>
      <c r="C15" s="6">
        <v>1330</v>
      </c>
      <c r="D15" s="6">
        <v>0</v>
      </c>
      <c r="E15" s="6">
        <v>0</v>
      </c>
      <c r="F15" s="6">
        <v>1330</v>
      </c>
      <c r="G15" s="6">
        <v>141</v>
      </c>
      <c r="H15" s="6">
        <v>0</v>
      </c>
      <c r="I15" s="6">
        <v>0</v>
      </c>
      <c r="J15" s="6">
        <v>141</v>
      </c>
      <c r="K15" s="6">
        <v>1471</v>
      </c>
      <c r="L15" s="6">
        <v>155</v>
      </c>
    </row>
    <row r="16" spans="1:12" x14ac:dyDescent="0.25">
      <c r="A16" s="121"/>
      <c r="B16" s="90"/>
      <c r="C16" s="6"/>
      <c r="D16" s="6"/>
      <c r="E16" s="6"/>
      <c r="F16" s="6"/>
      <c r="G16" s="6"/>
      <c r="H16" s="6"/>
      <c r="I16" s="6"/>
      <c r="J16" s="6"/>
      <c r="K16" s="6"/>
      <c r="L16" s="6"/>
    </row>
    <row r="17" spans="1:13" x14ac:dyDescent="0.25">
      <c r="A17" s="121"/>
      <c r="B17" s="92" t="s">
        <v>4</v>
      </c>
      <c r="C17" s="7">
        <v>24020</v>
      </c>
      <c r="D17" s="7">
        <v>366</v>
      </c>
      <c r="E17" s="7">
        <v>168</v>
      </c>
      <c r="F17" s="7">
        <v>24554</v>
      </c>
      <c r="G17" s="7">
        <v>3528</v>
      </c>
      <c r="H17" s="7">
        <v>0</v>
      </c>
      <c r="I17" s="7">
        <v>0</v>
      </c>
      <c r="J17" s="7">
        <v>3528</v>
      </c>
      <c r="K17" s="7">
        <v>28082</v>
      </c>
      <c r="L17" s="7">
        <v>8030</v>
      </c>
    </row>
    <row r="18" spans="1:13" x14ac:dyDescent="0.25">
      <c r="A18" s="121"/>
      <c r="B18" s="93" t="s">
        <v>64</v>
      </c>
      <c r="C18" s="55">
        <v>3878</v>
      </c>
      <c r="D18" s="55">
        <v>111</v>
      </c>
      <c r="E18" s="55">
        <v>19</v>
      </c>
      <c r="F18" s="55">
        <v>4008</v>
      </c>
      <c r="G18" s="55">
        <v>403</v>
      </c>
      <c r="H18" s="55">
        <v>0</v>
      </c>
      <c r="I18" s="55">
        <v>0</v>
      </c>
      <c r="J18" s="55">
        <v>403</v>
      </c>
      <c r="K18" s="55">
        <v>4411</v>
      </c>
      <c r="L18" s="55">
        <v>1170</v>
      </c>
      <c r="M18" s="108"/>
    </row>
    <row r="19" spans="1:13" x14ac:dyDescent="0.25">
      <c r="A19" s="121"/>
      <c r="B19" s="94" t="s">
        <v>110</v>
      </c>
      <c r="C19" s="6">
        <v>1381</v>
      </c>
      <c r="D19" s="6">
        <v>0</v>
      </c>
      <c r="E19" s="6">
        <v>10</v>
      </c>
      <c r="F19" s="6">
        <v>1391</v>
      </c>
      <c r="G19" s="6">
        <v>40</v>
      </c>
      <c r="H19" s="6">
        <v>0</v>
      </c>
      <c r="I19" s="6">
        <v>0</v>
      </c>
      <c r="J19" s="6">
        <v>40</v>
      </c>
      <c r="K19" s="6">
        <v>1431</v>
      </c>
      <c r="L19" s="6">
        <v>196</v>
      </c>
    </row>
    <row r="20" spans="1:13" x14ac:dyDescent="0.25">
      <c r="A20" s="121"/>
      <c r="B20" s="95" t="s">
        <v>64</v>
      </c>
      <c r="C20" s="56">
        <v>51</v>
      </c>
      <c r="D20" s="56">
        <v>0</v>
      </c>
      <c r="E20" s="56">
        <v>0</v>
      </c>
      <c r="F20" s="56">
        <v>51</v>
      </c>
      <c r="G20" s="56">
        <v>1</v>
      </c>
      <c r="H20" s="56">
        <v>0</v>
      </c>
      <c r="I20" s="56">
        <v>0</v>
      </c>
      <c r="J20" s="56">
        <v>1</v>
      </c>
      <c r="K20" s="56">
        <v>52</v>
      </c>
      <c r="L20" s="56">
        <v>9</v>
      </c>
    </row>
    <row r="21" spans="1:13" x14ac:dyDescent="0.25">
      <c r="A21" s="121"/>
      <c r="B21" s="94" t="s">
        <v>42</v>
      </c>
      <c r="C21" s="6">
        <v>2709</v>
      </c>
      <c r="D21" s="6">
        <v>0</v>
      </c>
      <c r="E21" s="6">
        <v>123</v>
      </c>
      <c r="F21" s="6">
        <v>2832</v>
      </c>
      <c r="G21" s="6">
        <v>140</v>
      </c>
      <c r="H21" s="6">
        <v>0</v>
      </c>
      <c r="I21" s="6">
        <v>0</v>
      </c>
      <c r="J21" s="6">
        <v>140</v>
      </c>
      <c r="K21" s="6">
        <v>2972</v>
      </c>
      <c r="L21" s="6">
        <v>1953</v>
      </c>
    </row>
    <row r="22" spans="1:13" x14ac:dyDescent="0.25">
      <c r="A22" s="121"/>
      <c r="B22" s="95" t="s">
        <v>64</v>
      </c>
      <c r="C22" s="56">
        <v>475</v>
      </c>
      <c r="D22" s="56">
        <v>0</v>
      </c>
      <c r="E22" s="56">
        <v>17</v>
      </c>
      <c r="F22" s="56">
        <v>492</v>
      </c>
      <c r="G22" s="56">
        <v>31</v>
      </c>
      <c r="H22" s="56">
        <v>0</v>
      </c>
      <c r="I22" s="56">
        <v>0</v>
      </c>
      <c r="J22" s="56">
        <v>31</v>
      </c>
      <c r="K22" s="56">
        <v>523</v>
      </c>
      <c r="L22" s="56">
        <v>341</v>
      </c>
    </row>
    <row r="23" spans="1:13" x14ac:dyDescent="0.25">
      <c r="A23" s="121"/>
      <c r="B23" s="94" t="s">
        <v>46</v>
      </c>
      <c r="C23" s="6">
        <v>82</v>
      </c>
      <c r="D23" s="6">
        <v>0</v>
      </c>
      <c r="E23" s="6">
        <v>0</v>
      </c>
      <c r="F23" s="6">
        <v>82</v>
      </c>
      <c r="G23" s="6">
        <v>0</v>
      </c>
      <c r="H23" s="6">
        <v>0</v>
      </c>
      <c r="I23" s="6">
        <v>0</v>
      </c>
      <c r="J23" s="6">
        <v>0</v>
      </c>
      <c r="K23" s="6">
        <v>82</v>
      </c>
      <c r="L23" s="6">
        <v>65</v>
      </c>
    </row>
    <row r="24" spans="1:13" x14ac:dyDescent="0.25">
      <c r="A24" s="121"/>
      <c r="B24" s="95" t="s">
        <v>64</v>
      </c>
      <c r="C24" s="56">
        <v>1</v>
      </c>
      <c r="D24" s="56">
        <v>0</v>
      </c>
      <c r="E24" s="56">
        <v>0</v>
      </c>
      <c r="F24" s="56">
        <v>1</v>
      </c>
      <c r="G24" s="56">
        <v>0</v>
      </c>
      <c r="H24" s="56">
        <v>0</v>
      </c>
      <c r="I24" s="56">
        <v>0</v>
      </c>
      <c r="J24" s="56">
        <v>0</v>
      </c>
      <c r="K24" s="56">
        <v>1</v>
      </c>
      <c r="L24" s="56">
        <v>1</v>
      </c>
    </row>
    <row r="25" spans="1:13" x14ac:dyDescent="0.25">
      <c r="A25" s="121"/>
      <c r="B25" s="94" t="s">
        <v>47</v>
      </c>
      <c r="C25" s="6">
        <v>5153</v>
      </c>
      <c r="D25" s="6">
        <v>133</v>
      </c>
      <c r="E25" s="6">
        <v>0</v>
      </c>
      <c r="F25" s="6">
        <v>5286</v>
      </c>
      <c r="G25" s="6">
        <v>828</v>
      </c>
      <c r="H25" s="6">
        <v>0</v>
      </c>
      <c r="I25" s="6">
        <v>0</v>
      </c>
      <c r="J25" s="6">
        <v>828</v>
      </c>
      <c r="K25" s="6">
        <v>6114</v>
      </c>
      <c r="L25" s="6">
        <v>1219</v>
      </c>
    </row>
    <row r="26" spans="1:13" x14ac:dyDescent="0.25">
      <c r="A26" s="121"/>
      <c r="B26" s="95" t="s">
        <v>64</v>
      </c>
      <c r="C26" s="56">
        <v>947</v>
      </c>
      <c r="D26" s="56">
        <v>40</v>
      </c>
      <c r="E26" s="56">
        <v>0</v>
      </c>
      <c r="F26" s="56">
        <v>987</v>
      </c>
      <c r="G26" s="56">
        <v>110</v>
      </c>
      <c r="H26" s="56">
        <v>0</v>
      </c>
      <c r="I26" s="56">
        <v>0</v>
      </c>
      <c r="J26" s="56">
        <v>110</v>
      </c>
      <c r="K26" s="56">
        <v>1097</v>
      </c>
      <c r="L26" s="56">
        <v>178</v>
      </c>
    </row>
    <row r="27" spans="1:13" x14ac:dyDescent="0.25">
      <c r="A27" s="121"/>
      <c r="B27" s="94" t="s">
        <v>111</v>
      </c>
      <c r="C27" s="6">
        <v>1271</v>
      </c>
      <c r="D27" s="6">
        <v>0</v>
      </c>
      <c r="E27" s="6">
        <v>0</v>
      </c>
      <c r="F27" s="6">
        <v>1271</v>
      </c>
      <c r="G27" s="6">
        <v>94</v>
      </c>
      <c r="H27" s="6">
        <v>0</v>
      </c>
      <c r="I27" s="6">
        <v>0</v>
      </c>
      <c r="J27" s="6">
        <v>94</v>
      </c>
      <c r="K27" s="6">
        <v>1365</v>
      </c>
      <c r="L27" s="6">
        <v>176</v>
      </c>
    </row>
    <row r="28" spans="1:13" x14ac:dyDescent="0.25">
      <c r="A28" s="121"/>
      <c r="B28" s="95" t="s">
        <v>64</v>
      </c>
      <c r="C28" s="56">
        <v>153</v>
      </c>
      <c r="D28" s="56">
        <v>0</v>
      </c>
      <c r="E28" s="56">
        <v>0</v>
      </c>
      <c r="F28" s="56">
        <v>153</v>
      </c>
      <c r="G28" s="56">
        <v>11</v>
      </c>
      <c r="H28" s="56">
        <v>0</v>
      </c>
      <c r="I28" s="56">
        <v>0</v>
      </c>
      <c r="J28" s="56">
        <v>11</v>
      </c>
      <c r="K28" s="56">
        <v>164</v>
      </c>
      <c r="L28" s="56">
        <v>16</v>
      </c>
    </row>
    <row r="29" spans="1:13" x14ac:dyDescent="0.25">
      <c r="A29" s="121"/>
      <c r="B29" s="94" t="s">
        <v>48</v>
      </c>
      <c r="C29" s="6">
        <v>4927</v>
      </c>
      <c r="D29" s="6">
        <v>63</v>
      </c>
      <c r="E29" s="6">
        <v>0</v>
      </c>
      <c r="F29" s="6">
        <v>4990</v>
      </c>
      <c r="G29" s="6">
        <v>795</v>
      </c>
      <c r="H29" s="6">
        <v>0</v>
      </c>
      <c r="I29" s="6">
        <v>0</v>
      </c>
      <c r="J29" s="6">
        <v>795</v>
      </c>
      <c r="K29" s="6">
        <v>5785</v>
      </c>
      <c r="L29" s="6">
        <v>2165</v>
      </c>
    </row>
    <row r="30" spans="1:13" x14ac:dyDescent="0.25">
      <c r="A30" s="121"/>
      <c r="B30" s="95" t="s">
        <v>64</v>
      </c>
      <c r="C30" s="56">
        <v>879</v>
      </c>
      <c r="D30" s="56">
        <v>19</v>
      </c>
      <c r="E30" s="56">
        <v>0</v>
      </c>
      <c r="F30" s="56">
        <v>898</v>
      </c>
      <c r="G30" s="56">
        <v>99</v>
      </c>
      <c r="H30" s="56">
        <v>0</v>
      </c>
      <c r="I30" s="56">
        <v>0</v>
      </c>
      <c r="J30" s="56">
        <v>99</v>
      </c>
      <c r="K30" s="56">
        <v>997</v>
      </c>
      <c r="L30" s="56">
        <v>301</v>
      </c>
    </row>
    <row r="31" spans="1:13" x14ac:dyDescent="0.25">
      <c r="A31" s="121"/>
      <c r="B31" s="94" t="s">
        <v>49</v>
      </c>
      <c r="C31" s="6">
        <v>4741</v>
      </c>
      <c r="D31" s="6">
        <v>170</v>
      </c>
      <c r="E31" s="6">
        <v>0</v>
      </c>
      <c r="F31" s="6">
        <v>4911</v>
      </c>
      <c r="G31" s="6">
        <v>911</v>
      </c>
      <c r="H31" s="6">
        <v>0</v>
      </c>
      <c r="I31" s="6">
        <v>0</v>
      </c>
      <c r="J31" s="6">
        <v>911</v>
      </c>
      <c r="K31" s="6">
        <v>5822</v>
      </c>
      <c r="L31" s="6">
        <v>1479</v>
      </c>
    </row>
    <row r="32" spans="1:13" x14ac:dyDescent="0.25">
      <c r="A32" s="121"/>
      <c r="B32" s="95" t="s">
        <v>64</v>
      </c>
      <c r="C32" s="56">
        <v>817</v>
      </c>
      <c r="D32" s="56">
        <v>52</v>
      </c>
      <c r="E32" s="56">
        <v>0</v>
      </c>
      <c r="F32" s="56">
        <v>869</v>
      </c>
      <c r="G32" s="56">
        <v>117</v>
      </c>
      <c r="H32" s="56">
        <v>0</v>
      </c>
      <c r="I32" s="56">
        <v>0</v>
      </c>
      <c r="J32" s="56">
        <v>117</v>
      </c>
      <c r="K32" s="56">
        <v>986</v>
      </c>
      <c r="L32" s="56">
        <v>237</v>
      </c>
    </row>
    <row r="33" spans="1:12" x14ac:dyDescent="0.25">
      <c r="A33" s="121"/>
      <c r="B33" s="94" t="s">
        <v>50</v>
      </c>
      <c r="C33" s="6">
        <v>2462</v>
      </c>
      <c r="D33" s="6">
        <v>0</v>
      </c>
      <c r="E33" s="6">
        <v>0</v>
      </c>
      <c r="F33" s="6">
        <v>2462</v>
      </c>
      <c r="G33" s="6">
        <v>588</v>
      </c>
      <c r="H33" s="6">
        <v>0</v>
      </c>
      <c r="I33" s="6">
        <v>0</v>
      </c>
      <c r="J33" s="6">
        <v>588</v>
      </c>
      <c r="K33" s="6">
        <v>3050</v>
      </c>
      <c r="L33" s="6">
        <v>550</v>
      </c>
    </row>
    <row r="34" spans="1:12" x14ac:dyDescent="0.25">
      <c r="A34" s="121"/>
      <c r="B34" s="95" t="s">
        <v>64</v>
      </c>
      <c r="C34" s="56">
        <v>354</v>
      </c>
      <c r="D34" s="56">
        <v>0</v>
      </c>
      <c r="E34" s="56">
        <v>0</v>
      </c>
      <c r="F34" s="56">
        <v>354</v>
      </c>
      <c r="G34" s="56">
        <v>20</v>
      </c>
      <c r="H34" s="56">
        <v>0</v>
      </c>
      <c r="I34" s="56">
        <v>0</v>
      </c>
      <c r="J34" s="56">
        <v>20</v>
      </c>
      <c r="K34" s="56">
        <v>374</v>
      </c>
      <c r="L34" s="56">
        <v>66</v>
      </c>
    </row>
    <row r="35" spans="1:12" x14ac:dyDescent="0.25">
      <c r="A35" s="121"/>
      <c r="B35" s="94" t="s">
        <v>45</v>
      </c>
      <c r="C35" s="6">
        <v>119</v>
      </c>
      <c r="D35" s="6">
        <v>0</v>
      </c>
      <c r="E35" s="6">
        <v>35</v>
      </c>
      <c r="F35" s="6">
        <v>154</v>
      </c>
      <c r="G35" s="6">
        <v>0</v>
      </c>
      <c r="H35" s="6">
        <v>0</v>
      </c>
      <c r="I35" s="6">
        <v>0</v>
      </c>
      <c r="J35" s="6">
        <v>0</v>
      </c>
      <c r="K35" s="6">
        <v>154</v>
      </c>
      <c r="L35" s="6">
        <v>100</v>
      </c>
    </row>
    <row r="36" spans="1:12" x14ac:dyDescent="0.25">
      <c r="A36" s="121"/>
      <c r="B36" s="95" t="s">
        <v>64</v>
      </c>
      <c r="C36" s="56">
        <v>16</v>
      </c>
      <c r="D36" s="56">
        <v>0</v>
      </c>
      <c r="E36" s="56">
        <v>2</v>
      </c>
      <c r="F36" s="56">
        <v>18</v>
      </c>
      <c r="G36" s="56">
        <v>0</v>
      </c>
      <c r="H36" s="56">
        <v>0</v>
      </c>
      <c r="I36" s="56">
        <v>0</v>
      </c>
      <c r="J36" s="56">
        <v>0</v>
      </c>
      <c r="K36" s="56">
        <v>18</v>
      </c>
      <c r="L36" s="56">
        <v>10</v>
      </c>
    </row>
    <row r="37" spans="1:12" x14ac:dyDescent="0.25">
      <c r="A37" s="121"/>
      <c r="B37" s="94" t="s">
        <v>44</v>
      </c>
      <c r="C37" s="6">
        <v>90</v>
      </c>
      <c r="D37" s="6">
        <v>0</v>
      </c>
      <c r="E37" s="6">
        <v>0</v>
      </c>
      <c r="F37" s="6">
        <v>90</v>
      </c>
      <c r="G37" s="6">
        <v>0</v>
      </c>
      <c r="H37" s="6">
        <v>0</v>
      </c>
      <c r="I37" s="6">
        <v>0</v>
      </c>
      <c r="J37" s="6">
        <v>0</v>
      </c>
      <c r="K37" s="6">
        <v>90</v>
      </c>
      <c r="L37" s="6">
        <v>36</v>
      </c>
    </row>
    <row r="38" spans="1:12" x14ac:dyDescent="0.25">
      <c r="A38" s="121"/>
      <c r="B38" s="95" t="s">
        <v>64</v>
      </c>
      <c r="C38" s="56">
        <v>10</v>
      </c>
      <c r="D38" s="56">
        <v>0</v>
      </c>
      <c r="E38" s="56">
        <v>0</v>
      </c>
      <c r="F38" s="56">
        <v>10</v>
      </c>
      <c r="G38" s="56">
        <v>0</v>
      </c>
      <c r="H38" s="56">
        <v>0</v>
      </c>
      <c r="I38" s="56">
        <v>0</v>
      </c>
      <c r="J38" s="56">
        <v>0</v>
      </c>
      <c r="K38" s="56">
        <v>10</v>
      </c>
      <c r="L38" s="56">
        <v>4</v>
      </c>
    </row>
    <row r="39" spans="1:12" x14ac:dyDescent="0.25">
      <c r="A39" s="96"/>
      <c r="B39" s="97" t="s">
        <v>43</v>
      </c>
      <c r="C39" s="56">
        <v>1085</v>
      </c>
      <c r="D39" s="56">
        <v>0</v>
      </c>
      <c r="E39" s="56">
        <v>0</v>
      </c>
      <c r="F39" s="56">
        <v>1085</v>
      </c>
      <c r="G39" s="56">
        <v>132</v>
      </c>
      <c r="H39" s="56">
        <v>0</v>
      </c>
      <c r="I39" s="56">
        <v>0</v>
      </c>
      <c r="J39" s="56">
        <v>132</v>
      </c>
      <c r="K39" s="56">
        <v>1217</v>
      </c>
      <c r="L39" s="56">
        <v>91</v>
      </c>
    </row>
    <row r="40" spans="1:12" x14ac:dyDescent="0.25">
      <c r="A40" s="96"/>
      <c r="B40" s="95" t="s">
        <v>64</v>
      </c>
      <c r="C40" s="7">
        <v>175</v>
      </c>
      <c r="D40" s="7">
        <v>0</v>
      </c>
      <c r="E40" s="7">
        <v>0</v>
      </c>
      <c r="F40" s="7">
        <v>175</v>
      </c>
      <c r="G40" s="7">
        <v>14</v>
      </c>
      <c r="H40" s="7">
        <v>0</v>
      </c>
      <c r="I40" s="7">
        <v>0</v>
      </c>
      <c r="J40" s="7">
        <v>14</v>
      </c>
      <c r="K40" s="7">
        <v>189</v>
      </c>
      <c r="L40" s="7">
        <v>7</v>
      </c>
    </row>
    <row r="41" spans="1:12" ht="15.75" customHeight="1" x14ac:dyDescent="0.25">
      <c r="A41" s="124"/>
      <c r="B41" s="124"/>
      <c r="C41" s="7"/>
      <c r="D41" s="7"/>
      <c r="E41" s="7"/>
      <c r="F41" s="7"/>
      <c r="G41" s="7"/>
      <c r="H41" s="7"/>
      <c r="I41" s="7"/>
      <c r="J41" s="7"/>
      <c r="K41" s="7"/>
      <c r="L41" s="7"/>
    </row>
    <row r="42" spans="1:12" x14ac:dyDescent="0.25">
      <c r="A42" s="121" t="s">
        <v>65</v>
      </c>
      <c r="B42" s="121"/>
      <c r="C42" s="7">
        <f>C17+C5</f>
        <v>46540</v>
      </c>
      <c r="D42" s="7">
        <f t="shared" ref="D42:L42" si="0">D17+D5</f>
        <v>785</v>
      </c>
      <c r="E42" s="7">
        <f t="shared" si="0"/>
        <v>483</v>
      </c>
      <c r="F42" s="7">
        <f t="shared" si="0"/>
        <v>47808</v>
      </c>
      <c r="G42" s="7">
        <f t="shared" si="0"/>
        <v>7020</v>
      </c>
      <c r="H42" s="7">
        <f t="shared" si="0"/>
        <v>0</v>
      </c>
      <c r="I42" s="7">
        <f t="shared" si="0"/>
        <v>0</v>
      </c>
      <c r="J42" s="7">
        <f t="shared" si="0"/>
        <v>7020</v>
      </c>
      <c r="K42" s="7">
        <f t="shared" si="0"/>
        <v>54828</v>
      </c>
      <c r="L42" s="7">
        <f t="shared" si="0"/>
        <v>16229</v>
      </c>
    </row>
    <row r="43" spans="1:12" ht="15.75" thickBot="1" x14ac:dyDescent="0.3">
      <c r="A43" s="122"/>
      <c r="B43" s="122"/>
      <c r="C43" s="6"/>
      <c r="D43" s="6"/>
      <c r="E43" s="6"/>
      <c r="F43" s="6"/>
      <c r="G43" s="6"/>
      <c r="H43" s="6"/>
      <c r="I43" s="6"/>
      <c r="J43" s="6"/>
      <c r="K43" s="6"/>
      <c r="L43" s="6"/>
    </row>
    <row r="44" spans="1:12" x14ac:dyDescent="0.25">
      <c r="A44" s="126" t="s">
        <v>66</v>
      </c>
      <c r="B44" s="98" t="s">
        <v>2</v>
      </c>
      <c r="C44" s="6">
        <v>7196</v>
      </c>
      <c r="D44" s="6">
        <v>122</v>
      </c>
      <c r="E44" s="6">
        <v>0</v>
      </c>
      <c r="F44" s="6">
        <v>7318</v>
      </c>
      <c r="G44" s="6">
        <v>2389</v>
      </c>
      <c r="H44" s="6">
        <v>0</v>
      </c>
      <c r="I44" s="6">
        <v>0</v>
      </c>
      <c r="J44" s="6">
        <v>2389</v>
      </c>
      <c r="K44" s="6">
        <v>9707</v>
      </c>
      <c r="L44" s="6">
        <v>4599</v>
      </c>
    </row>
    <row r="45" spans="1:12" x14ac:dyDescent="0.25">
      <c r="A45" s="121"/>
      <c r="B45" s="90" t="s">
        <v>53</v>
      </c>
      <c r="C45" s="6">
        <v>702</v>
      </c>
      <c r="D45" s="6">
        <v>0</v>
      </c>
      <c r="E45" s="6">
        <v>0</v>
      </c>
      <c r="F45" s="6">
        <v>702</v>
      </c>
      <c r="G45" s="6">
        <v>77</v>
      </c>
      <c r="H45" s="6">
        <v>0</v>
      </c>
      <c r="I45" s="6">
        <v>0</v>
      </c>
      <c r="J45" s="6">
        <v>77</v>
      </c>
      <c r="K45" s="6">
        <v>779</v>
      </c>
      <c r="L45" s="6">
        <v>572</v>
      </c>
    </row>
    <row r="46" spans="1:12" x14ac:dyDescent="0.25">
      <c r="A46" s="121"/>
      <c r="B46" s="90" t="s">
        <v>54</v>
      </c>
      <c r="C46" s="6">
        <v>629</v>
      </c>
      <c r="D46" s="6">
        <v>0</v>
      </c>
      <c r="E46" s="6">
        <v>0</v>
      </c>
      <c r="F46" s="6">
        <v>629</v>
      </c>
      <c r="G46" s="6">
        <v>30</v>
      </c>
      <c r="H46" s="6">
        <v>0</v>
      </c>
      <c r="I46" s="6">
        <v>0</v>
      </c>
      <c r="J46" s="6">
        <v>30</v>
      </c>
      <c r="K46" s="6">
        <v>659</v>
      </c>
      <c r="L46" s="6">
        <v>310</v>
      </c>
    </row>
    <row r="47" spans="1:12" x14ac:dyDescent="0.25">
      <c r="A47" s="121"/>
      <c r="B47" s="90" t="s">
        <v>112</v>
      </c>
      <c r="C47" s="6">
        <v>55</v>
      </c>
      <c r="D47" s="6">
        <v>0</v>
      </c>
      <c r="E47" s="6">
        <v>0</v>
      </c>
      <c r="F47" s="6">
        <v>55</v>
      </c>
      <c r="G47" s="6">
        <v>0</v>
      </c>
      <c r="H47" s="6">
        <v>0</v>
      </c>
      <c r="I47" s="6">
        <v>0</v>
      </c>
      <c r="J47" s="6">
        <v>0</v>
      </c>
      <c r="K47" s="6">
        <v>55</v>
      </c>
      <c r="L47" s="6">
        <v>28</v>
      </c>
    </row>
    <row r="48" spans="1:12" x14ac:dyDescent="0.25">
      <c r="A48" s="121"/>
      <c r="B48" s="90" t="s">
        <v>91</v>
      </c>
      <c r="C48" s="6">
        <v>4617</v>
      </c>
      <c r="D48" s="6">
        <v>92</v>
      </c>
      <c r="E48" s="6">
        <v>0</v>
      </c>
      <c r="F48" s="6">
        <v>4709</v>
      </c>
      <c r="G48" s="6">
        <v>2104</v>
      </c>
      <c r="H48" s="6">
        <v>0</v>
      </c>
      <c r="I48" s="6">
        <v>0</v>
      </c>
      <c r="J48" s="6">
        <v>2104</v>
      </c>
      <c r="K48" s="6">
        <v>6813</v>
      </c>
      <c r="L48" s="6">
        <v>2951</v>
      </c>
    </row>
    <row r="49" spans="1:13" x14ac:dyDescent="0.25">
      <c r="A49" s="121"/>
      <c r="B49" s="90" t="s">
        <v>113</v>
      </c>
      <c r="C49" s="6">
        <v>1193</v>
      </c>
      <c r="D49" s="6">
        <v>0</v>
      </c>
      <c r="E49" s="6">
        <v>0</v>
      </c>
      <c r="F49" s="6">
        <v>1193</v>
      </c>
      <c r="G49" s="6">
        <v>178</v>
      </c>
      <c r="H49" s="6">
        <v>0</v>
      </c>
      <c r="I49" s="6">
        <v>0</v>
      </c>
      <c r="J49" s="6">
        <v>178</v>
      </c>
      <c r="K49" s="6">
        <v>1371</v>
      </c>
      <c r="L49" s="6">
        <v>733</v>
      </c>
    </row>
    <row r="50" spans="1:13" x14ac:dyDescent="0.25">
      <c r="A50" s="121"/>
      <c r="B50" s="90" t="s">
        <v>80</v>
      </c>
      <c r="C50" s="6">
        <v>0</v>
      </c>
      <c r="D50" s="6">
        <v>30</v>
      </c>
      <c r="E50" s="6">
        <v>0</v>
      </c>
      <c r="F50" s="6">
        <v>30</v>
      </c>
      <c r="G50" s="6">
        <v>0</v>
      </c>
      <c r="H50" s="6">
        <v>0</v>
      </c>
      <c r="I50" s="6">
        <v>0</v>
      </c>
      <c r="J50" s="6">
        <v>0</v>
      </c>
      <c r="K50" s="6">
        <v>30</v>
      </c>
      <c r="L50" s="6">
        <v>5</v>
      </c>
    </row>
    <row r="51" spans="1:13" x14ac:dyDescent="0.25">
      <c r="A51" s="121"/>
      <c r="B51" s="90"/>
      <c r="C51" s="7"/>
      <c r="D51" s="7"/>
      <c r="E51" s="7"/>
      <c r="F51" s="7"/>
      <c r="G51" s="7"/>
      <c r="H51" s="7"/>
      <c r="I51" s="7"/>
      <c r="J51" s="7"/>
      <c r="K51" s="7"/>
      <c r="L51" s="7"/>
    </row>
    <row r="52" spans="1:13" x14ac:dyDescent="0.25">
      <c r="A52" s="121"/>
      <c r="B52" s="92" t="s">
        <v>4</v>
      </c>
      <c r="C52" s="55">
        <v>7195</v>
      </c>
      <c r="D52" s="55">
        <v>103</v>
      </c>
      <c r="E52" s="55">
        <v>0</v>
      </c>
      <c r="F52" s="55">
        <v>7298</v>
      </c>
      <c r="G52" s="55">
        <v>2627</v>
      </c>
      <c r="H52" s="55">
        <v>0</v>
      </c>
      <c r="I52" s="55">
        <v>0</v>
      </c>
      <c r="J52" s="55">
        <v>2627</v>
      </c>
      <c r="K52" s="55">
        <v>9925</v>
      </c>
      <c r="L52" s="55">
        <v>4643</v>
      </c>
    </row>
    <row r="53" spans="1:13" x14ac:dyDescent="0.25">
      <c r="A53" s="121"/>
      <c r="B53" s="93" t="s">
        <v>64</v>
      </c>
      <c r="C53" s="6">
        <v>740</v>
      </c>
      <c r="D53" s="6">
        <v>31</v>
      </c>
      <c r="E53" s="6">
        <v>0</v>
      </c>
      <c r="F53" s="6">
        <v>771</v>
      </c>
      <c r="G53" s="6">
        <v>244</v>
      </c>
      <c r="H53" s="6">
        <v>0</v>
      </c>
      <c r="I53" s="6">
        <v>0</v>
      </c>
      <c r="J53" s="6">
        <v>244</v>
      </c>
      <c r="K53" s="6">
        <v>1015</v>
      </c>
      <c r="L53" s="6">
        <v>317</v>
      </c>
      <c r="M53" s="108"/>
    </row>
    <row r="54" spans="1:13" x14ac:dyDescent="0.25">
      <c r="A54" s="121"/>
      <c r="B54" s="94" t="s">
        <v>51</v>
      </c>
      <c r="C54" s="56">
        <v>486</v>
      </c>
      <c r="D54" s="56">
        <v>0</v>
      </c>
      <c r="E54" s="56">
        <v>0</v>
      </c>
      <c r="F54" s="56">
        <v>486</v>
      </c>
      <c r="G54" s="56">
        <v>0</v>
      </c>
      <c r="H54" s="56">
        <v>0</v>
      </c>
      <c r="I54" s="56">
        <v>0</v>
      </c>
      <c r="J54" s="56">
        <v>0</v>
      </c>
      <c r="K54" s="56">
        <v>486</v>
      </c>
      <c r="L54" s="56">
        <v>238</v>
      </c>
    </row>
    <row r="55" spans="1:13" x14ac:dyDescent="0.25">
      <c r="A55" s="121"/>
      <c r="B55" s="95" t="s">
        <v>64</v>
      </c>
      <c r="C55" s="6">
        <v>30</v>
      </c>
      <c r="D55" s="6">
        <v>0</v>
      </c>
      <c r="E55" s="6">
        <v>0</v>
      </c>
      <c r="F55" s="6">
        <v>30</v>
      </c>
      <c r="G55" s="6">
        <v>0</v>
      </c>
      <c r="H55" s="6">
        <v>0</v>
      </c>
      <c r="I55" s="6">
        <v>0</v>
      </c>
      <c r="J55" s="6">
        <v>0</v>
      </c>
      <c r="K55" s="6">
        <v>30</v>
      </c>
      <c r="L55" s="6">
        <v>13</v>
      </c>
    </row>
    <row r="56" spans="1:13" x14ac:dyDescent="0.25">
      <c r="A56" s="121"/>
      <c r="B56" s="94" t="s">
        <v>53</v>
      </c>
      <c r="C56" s="56">
        <v>551</v>
      </c>
      <c r="D56" s="56">
        <v>0</v>
      </c>
      <c r="E56" s="56">
        <v>0</v>
      </c>
      <c r="F56" s="56">
        <v>551</v>
      </c>
      <c r="G56" s="56">
        <v>67</v>
      </c>
      <c r="H56" s="56">
        <v>0</v>
      </c>
      <c r="I56" s="56">
        <v>0</v>
      </c>
      <c r="J56" s="56">
        <v>67</v>
      </c>
      <c r="K56" s="56">
        <v>618</v>
      </c>
      <c r="L56" s="56">
        <v>490</v>
      </c>
    </row>
    <row r="57" spans="1:13" x14ac:dyDescent="0.25">
      <c r="A57" s="121"/>
      <c r="B57" s="95" t="s">
        <v>64</v>
      </c>
      <c r="C57" s="6">
        <v>7</v>
      </c>
      <c r="D57" s="6">
        <v>0</v>
      </c>
      <c r="E57" s="6">
        <v>0</v>
      </c>
      <c r="F57" s="6">
        <v>7</v>
      </c>
      <c r="G57" s="6">
        <v>0</v>
      </c>
      <c r="H57" s="6">
        <v>0</v>
      </c>
      <c r="I57" s="6">
        <v>0</v>
      </c>
      <c r="J57" s="6">
        <v>0</v>
      </c>
      <c r="K57" s="6">
        <v>7</v>
      </c>
      <c r="L57" s="6">
        <v>3</v>
      </c>
    </row>
    <row r="58" spans="1:13" x14ac:dyDescent="0.25">
      <c r="A58" s="121"/>
      <c r="B58" s="94" t="s">
        <v>54</v>
      </c>
      <c r="C58" s="56">
        <v>498</v>
      </c>
      <c r="D58" s="56">
        <v>0</v>
      </c>
      <c r="E58" s="56">
        <v>0</v>
      </c>
      <c r="F58" s="56">
        <v>498</v>
      </c>
      <c r="G58" s="56">
        <v>28</v>
      </c>
      <c r="H58" s="56">
        <v>0</v>
      </c>
      <c r="I58" s="56">
        <v>0</v>
      </c>
      <c r="J58" s="56">
        <v>28</v>
      </c>
      <c r="K58" s="56">
        <v>526</v>
      </c>
      <c r="L58" s="56">
        <v>243</v>
      </c>
    </row>
    <row r="59" spans="1:13" x14ac:dyDescent="0.25">
      <c r="A59" s="121"/>
      <c r="B59" s="95" t="s">
        <v>64</v>
      </c>
      <c r="C59" s="6">
        <v>39</v>
      </c>
      <c r="D59" s="6">
        <v>0</v>
      </c>
      <c r="E59" s="6">
        <v>0</v>
      </c>
      <c r="F59" s="6">
        <v>39</v>
      </c>
      <c r="G59" s="6">
        <v>1</v>
      </c>
      <c r="H59" s="6">
        <v>0</v>
      </c>
      <c r="I59" s="6">
        <v>0</v>
      </c>
      <c r="J59" s="6">
        <v>1</v>
      </c>
      <c r="K59" s="6">
        <v>40</v>
      </c>
      <c r="L59" s="6">
        <v>14</v>
      </c>
    </row>
    <row r="60" spans="1:13" x14ac:dyDescent="0.25">
      <c r="A60" s="121"/>
      <c r="B60" s="94" t="s">
        <v>91</v>
      </c>
      <c r="C60" s="56">
        <v>4684</v>
      </c>
      <c r="D60" s="56">
        <v>48</v>
      </c>
      <c r="E60" s="56">
        <v>0</v>
      </c>
      <c r="F60" s="56">
        <v>4732</v>
      </c>
      <c r="G60" s="56">
        <v>2423</v>
      </c>
      <c r="H60" s="56">
        <v>0</v>
      </c>
      <c r="I60" s="56">
        <v>0</v>
      </c>
      <c r="J60" s="56">
        <v>2423</v>
      </c>
      <c r="K60" s="56">
        <v>7155</v>
      </c>
      <c r="L60" s="56">
        <v>3082</v>
      </c>
    </row>
    <row r="61" spans="1:13" x14ac:dyDescent="0.25">
      <c r="A61" s="121"/>
      <c r="B61" s="95" t="s">
        <v>64</v>
      </c>
      <c r="C61" s="6">
        <v>590</v>
      </c>
      <c r="D61" s="6">
        <v>16</v>
      </c>
      <c r="E61" s="6">
        <v>0</v>
      </c>
      <c r="F61" s="6">
        <v>606</v>
      </c>
      <c r="G61" s="6">
        <v>240</v>
      </c>
      <c r="H61" s="6">
        <v>0</v>
      </c>
      <c r="I61" s="6">
        <v>0</v>
      </c>
      <c r="J61" s="6">
        <v>240</v>
      </c>
      <c r="K61" s="6">
        <v>846</v>
      </c>
      <c r="L61" s="6">
        <v>255</v>
      </c>
    </row>
    <row r="62" spans="1:13" x14ac:dyDescent="0.25">
      <c r="A62" s="121"/>
      <c r="B62" s="94" t="s">
        <v>52</v>
      </c>
      <c r="C62" s="56">
        <v>976</v>
      </c>
      <c r="D62" s="56">
        <v>27</v>
      </c>
      <c r="E62" s="56">
        <v>0</v>
      </c>
      <c r="F62" s="56">
        <v>1003</v>
      </c>
      <c r="G62" s="56">
        <v>109</v>
      </c>
      <c r="H62" s="56">
        <v>0</v>
      </c>
      <c r="I62" s="56">
        <v>0</v>
      </c>
      <c r="J62" s="56">
        <v>109</v>
      </c>
      <c r="K62" s="56">
        <v>1112</v>
      </c>
      <c r="L62" s="56">
        <v>586</v>
      </c>
    </row>
    <row r="63" spans="1:13" x14ac:dyDescent="0.25">
      <c r="A63" s="121"/>
      <c r="B63" s="95" t="s">
        <v>64</v>
      </c>
      <c r="C63" s="6">
        <v>74</v>
      </c>
      <c r="D63" s="6">
        <v>8</v>
      </c>
      <c r="E63" s="6">
        <v>0</v>
      </c>
      <c r="F63" s="6">
        <v>82</v>
      </c>
      <c r="G63" s="6">
        <v>3</v>
      </c>
      <c r="H63" s="6">
        <v>0</v>
      </c>
      <c r="I63" s="6">
        <v>0</v>
      </c>
      <c r="J63" s="6">
        <v>3</v>
      </c>
      <c r="K63" s="6">
        <v>85</v>
      </c>
      <c r="L63" s="6">
        <v>31</v>
      </c>
    </row>
    <row r="64" spans="1:13" x14ac:dyDescent="0.25">
      <c r="A64" s="121"/>
      <c r="B64" s="94" t="s">
        <v>80</v>
      </c>
      <c r="C64" s="56">
        <v>0</v>
      </c>
      <c r="D64" s="56">
        <v>28</v>
      </c>
      <c r="E64" s="56">
        <v>0</v>
      </c>
      <c r="F64" s="56">
        <v>28</v>
      </c>
      <c r="G64" s="56">
        <v>0</v>
      </c>
      <c r="H64" s="56">
        <v>0</v>
      </c>
      <c r="I64" s="56">
        <v>0</v>
      </c>
      <c r="J64" s="56">
        <v>0</v>
      </c>
      <c r="K64" s="56">
        <v>28</v>
      </c>
      <c r="L64" s="56">
        <v>4</v>
      </c>
    </row>
    <row r="65" spans="1:13" x14ac:dyDescent="0.25">
      <c r="A65" s="121"/>
      <c r="B65" s="95" t="s">
        <v>64</v>
      </c>
      <c r="C65" s="6">
        <v>0</v>
      </c>
      <c r="D65" s="6">
        <v>7</v>
      </c>
      <c r="E65" s="6">
        <v>0</v>
      </c>
      <c r="F65" s="6">
        <v>7</v>
      </c>
      <c r="G65" s="6">
        <v>0</v>
      </c>
      <c r="H65" s="6">
        <v>0</v>
      </c>
      <c r="I65" s="6">
        <v>0</v>
      </c>
      <c r="J65" s="6">
        <v>0</v>
      </c>
      <c r="K65" s="6">
        <v>7</v>
      </c>
      <c r="L65" s="6">
        <v>1</v>
      </c>
    </row>
    <row r="66" spans="1:13" x14ac:dyDescent="0.25">
      <c r="A66" s="121"/>
      <c r="B66" s="121"/>
      <c r="C66" s="56"/>
      <c r="D66" s="56"/>
      <c r="E66" s="56"/>
      <c r="F66" s="56"/>
      <c r="G66" s="56"/>
      <c r="H66" s="56"/>
      <c r="I66" s="56"/>
      <c r="J66" s="56"/>
      <c r="K66" s="56"/>
      <c r="L66" s="56"/>
    </row>
    <row r="67" spans="1:13" x14ac:dyDescent="0.25">
      <c r="A67" s="121" t="s">
        <v>67</v>
      </c>
      <c r="B67" s="121"/>
      <c r="C67" s="56">
        <f>C52+C44</f>
        <v>14391</v>
      </c>
      <c r="D67" s="56">
        <f t="shared" ref="D67:L67" si="1">D52+D44</f>
        <v>225</v>
      </c>
      <c r="E67" s="56">
        <f t="shared" si="1"/>
        <v>0</v>
      </c>
      <c r="F67" s="56">
        <f t="shared" si="1"/>
        <v>14616</v>
      </c>
      <c r="G67" s="56">
        <f t="shared" si="1"/>
        <v>5016</v>
      </c>
      <c r="H67" s="56">
        <f t="shared" si="1"/>
        <v>0</v>
      </c>
      <c r="I67" s="56">
        <f t="shared" si="1"/>
        <v>0</v>
      </c>
      <c r="J67" s="56">
        <f t="shared" si="1"/>
        <v>5016</v>
      </c>
      <c r="K67" s="56">
        <f t="shared" si="1"/>
        <v>19632</v>
      </c>
      <c r="L67" s="56">
        <f t="shared" si="1"/>
        <v>9242</v>
      </c>
    </row>
    <row r="68" spans="1:13" ht="15.75" thickBot="1" x14ac:dyDescent="0.3">
      <c r="A68" s="122"/>
      <c r="B68" s="122"/>
      <c r="C68" s="7"/>
      <c r="D68" s="7"/>
      <c r="E68" s="7"/>
      <c r="F68" s="7"/>
      <c r="G68" s="7"/>
      <c r="H68" s="7"/>
      <c r="I68" s="7"/>
      <c r="J68" s="7"/>
      <c r="K68" s="7"/>
      <c r="L68" s="7"/>
    </row>
    <row r="69" spans="1:13" ht="15.75" customHeight="1" x14ac:dyDescent="0.25">
      <c r="A69" s="121" t="s">
        <v>55</v>
      </c>
      <c r="B69" s="98" t="s">
        <v>2</v>
      </c>
      <c r="C69" s="56">
        <v>5679</v>
      </c>
      <c r="D69" s="56">
        <v>88</v>
      </c>
      <c r="E69" s="56">
        <v>20</v>
      </c>
      <c r="F69" s="56">
        <v>5787</v>
      </c>
      <c r="G69" s="56">
        <v>708</v>
      </c>
      <c r="H69" s="56">
        <v>0</v>
      </c>
      <c r="I69" s="56">
        <v>0</v>
      </c>
      <c r="J69" s="56">
        <v>708</v>
      </c>
      <c r="K69" s="56">
        <v>6495</v>
      </c>
      <c r="L69" s="56">
        <v>4565</v>
      </c>
    </row>
    <row r="70" spans="1:13" x14ac:dyDescent="0.25">
      <c r="A70" s="121"/>
      <c r="B70" s="90" t="s">
        <v>58</v>
      </c>
      <c r="C70" s="7">
        <v>107</v>
      </c>
      <c r="D70" s="7">
        <v>0</v>
      </c>
      <c r="E70" s="7">
        <v>0</v>
      </c>
      <c r="F70" s="7">
        <v>107</v>
      </c>
      <c r="G70" s="7">
        <v>0</v>
      </c>
      <c r="H70" s="7">
        <v>0</v>
      </c>
      <c r="I70" s="7">
        <v>0</v>
      </c>
      <c r="J70" s="7">
        <v>0</v>
      </c>
      <c r="K70" s="7">
        <v>107</v>
      </c>
      <c r="L70" s="7">
        <v>77</v>
      </c>
    </row>
    <row r="71" spans="1:13" x14ac:dyDescent="0.25">
      <c r="A71" s="121"/>
      <c r="B71" s="90" t="s">
        <v>56</v>
      </c>
      <c r="C71" s="6">
        <v>4632</v>
      </c>
      <c r="D71" s="6">
        <v>0</v>
      </c>
      <c r="E71" s="6">
        <v>20</v>
      </c>
      <c r="F71" s="6">
        <v>4652</v>
      </c>
      <c r="G71" s="6">
        <v>371</v>
      </c>
      <c r="H71" s="6">
        <v>0</v>
      </c>
      <c r="I71" s="6">
        <v>0</v>
      </c>
      <c r="J71" s="6">
        <v>371</v>
      </c>
      <c r="K71" s="6">
        <v>5023</v>
      </c>
      <c r="L71" s="6">
        <v>3674</v>
      </c>
    </row>
    <row r="72" spans="1:13" x14ac:dyDescent="0.25">
      <c r="A72" s="121"/>
      <c r="B72" s="90" t="s">
        <v>57</v>
      </c>
      <c r="C72" s="6">
        <v>940</v>
      </c>
      <c r="D72" s="6">
        <v>0</v>
      </c>
      <c r="E72" s="6">
        <v>0</v>
      </c>
      <c r="F72" s="6">
        <v>940</v>
      </c>
      <c r="G72" s="6">
        <v>337</v>
      </c>
      <c r="H72" s="6">
        <v>0</v>
      </c>
      <c r="I72" s="6">
        <v>0</v>
      </c>
      <c r="J72" s="6">
        <v>337</v>
      </c>
      <c r="K72" s="6">
        <v>1277</v>
      </c>
      <c r="L72" s="6">
        <v>785</v>
      </c>
    </row>
    <row r="73" spans="1:13" x14ac:dyDescent="0.25">
      <c r="A73" s="121"/>
      <c r="B73" s="90" t="s">
        <v>62</v>
      </c>
      <c r="C73" s="6">
        <v>0</v>
      </c>
      <c r="D73" s="6">
        <v>88</v>
      </c>
      <c r="E73" s="6">
        <v>0</v>
      </c>
      <c r="F73" s="6">
        <v>88</v>
      </c>
      <c r="G73" s="6">
        <v>0</v>
      </c>
      <c r="H73" s="6">
        <v>0</v>
      </c>
      <c r="I73" s="6">
        <v>0</v>
      </c>
      <c r="J73" s="6">
        <v>0</v>
      </c>
      <c r="K73" s="6">
        <v>88</v>
      </c>
      <c r="L73" s="6">
        <v>29</v>
      </c>
    </row>
    <row r="74" spans="1:13" x14ac:dyDescent="0.25">
      <c r="A74" s="121"/>
      <c r="B74" s="90"/>
      <c r="C74" s="6"/>
      <c r="D74" s="6"/>
      <c r="E74" s="6"/>
      <c r="F74" s="6"/>
      <c r="G74" s="6"/>
      <c r="H74" s="6"/>
      <c r="I74" s="6"/>
      <c r="J74" s="6"/>
      <c r="K74" s="6"/>
      <c r="L74" s="6"/>
    </row>
    <row r="75" spans="1:13" x14ac:dyDescent="0.25">
      <c r="A75" s="121"/>
      <c r="B75" s="99" t="s">
        <v>4</v>
      </c>
      <c r="C75" s="6">
        <v>5445</v>
      </c>
      <c r="D75" s="6">
        <v>74</v>
      </c>
      <c r="E75" s="6">
        <v>22</v>
      </c>
      <c r="F75" s="6">
        <v>5541</v>
      </c>
      <c r="G75" s="6">
        <v>574</v>
      </c>
      <c r="H75" s="6">
        <v>0</v>
      </c>
      <c r="I75" s="6">
        <v>0</v>
      </c>
      <c r="J75" s="6">
        <v>574</v>
      </c>
      <c r="K75" s="6">
        <v>6115</v>
      </c>
      <c r="L75" s="6">
        <v>4274</v>
      </c>
    </row>
    <row r="76" spans="1:13" x14ac:dyDescent="0.25">
      <c r="A76" s="121"/>
      <c r="B76" s="93" t="s">
        <v>64</v>
      </c>
      <c r="C76" s="7">
        <v>1146</v>
      </c>
      <c r="D76" s="7">
        <v>20</v>
      </c>
      <c r="E76" s="7">
        <v>11</v>
      </c>
      <c r="F76" s="7">
        <v>1177</v>
      </c>
      <c r="G76" s="7">
        <v>94</v>
      </c>
      <c r="H76" s="7">
        <v>0</v>
      </c>
      <c r="I76" s="7">
        <v>0</v>
      </c>
      <c r="J76" s="7">
        <v>94</v>
      </c>
      <c r="K76" s="7">
        <v>1271</v>
      </c>
      <c r="L76" s="7">
        <v>815</v>
      </c>
      <c r="M76" s="109"/>
    </row>
    <row r="77" spans="1:13" x14ac:dyDescent="0.25">
      <c r="A77" s="121"/>
      <c r="B77" s="94" t="s">
        <v>58</v>
      </c>
      <c r="C77" s="55">
        <v>124</v>
      </c>
      <c r="D77" s="55">
        <v>0</v>
      </c>
      <c r="E77" s="55">
        <v>0</v>
      </c>
      <c r="F77" s="55">
        <v>124</v>
      </c>
      <c r="G77" s="55">
        <v>0</v>
      </c>
      <c r="H77" s="55">
        <v>0</v>
      </c>
      <c r="I77" s="55">
        <v>0</v>
      </c>
      <c r="J77" s="55">
        <v>0</v>
      </c>
      <c r="K77" s="55">
        <v>124</v>
      </c>
      <c r="L77" s="55">
        <v>85</v>
      </c>
    </row>
    <row r="78" spans="1:13" x14ac:dyDescent="0.25">
      <c r="A78" s="121"/>
      <c r="B78" s="95" t="s">
        <v>64</v>
      </c>
      <c r="C78" s="6">
        <v>24</v>
      </c>
      <c r="D78" s="6">
        <v>0</v>
      </c>
      <c r="E78" s="6">
        <v>0</v>
      </c>
      <c r="F78" s="6">
        <v>24</v>
      </c>
      <c r="G78" s="6">
        <v>0</v>
      </c>
      <c r="H78" s="6">
        <v>0</v>
      </c>
      <c r="I78" s="6">
        <v>0</v>
      </c>
      <c r="J78" s="6">
        <v>0</v>
      </c>
      <c r="K78" s="6">
        <v>24</v>
      </c>
      <c r="L78" s="6">
        <v>18</v>
      </c>
    </row>
    <row r="79" spans="1:13" x14ac:dyDescent="0.25">
      <c r="A79" s="121"/>
      <c r="B79" s="94" t="s">
        <v>56</v>
      </c>
      <c r="C79" s="56">
        <v>1374</v>
      </c>
      <c r="D79" s="56">
        <v>0</v>
      </c>
      <c r="E79" s="56">
        <v>0</v>
      </c>
      <c r="F79" s="56">
        <v>1374</v>
      </c>
      <c r="G79" s="56">
        <v>96</v>
      </c>
      <c r="H79" s="56">
        <v>0</v>
      </c>
      <c r="I79" s="56">
        <v>0</v>
      </c>
      <c r="J79" s="56">
        <v>96</v>
      </c>
      <c r="K79" s="56">
        <v>1470</v>
      </c>
      <c r="L79" s="56">
        <v>1045</v>
      </c>
    </row>
    <row r="80" spans="1:13" x14ac:dyDescent="0.25">
      <c r="A80" s="121"/>
      <c r="B80" s="95" t="s">
        <v>64</v>
      </c>
      <c r="C80" s="6">
        <v>323</v>
      </c>
      <c r="D80" s="6">
        <v>0</v>
      </c>
      <c r="E80" s="6">
        <v>0</v>
      </c>
      <c r="F80" s="6">
        <v>323</v>
      </c>
      <c r="G80" s="6">
        <v>24</v>
      </c>
      <c r="H80" s="6">
        <v>0</v>
      </c>
      <c r="I80" s="6">
        <v>0</v>
      </c>
      <c r="J80" s="6">
        <v>24</v>
      </c>
      <c r="K80" s="6">
        <v>347</v>
      </c>
      <c r="L80" s="6">
        <v>234</v>
      </c>
    </row>
    <row r="81" spans="1:12" x14ac:dyDescent="0.25">
      <c r="A81" s="121"/>
      <c r="B81" s="94" t="s">
        <v>59</v>
      </c>
      <c r="C81" s="56">
        <v>3123</v>
      </c>
      <c r="D81" s="56">
        <v>0</v>
      </c>
      <c r="E81" s="56">
        <v>22</v>
      </c>
      <c r="F81" s="56">
        <v>3145</v>
      </c>
      <c r="G81" s="56">
        <v>225</v>
      </c>
      <c r="H81" s="56">
        <v>0</v>
      </c>
      <c r="I81" s="56">
        <v>0</v>
      </c>
      <c r="J81" s="56">
        <v>225</v>
      </c>
      <c r="K81" s="56">
        <v>3370</v>
      </c>
      <c r="L81" s="56">
        <v>2461</v>
      </c>
    </row>
    <row r="82" spans="1:12" x14ac:dyDescent="0.25">
      <c r="A82" s="121"/>
      <c r="B82" s="95" t="s">
        <v>64</v>
      </c>
      <c r="C82" s="6">
        <v>699</v>
      </c>
      <c r="D82" s="6">
        <v>0</v>
      </c>
      <c r="E82" s="6">
        <v>11</v>
      </c>
      <c r="F82" s="6">
        <v>710</v>
      </c>
      <c r="G82" s="6">
        <v>37</v>
      </c>
      <c r="H82" s="6">
        <v>0</v>
      </c>
      <c r="I82" s="6">
        <v>0</v>
      </c>
      <c r="J82" s="6">
        <v>37</v>
      </c>
      <c r="K82" s="6">
        <v>747</v>
      </c>
      <c r="L82" s="6">
        <v>493</v>
      </c>
    </row>
    <row r="83" spans="1:12" x14ac:dyDescent="0.25">
      <c r="A83" s="121"/>
      <c r="B83" s="94" t="s">
        <v>57</v>
      </c>
      <c r="C83" s="56">
        <v>824</v>
      </c>
      <c r="D83" s="56">
        <v>0</v>
      </c>
      <c r="E83" s="56">
        <v>0</v>
      </c>
      <c r="F83" s="56">
        <v>824</v>
      </c>
      <c r="G83" s="56">
        <v>253</v>
      </c>
      <c r="H83" s="56">
        <v>0</v>
      </c>
      <c r="I83" s="56">
        <v>0</v>
      </c>
      <c r="J83" s="56">
        <v>253</v>
      </c>
      <c r="K83" s="56">
        <v>1077</v>
      </c>
      <c r="L83" s="56">
        <v>663</v>
      </c>
    </row>
    <row r="84" spans="1:12" x14ac:dyDescent="0.25">
      <c r="A84" s="121"/>
      <c r="B84" s="95" t="s">
        <v>64</v>
      </c>
      <c r="C84" s="6">
        <v>100</v>
      </c>
      <c r="D84" s="6">
        <v>0</v>
      </c>
      <c r="E84" s="6">
        <v>0</v>
      </c>
      <c r="F84" s="6">
        <v>100</v>
      </c>
      <c r="G84" s="6">
        <v>33</v>
      </c>
      <c r="H84" s="6">
        <v>0</v>
      </c>
      <c r="I84" s="6">
        <v>0</v>
      </c>
      <c r="J84" s="6">
        <v>33</v>
      </c>
      <c r="K84" s="6">
        <v>133</v>
      </c>
      <c r="L84" s="6">
        <v>64</v>
      </c>
    </row>
    <row r="85" spans="1:12" x14ac:dyDescent="0.25">
      <c r="A85" s="121"/>
      <c r="B85" s="94" t="s">
        <v>61</v>
      </c>
      <c r="C85" s="56">
        <v>0</v>
      </c>
      <c r="D85" s="56">
        <v>74</v>
      </c>
      <c r="E85" s="56">
        <v>0</v>
      </c>
      <c r="F85" s="56">
        <v>74</v>
      </c>
      <c r="G85" s="56">
        <v>0</v>
      </c>
      <c r="H85" s="56">
        <v>0</v>
      </c>
      <c r="I85" s="56">
        <v>0</v>
      </c>
      <c r="J85" s="56">
        <v>0</v>
      </c>
      <c r="K85" s="56">
        <v>74</v>
      </c>
      <c r="L85" s="56">
        <v>20</v>
      </c>
    </row>
    <row r="86" spans="1:12" x14ac:dyDescent="0.25">
      <c r="A86" s="121"/>
      <c r="B86" s="95" t="s">
        <v>64</v>
      </c>
      <c r="C86" s="6">
        <v>0</v>
      </c>
      <c r="D86" s="6">
        <v>20</v>
      </c>
      <c r="E86" s="6">
        <v>0</v>
      </c>
      <c r="F86" s="6">
        <v>20</v>
      </c>
      <c r="G86" s="6">
        <v>0</v>
      </c>
      <c r="H86" s="6">
        <v>0</v>
      </c>
      <c r="I86" s="6">
        <v>0</v>
      </c>
      <c r="J86" s="6">
        <v>0</v>
      </c>
      <c r="K86" s="6">
        <v>20</v>
      </c>
      <c r="L86" s="6">
        <v>6</v>
      </c>
    </row>
    <row r="87" spans="1:12" x14ac:dyDescent="0.25">
      <c r="A87" s="121"/>
      <c r="B87" s="121"/>
      <c r="C87" s="56"/>
      <c r="D87" s="56"/>
      <c r="E87" s="56"/>
      <c r="F87" s="56"/>
      <c r="G87" s="56"/>
      <c r="H87" s="56"/>
      <c r="I87" s="56"/>
      <c r="J87" s="56"/>
      <c r="K87" s="56"/>
      <c r="L87" s="56"/>
    </row>
    <row r="88" spans="1:12" x14ac:dyDescent="0.25">
      <c r="A88" s="121" t="s">
        <v>68</v>
      </c>
      <c r="B88" s="121"/>
      <c r="C88" s="56">
        <f>C69+C75</f>
        <v>11124</v>
      </c>
      <c r="D88" s="56">
        <f t="shared" ref="D88:L88" si="2">D69+D75</f>
        <v>162</v>
      </c>
      <c r="E88" s="56">
        <f t="shared" si="2"/>
        <v>42</v>
      </c>
      <c r="F88" s="56">
        <f t="shared" si="2"/>
        <v>11328</v>
      </c>
      <c r="G88" s="56">
        <f t="shared" si="2"/>
        <v>1282</v>
      </c>
      <c r="H88" s="56">
        <f t="shared" si="2"/>
        <v>0</v>
      </c>
      <c r="I88" s="56">
        <f t="shared" si="2"/>
        <v>0</v>
      </c>
      <c r="J88" s="56">
        <f t="shared" si="2"/>
        <v>1282</v>
      </c>
      <c r="K88" s="56">
        <f t="shared" si="2"/>
        <v>12610</v>
      </c>
      <c r="L88" s="56">
        <f t="shared" si="2"/>
        <v>8839</v>
      </c>
    </row>
    <row r="89" spans="1:12" ht="15.75" thickBot="1" x14ac:dyDescent="0.3">
      <c r="A89" s="122"/>
      <c r="B89" s="122"/>
      <c r="C89" s="7"/>
      <c r="D89" s="7"/>
      <c r="E89" s="7"/>
      <c r="F89" s="7"/>
      <c r="G89" s="7"/>
      <c r="H89" s="7"/>
      <c r="I89" s="7"/>
      <c r="J89" s="7"/>
      <c r="K89" s="7"/>
      <c r="L89" s="7"/>
    </row>
    <row r="90" spans="1:12" ht="15.75" customHeight="1" x14ac:dyDescent="0.25">
      <c r="A90" s="121" t="s">
        <v>63</v>
      </c>
      <c r="B90" s="98" t="s">
        <v>2</v>
      </c>
      <c r="C90" s="56">
        <v>35395</v>
      </c>
      <c r="D90" s="56">
        <v>629</v>
      </c>
      <c r="E90" s="56">
        <v>335</v>
      </c>
      <c r="F90" s="56">
        <v>36359</v>
      </c>
      <c r="G90" s="56">
        <v>6589</v>
      </c>
      <c r="H90" s="56">
        <v>0</v>
      </c>
      <c r="I90" s="56">
        <v>0</v>
      </c>
      <c r="J90" s="56">
        <v>6589</v>
      </c>
      <c r="K90" s="56">
        <v>42948</v>
      </c>
      <c r="L90" s="56">
        <v>17363</v>
      </c>
    </row>
    <row r="91" spans="1:12" x14ac:dyDescent="0.25">
      <c r="A91" s="121"/>
      <c r="B91" s="92" t="s">
        <v>4</v>
      </c>
      <c r="C91" s="7">
        <v>36660</v>
      </c>
      <c r="D91" s="7">
        <v>543</v>
      </c>
      <c r="E91" s="7">
        <v>190</v>
      </c>
      <c r="F91" s="7">
        <v>37393</v>
      </c>
      <c r="G91" s="7">
        <v>6729</v>
      </c>
      <c r="H91" s="7">
        <v>0</v>
      </c>
      <c r="I91" s="7">
        <v>0</v>
      </c>
      <c r="J91" s="7">
        <v>6729</v>
      </c>
      <c r="K91" s="7">
        <v>44122</v>
      </c>
      <c r="L91" s="7">
        <v>16947</v>
      </c>
    </row>
    <row r="92" spans="1:12" ht="15.75" thickBot="1" x14ac:dyDescent="0.3">
      <c r="A92" s="121"/>
      <c r="B92" s="100" t="s">
        <v>64</v>
      </c>
      <c r="C92" s="7">
        <v>5764</v>
      </c>
      <c r="D92" s="7">
        <v>162</v>
      </c>
      <c r="E92" s="7">
        <v>30</v>
      </c>
      <c r="F92" s="7">
        <v>5956</v>
      </c>
      <c r="G92" s="7">
        <v>741</v>
      </c>
      <c r="H92" s="7">
        <v>0</v>
      </c>
      <c r="I92" s="7">
        <v>0</v>
      </c>
      <c r="J92" s="7">
        <v>741</v>
      </c>
      <c r="K92" s="7">
        <v>6697</v>
      </c>
      <c r="L92" s="7">
        <v>2302</v>
      </c>
    </row>
    <row r="93" spans="1:12" ht="15.75" customHeight="1" x14ac:dyDescent="0.25">
      <c r="A93" s="126"/>
      <c r="B93" s="126"/>
      <c r="C93" s="55"/>
      <c r="D93" s="55"/>
      <c r="E93" s="55"/>
      <c r="F93" s="55"/>
      <c r="G93" s="55"/>
      <c r="H93" s="55"/>
      <c r="I93" s="55"/>
      <c r="J93" s="55"/>
      <c r="K93" s="55"/>
      <c r="L93" s="55"/>
    </row>
    <row r="94" spans="1:12" x14ac:dyDescent="0.25">
      <c r="A94" s="121" t="s">
        <v>3</v>
      </c>
      <c r="B94" s="121"/>
      <c r="C94" s="55">
        <v>72055</v>
      </c>
      <c r="D94" s="55">
        <v>1172</v>
      </c>
      <c r="E94" s="55">
        <v>525</v>
      </c>
      <c r="F94" s="55">
        <v>73752</v>
      </c>
      <c r="G94" s="55">
        <v>13318</v>
      </c>
      <c r="H94" s="55">
        <v>0</v>
      </c>
      <c r="I94" s="55">
        <v>0</v>
      </c>
      <c r="J94" s="55">
        <v>13318</v>
      </c>
      <c r="K94" s="55">
        <v>87070</v>
      </c>
      <c r="L94" s="55">
        <v>34310</v>
      </c>
    </row>
    <row r="95" spans="1:12" x14ac:dyDescent="0.25">
      <c r="A95" s="121"/>
      <c r="B95" s="121"/>
      <c r="C95" s="7"/>
      <c r="D95" s="7"/>
      <c r="E95" s="7"/>
      <c r="F95" s="7"/>
      <c r="G95" s="7"/>
      <c r="H95" s="7"/>
      <c r="I95" s="7"/>
      <c r="J95" s="7"/>
      <c r="K95" s="7"/>
      <c r="L95" s="7"/>
    </row>
    <row r="96" spans="1:12" x14ac:dyDescent="0.25">
      <c r="A96" s="3"/>
      <c r="B96" s="3"/>
    </row>
    <row r="97" spans="1:4" x14ac:dyDescent="0.25">
      <c r="A97" s="5" t="s">
        <v>99</v>
      </c>
      <c r="B97" s="3"/>
    </row>
    <row r="98" spans="1:4" x14ac:dyDescent="0.25">
      <c r="A98" s="5" t="s">
        <v>151</v>
      </c>
      <c r="B98" s="22"/>
      <c r="C98" s="22"/>
      <c r="D98" s="22"/>
    </row>
  </sheetData>
  <mergeCells count="21">
    <mergeCell ref="L3:L4"/>
    <mergeCell ref="A41:B41"/>
    <mergeCell ref="A67:B67"/>
    <mergeCell ref="A94:B94"/>
    <mergeCell ref="A5:A38"/>
    <mergeCell ref="C3:F3"/>
    <mergeCell ref="A4:B4"/>
    <mergeCell ref="A88:B88"/>
    <mergeCell ref="A42:B42"/>
    <mergeCell ref="A43:B43"/>
    <mergeCell ref="A44:A65"/>
    <mergeCell ref="A66:B66"/>
    <mergeCell ref="A69:A86"/>
    <mergeCell ref="A87:B87"/>
    <mergeCell ref="A90:A92"/>
    <mergeCell ref="A93:B93"/>
    <mergeCell ref="A95:B95"/>
    <mergeCell ref="A68:B68"/>
    <mergeCell ref="A89:B89"/>
    <mergeCell ref="G3:J3"/>
    <mergeCell ref="K3:K4"/>
  </mergeCells>
  <pageMargins left="0.70866141732283472" right="0.70866141732283472" top="0.74803149606299213" bottom="0.74803149606299213" header="0.31496062992125984" footer="0.31496062992125984"/>
  <pageSetup paperSize="9" scale="71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5"/>
  <sheetViews>
    <sheetView topLeftCell="A4" zoomScaleNormal="100" workbookViewId="0">
      <selection activeCell="A16" activeCellId="1" sqref="A15 A16"/>
    </sheetView>
  </sheetViews>
  <sheetFormatPr baseColWidth="10" defaultRowHeight="15" x14ac:dyDescent="0.25"/>
  <cols>
    <col min="1" max="1" width="29.28515625" customWidth="1"/>
    <col min="2" max="17" width="7.5703125" customWidth="1"/>
    <col min="18" max="21" width="7.7109375" customWidth="1"/>
    <col min="22" max="22" width="7.5703125" customWidth="1"/>
    <col min="23" max="23" width="8.42578125" customWidth="1"/>
    <col min="255" max="255" width="29.28515625" customWidth="1"/>
    <col min="256" max="269" width="7.5703125" customWidth="1"/>
    <col min="270" max="270" width="11.42578125" customWidth="1"/>
    <col min="511" max="511" width="29.28515625" customWidth="1"/>
    <col min="512" max="525" width="7.5703125" customWidth="1"/>
    <col min="526" max="526" width="11.42578125" customWidth="1"/>
    <col min="767" max="767" width="29.28515625" customWidth="1"/>
    <col min="768" max="781" width="7.5703125" customWidth="1"/>
    <col min="782" max="782" width="11.42578125" customWidth="1"/>
    <col min="1023" max="1023" width="29.28515625" customWidth="1"/>
    <col min="1024" max="1037" width="7.5703125" customWidth="1"/>
    <col min="1038" max="1038" width="11.42578125" customWidth="1"/>
    <col min="1279" max="1279" width="29.28515625" customWidth="1"/>
    <col min="1280" max="1293" width="7.5703125" customWidth="1"/>
    <col min="1294" max="1294" width="11.42578125" customWidth="1"/>
    <col min="1535" max="1535" width="29.28515625" customWidth="1"/>
    <col min="1536" max="1549" width="7.5703125" customWidth="1"/>
    <col min="1550" max="1550" width="11.42578125" customWidth="1"/>
    <col min="1791" max="1791" width="29.28515625" customWidth="1"/>
    <col min="1792" max="1805" width="7.5703125" customWidth="1"/>
    <col min="1806" max="1806" width="11.42578125" customWidth="1"/>
    <col min="2047" max="2047" width="29.28515625" customWidth="1"/>
    <col min="2048" max="2061" width="7.5703125" customWidth="1"/>
    <col min="2062" max="2062" width="11.42578125" customWidth="1"/>
    <col min="2303" max="2303" width="29.28515625" customWidth="1"/>
    <col min="2304" max="2317" width="7.5703125" customWidth="1"/>
    <col min="2318" max="2318" width="11.42578125" customWidth="1"/>
    <col min="2559" max="2559" width="29.28515625" customWidth="1"/>
    <col min="2560" max="2573" width="7.5703125" customWidth="1"/>
    <col min="2574" max="2574" width="11.42578125" customWidth="1"/>
    <col min="2815" max="2815" width="29.28515625" customWidth="1"/>
    <col min="2816" max="2829" width="7.5703125" customWidth="1"/>
    <col min="2830" max="2830" width="11.42578125" customWidth="1"/>
    <col min="3071" max="3071" width="29.28515625" customWidth="1"/>
    <col min="3072" max="3085" width="7.5703125" customWidth="1"/>
    <col min="3086" max="3086" width="11.42578125" customWidth="1"/>
    <col min="3327" max="3327" width="29.28515625" customWidth="1"/>
    <col min="3328" max="3341" width="7.5703125" customWidth="1"/>
    <col min="3342" max="3342" width="11.42578125" customWidth="1"/>
    <col min="3583" max="3583" width="29.28515625" customWidth="1"/>
    <col min="3584" max="3597" width="7.5703125" customWidth="1"/>
    <col min="3598" max="3598" width="11.42578125" customWidth="1"/>
    <col min="3839" max="3839" width="29.28515625" customWidth="1"/>
    <col min="3840" max="3853" width="7.5703125" customWidth="1"/>
    <col min="3854" max="3854" width="11.42578125" customWidth="1"/>
    <col min="4095" max="4095" width="29.28515625" customWidth="1"/>
    <col min="4096" max="4109" width="7.5703125" customWidth="1"/>
    <col min="4110" max="4110" width="11.42578125" customWidth="1"/>
    <col min="4351" max="4351" width="29.28515625" customWidth="1"/>
    <col min="4352" max="4365" width="7.5703125" customWidth="1"/>
    <col min="4366" max="4366" width="11.42578125" customWidth="1"/>
    <col min="4607" max="4607" width="29.28515625" customWidth="1"/>
    <col min="4608" max="4621" width="7.5703125" customWidth="1"/>
    <col min="4622" max="4622" width="11.42578125" customWidth="1"/>
    <col min="4863" max="4863" width="29.28515625" customWidth="1"/>
    <col min="4864" max="4877" width="7.5703125" customWidth="1"/>
    <col min="4878" max="4878" width="11.42578125" customWidth="1"/>
    <col min="5119" max="5119" width="29.28515625" customWidth="1"/>
    <col min="5120" max="5133" width="7.5703125" customWidth="1"/>
    <col min="5134" max="5134" width="11.42578125" customWidth="1"/>
    <col min="5375" max="5375" width="29.28515625" customWidth="1"/>
    <col min="5376" max="5389" width="7.5703125" customWidth="1"/>
    <col min="5390" max="5390" width="11.42578125" customWidth="1"/>
    <col min="5631" max="5631" width="29.28515625" customWidth="1"/>
    <col min="5632" max="5645" width="7.5703125" customWidth="1"/>
    <col min="5646" max="5646" width="11.42578125" customWidth="1"/>
    <col min="5887" max="5887" width="29.28515625" customWidth="1"/>
    <col min="5888" max="5901" width="7.5703125" customWidth="1"/>
    <col min="5902" max="5902" width="11.42578125" customWidth="1"/>
    <col min="6143" max="6143" width="29.28515625" customWidth="1"/>
    <col min="6144" max="6157" width="7.5703125" customWidth="1"/>
    <col min="6158" max="6158" width="11.42578125" customWidth="1"/>
    <col min="6399" max="6399" width="29.28515625" customWidth="1"/>
    <col min="6400" max="6413" width="7.5703125" customWidth="1"/>
    <col min="6414" max="6414" width="11.42578125" customWidth="1"/>
    <col min="6655" max="6655" width="29.28515625" customWidth="1"/>
    <col min="6656" max="6669" width="7.5703125" customWidth="1"/>
    <col min="6670" max="6670" width="11.42578125" customWidth="1"/>
    <col min="6911" max="6911" width="29.28515625" customWidth="1"/>
    <col min="6912" max="6925" width="7.5703125" customWidth="1"/>
    <col min="6926" max="6926" width="11.42578125" customWidth="1"/>
    <col min="7167" max="7167" width="29.28515625" customWidth="1"/>
    <col min="7168" max="7181" width="7.5703125" customWidth="1"/>
    <col min="7182" max="7182" width="11.42578125" customWidth="1"/>
    <col min="7423" max="7423" width="29.28515625" customWidth="1"/>
    <col min="7424" max="7437" width="7.5703125" customWidth="1"/>
    <col min="7438" max="7438" width="11.42578125" customWidth="1"/>
    <col min="7679" max="7679" width="29.28515625" customWidth="1"/>
    <col min="7680" max="7693" width="7.5703125" customWidth="1"/>
    <col min="7694" max="7694" width="11.42578125" customWidth="1"/>
    <col min="7935" max="7935" width="29.28515625" customWidth="1"/>
    <col min="7936" max="7949" width="7.5703125" customWidth="1"/>
    <col min="7950" max="7950" width="11.42578125" customWidth="1"/>
    <col min="8191" max="8191" width="29.28515625" customWidth="1"/>
    <col min="8192" max="8205" width="7.5703125" customWidth="1"/>
    <col min="8206" max="8206" width="11.42578125" customWidth="1"/>
    <col min="8447" max="8447" width="29.28515625" customWidth="1"/>
    <col min="8448" max="8461" width="7.5703125" customWidth="1"/>
    <col min="8462" max="8462" width="11.42578125" customWidth="1"/>
    <col min="8703" max="8703" width="29.28515625" customWidth="1"/>
    <col min="8704" max="8717" width="7.5703125" customWidth="1"/>
    <col min="8718" max="8718" width="11.42578125" customWidth="1"/>
    <col min="8959" max="8959" width="29.28515625" customWidth="1"/>
    <col min="8960" max="8973" width="7.5703125" customWidth="1"/>
    <col min="8974" max="8974" width="11.42578125" customWidth="1"/>
    <col min="9215" max="9215" width="29.28515625" customWidth="1"/>
    <col min="9216" max="9229" width="7.5703125" customWidth="1"/>
    <col min="9230" max="9230" width="11.42578125" customWidth="1"/>
    <col min="9471" max="9471" width="29.28515625" customWidth="1"/>
    <col min="9472" max="9485" width="7.5703125" customWidth="1"/>
    <col min="9486" max="9486" width="11.42578125" customWidth="1"/>
    <col min="9727" max="9727" width="29.28515625" customWidth="1"/>
    <col min="9728" max="9741" width="7.5703125" customWidth="1"/>
    <col min="9742" max="9742" width="11.42578125" customWidth="1"/>
    <col min="9983" max="9983" width="29.28515625" customWidth="1"/>
    <col min="9984" max="9997" width="7.5703125" customWidth="1"/>
    <col min="9998" max="9998" width="11.42578125" customWidth="1"/>
    <col min="10239" max="10239" width="29.28515625" customWidth="1"/>
    <col min="10240" max="10253" width="7.5703125" customWidth="1"/>
    <col min="10254" max="10254" width="11.42578125" customWidth="1"/>
    <col min="10495" max="10495" width="29.28515625" customWidth="1"/>
    <col min="10496" max="10509" width="7.5703125" customWidth="1"/>
    <col min="10510" max="10510" width="11.42578125" customWidth="1"/>
    <col min="10751" max="10751" width="29.28515625" customWidth="1"/>
    <col min="10752" max="10765" width="7.5703125" customWidth="1"/>
    <col min="10766" max="10766" width="11.42578125" customWidth="1"/>
    <col min="11007" max="11007" width="29.28515625" customWidth="1"/>
    <col min="11008" max="11021" width="7.5703125" customWidth="1"/>
    <col min="11022" max="11022" width="11.42578125" customWidth="1"/>
    <col min="11263" max="11263" width="29.28515625" customWidth="1"/>
    <col min="11264" max="11277" width="7.5703125" customWidth="1"/>
    <col min="11278" max="11278" width="11.42578125" customWidth="1"/>
    <col min="11519" max="11519" width="29.28515625" customWidth="1"/>
    <col min="11520" max="11533" width="7.5703125" customWidth="1"/>
    <col min="11534" max="11534" width="11.42578125" customWidth="1"/>
    <col min="11775" max="11775" width="29.28515625" customWidth="1"/>
    <col min="11776" max="11789" width="7.5703125" customWidth="1"/>
    <col min="11790" max="11790" width="11.42578125" customWidth="1"/>
    <col min="12031" max="12031" width="29.28515625" customWidth="1"/>
    <col min="12032" max="12045" width="7.5703125" customWidth="1"/>
    <col min="12046" max="12046" width="11.42578125" customWidth="1"/>
    <col min="12287" max="12287" width="29.28515625" customWidth="1"/>
    <col min="12288" max="12301" width="7.5703125" customWidth="1"/>
    <col min="12302" max="12302" width="11.42578125" customWidth="1"/>
    <col min="12543" max="12543" width="29.28515625" customWidth="1"/>
    <col min="12544" max="12557" width="7.5703125" customWidth="1"/>
    <col min="12558" max="12558" width="11.42578125" customWidth="1"/>
    <col min="12799" max="12799" width="29.28515625" customWidth="1"/>
    <col min="12800" max="12813" width="7.5703125" customWidth="1"/>
    <col min="12814" max="12814" width="11.42578125" customWidth="1"/>
    <col min="13055" max="13055" width="29.28515625" customWidth="1"/>
    <col min="13056" max="13069" width="7.5703125" customWidth="1"/>
    <col min="13070" max="13070" width="11.42578125" customWidth="1"/>
    <col min="13311" max="13311" width="29.28515625" customWidth="1"/>
    <col min="13312" max="13325" width="7.5703125" customWidth="1"/>
    <col min="13326" max="13326" width="11.42578125" customWidth="1"/>
    <col min="13567" max="13567" width="29.28515625" customWidth="1"/>
    <col min="13568" max="13581" width="7.5703125" customWidth="1"/>
    <col min="13582" max="13582" width="11.42578125" customWidth="1"/>
    <col min="13823" max="13823" width="29.28515625" customWidth="1"/>
    <col min="13824" max="13837" width="7.5703125" customWidth="1"/>
    <col min="13838" max="13838" width="11.42578125" customWidth="1"/>
    <col min="14079" max="14079" width="29.28515625" customWidth="1"/>
    <col min="14080" max="14093" width="7.5703125" customWidth="1"/>
    <col min="14094" max="14094" width="11.42578125" customWidth="1"/>
    <col min="14335" max="14335" width="29.28515625" customWidth="1"/>
    <col min="14336" max="14349" width="7.5703125" customWidth="1"/>
    <col min="14350" max="14350" width="11.42578125" customWidth="1"/>
    <col min="14591" max="14591" width="29.28515625" customWidth="1"/>
    <col min="14592" max="14605" width="7.5703125" customWidth="1"/>
    <col min="14606" max="14606" width="11.42578125" customWidth="1"/>
    <col min="14847" max="14847" width="29.28515625" customWidth="1"/>
    <col min="14848" max="14861" width="7.5703125" customWidth="1"/>
    <col min="14862" max="14862" width="11.42578125" customWidth="1"/>
    <col min="15103" max="15103" width="29.28515625" customWidth="1"/>
    <col min="15104" max="15117" width="7.5703125" customWidth="1"/>
    <col min="15118" max="15118" width="11.42578125" customWidth="1"/>
    <col min="15359" max="15359" width="29.28515625" customWidth="1"/>
    <col min="15360" max="15373" width="7.5703125" customWidth="1"/>
    <col min="15374" max="15374" width="11.42578125" customWidth="1"/>
    <col min="15615" max="15615" width="29.28515625" customWidth="1"/>
    <col min="15616" max="15629" width="7.5703125" customWidth="1"/>
    <col min="15630" max="15630" width="11.42578125" customWidth="1"/>
    <col min="15871" max="15871" width="29.28515625" customWidth="1"/>
    <col min="15872" max="15885" width="7.5703125" customWidth="1"/>
    <col min="15886" max="15886" width="11.42578125" customWidth="1"/>
    <col min="16127" max="16127" width="29.28515625" customWidth="1"/>
    <col min="16128" max="16141" width="7.5703125" customWidth="1"/>
    <col min="16142" max="16142" width="11.42578125" customWidth="1"/>
  </cols>
  <sheetData>
    <row r="1" spans="1:24" ht="18.75" customHeight="1" x14ac:dyDescent="0.25">
      <c r="A1" s="4" t="s">
        <v>115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</row>
    <row r="2" spans="1:24" x14ac:dyDescent="0.25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</row>
    <row r="3" spans="1:24" ht="30" customHeight="1" x14ac:dyDescent="0.25">
      <c r="A3" s="66"/>
      <c r="B3" s="67" t="s">
        <v>15</v>
      </c>
      <c r="C3" s="68" t="s">
        <v>16</v>
      </c>
      <c r="D3" s="68" t="s">
        <v>17</v>
      </c>
      <c r="E3" s="68" t="s">
        <v>18</v>
      </c>
      <c r="F3" s="68" t="s">
        <v>19</v>
      </c>
      <c r="G3" s="68" t="s">
        <v>20</v>
      </c>
      <c r="H3" s="68" t="s">
        <v>21</v>
      </c>
      <c r="I3" s="68" t="s">
        <v>22</v>
      </c>
      <c r="J3" s="68" t="s">
        <v>23</v>
      </c>
      <c r="K3" s="68" t="s">
        <v>24</v>
      </c>
      <c r="L3" s="68" t="s">
        <v>25</v>
      </c>
      <c r="M3" s="68" t="s">
        <v>26</v>
      </c>
      <c r="N3" s="68" t="s">
        <v>27</v>
      </c>
      <c r="O3" s="68" t="s">
        <v>28</v>
      </c>
      <c r="P3" s="61" t="s">
        <v>29</v>
      </c>
      <c r="Q3" s="61" t="s">
        <v>78</v>
      </c>
      <c r="R3" s="61" t="s">
        <v>79</v>
      </c>
      <c r="S3" s="61" t="s">
        <v>92</v>
      </c>
      <c r="T3" s="61" t="s">
        <v>94</v>
      </c>
      <c r="U3" s="61" t="s">
        <v>95</v>
      </c>
      <c r="V3" s="61" t="s">
        <v>97</v>
      </c>
      <c r="W3" s="61" t="s">
        <v>116</v>
      </c>
    </row>
    <row r="4" spans="1:24" x14ac:dyDescent="0.25">
      <c r="A4" s="3" t="s">
        <v>5</v>
      </c>
      <c r="B4" s="76">
        <v>46467</v>
      </c>
      <c r="C4" s="77">
        <v>47369</v>
      </c>
      <c r="D4" s="77">
        <v>47772</v>
      </c>
      <c r="E4" s="77">
        <v>48361</v>
      </c>
      <c r="F4" s="77">
        <v>49279</v>
      </c>
      <c r="G4" s="77">
        <v>49909</v>
      </c>
      <c r="H4" s="77">
        <v>49678</v>
      </c>
      <c r="I4" s="77">
        <v>49747</v>
      </c>
      <c r="J4" s="77">
        <v>50479</v>
      </c>
      <c r="K4" s="77">
        <v>51202</v>
      </c>
      <c r="L4" s="77">
        <v>51774</v>
      </c>
      <c r="M4" s="77">
        <v>53204</v>
      </c>
      <c r="N4" s="77">
        <v>53681</v>
      </c>
      <c r="O4" s="77">
        <v>53848</v>
      </c>
      <c r="P4" s="62">
        <v>53569</v>
      </c>
      <c r="Q4" s="62">
        <v>53482</v>
      </c>
      <c r="R4" s="62">
        <v>53406</v>
      </c>
      <c r="S4" s="62">
        <v>52603</v>
      </c>
      <c r="T4" s="62">
        <v>50897</v>
      </c>
      <c r="U4" s="62">
        <v>51226</v>
      </c>
      <c r="V4" s="62">
        <v>54021</v>
      </c>
      <c r="W4" s="62">
        <v>54828</v>
      </c>
    </row>
    <row r="5" spans="1:24" x14ac:dyDescent="0.25">
      <c r="A5" s="78" t="s">
        <v>30</v>
      </c>
      <c r="B5" s="79">
        <v>2.4</v>
      </c>
      <c r="C5" s="80">
        <v>1.9</v>
      </c>
      <c r="D5" s="80">
        <v>0.9</v>
      </c>
      <c r="E5" s="80">
        <v>1.2</v>
      </c>
      <c r="F5" s="80">
        <v>1.9</v>
      </c>
      <c r="G5" s="80">
        <v>1.3</v>
      </c>
      <c r="H5" s="80">
        <v>-0.5</v>
      </c>
      <c r="I5" s="81">
        <v>0.1</v>
      </c>
      <c r="J5" s="81">
        <v>1.5</v>
      </c>
      <c r="K5" s="81">
        <v>1.4</v>
      </c>
      <c r="L5" s="81">
        <v>1.1000000000000001</v>
      </c>
      <c r="M5" s="81">
        <v>2.8</v>
      </c>
      <c r="N5" s="81">
        <v>0.89654913164423733</v>
      </c>
      <c r="O5" s="81">
        <v>0.31109703619530188</v>
      </c>
      <c r="P5" s="63">
        <v>-0.51812509285395925</v>
      </c>
      <c r="Q5" s="63">
        <v>-0.2</v>
      </c>
      <c r="R5" s="63">
        <v>-0.1</v>
      </c>
      <c r="S5" s="63">
        <v>-1.5</v>
      </c>
      <c r="T5" s="63">
        <v>-3.2431610364427876</v>
      </c>
      <c r="U5" s="63">
        <v>0.64640352083620289</v>
      </c>
      <c r="V5" s="63">
        <v>5.5</v>
      </c>
      <c r="W5" s="63">
        <v>1.5</v>
      </c>
    </row>
    <row r="6" spans="1:24" x14ac:dyDescent="0.25">
      <c r="A6" s="3" t="s">
        <v>8</v>
      </c>
      <c r="B6" s="76">
        <v>15792</v>
      </c>
      <c r="C6" s="77">
        <v>16177</v>
      </c>
      <c r="D6" s="77">
        <v>17092</v>
      </c>
      <c r="E6" s="77">
        <v>18323</v>
      </c>
      <c r="F6" s="77">
        <v>19202</v>
      </c>
      <c r="G6" s="77">
        <v>19447</v>
      </c>
      <c r="H6" s="77">
        <v>18490</v>
      </c>
      <c r="I6" s="77">
        <v>18598</v>
      </c>
      <c r="J6" s="77">
        <v>19260</v>
      </c>
      <c r="K6" s="77">
        <v>19632</v>
      </c>
      <c r="L6" s="77">
        <v>19591</v>
      </c>
      <c r="M6" s="77">
        <v>20010</v>
      </c>
      <c r="N6" s="77">
        <v>20168</v>
      </c>
      <c r="O6" s="77">
        <v>20056</v>
      </c>
      <c r="P6" s="62">
        <v>18971</v>
      </c>
      <c r="Q6" s="62">
        <v>19279</v>
      </c>
      <c r="R6" s="62">
        <v>19265</v>
      </c>
      <c r="S6" s="62">
        <v>18392</v>
      </c>
      <c r="T6" s="62">
        <v>17861</v>
      </c>
      <c r="U6" s="62">
        <v>18345</v>
      </c>
      <c r="V6" s="62">
        <v>19863</v>
      </c>
      <c r="W6" s="62">
        <v>19632</v>
      </c>
    </row>
    <row r="7" spans="1:24" x14ac:dyDescent="0.25">
      <c r="A7" s="78" t="s">
        <v>30</v>
      </c>
      <c r="B7" s="79">
        <v>-2.1</v>
      </c>
      <c r="C7" s="80">
        <v>2.4</v>
      </c>
      <c r="D7" s="80">
        <v>5.7</v>
      </c>
      <c r="E7" s="80">
        <v>7.2</v>
      </c>
      <c r="F7" s="80">
        <v>4.8</v>
      </c>
      <c r="G7" s="80">
        <v>1.3</v>
      </c>
      <c r="H7" s="80">
        <v>-4.9000000000000004</v>
      </c>
      <c r="I7" s="81">
        <v>0.6</v>
      </c>
      <c r="J7" s="81">
        <v>3.6</v>
      </c>
      <c r="K7" s="81">
        <v>1.9</v>
      </c>
      <c r="L7" s="81">
        <v>-0.2</v>
      </c>
      <c r="M7" s="81">
        <v>2.1</v>
      </c>
      <c r="N7" s="81">
        <v>0.78960519740129931</v>
      </c>
      <c r="O7" s="81">
        <v>-0.5553351844506148</v>
      </c>
      <c r="P7" s="63">
        <v>-5.4098524132429198</v>
      </c>
      <c r="Q7" s="63">
        <v>1.6</v>
      </c>
      <c r="R7" s="63">
        <v>-0.1</v>
      </c>
      <c r="S7" s="63">
        <v>-4.5</v>
      </c>
      <c r="T7" s="63">
        <v>-2.8871248368856017</v>
      </c>
      <c r="U7" s="63">
        <v>2.7098146800291101</v>
      </c>
      <c r="V7" s="63">
        <v>8.2747342600163485</v>
      </c>
      <c r="W7" s="63">
        <v>-1.2</v>
      </c>
    </row>
    <row r="8" spans="1:24" x14ac:dyDescent="0.25">
      <c r="A8" s="3" t="s">
        <v>6</v>
      </c>
      <c r="B8" s="76">
        <v>10888</v>
      </c>
      <c r="C8" s="77">
        <v>11244</v>
      </c>
      <c r="D8" s="77">
        <v>11296</v>
      </c>
      <c r="E8" s="77">
        <v>11388</v>
      </c>
      <c r="F8" s="77">
        <v>11522</v>
      </c>
      <c r="G8" s="77">
        <v>11779</v>
      </c>
      <c r="H8" s="77">
        <v>11706</v>
      </c>
      <c r="I8" s="77">
        <v>12066</v>
      </c>
      <c r="J8" s="77">
        <v>12426</v>
      </c>
      <c r="K8" s="77">
        <v>12591</v>
      </c>
      <c r="L8" s="77">
        <v>12681</v>
      </c>
      <c r="M8" s="77">
        <v>12724</v>
      </c>
      <c r="N8" s="77">
        <v>12624</v>
      </c>
      <c r="O8" s="77">
        <v>12574</v>
      </c>
      <c r="P8" s="62">
        <v>12581</v>
      </c>
      <c r="Q8" s="62">
        <v>12309</v>
      </c>
      <c r="R8" s="62">
        <v>12232</v>
      </c>
      <c r="S8" s="62">
        <v>12376</v>
      </c>
      <c r="T8" s="62">
        <v>12406</v>
      </c>
      <c r="U8" s="62">
        <v>12821</v>
      </c>
      <c r="V8" s="62">
        <v>13057</v>
      </c>
      <c r="W8" s="62">
        <v>12610</v>
      </c>
    </row>
    <row r="9" spans="1:24" x14ac:dyDescent="0.25">
      <c r="A9" s="78" t="s">
        <v>30</v>
      </c>
      <c r="B9" s="79">
        <v>3.3</v>
      </c>
      <c r="C9" s="80">
        <v>3.3</v>
      </c>
      <c r="D9" s="80">
        <v>0.5</v>
      </c>
      <c r="E9" s="80">
        <v>0.8</v>
      </c>
      <c r="F9" s="80">
        <v>1.2</v>
      </c>
      <c r="G9" s="80">
        <v>2.2000000000000002</v>
      </c>
      <c r="H9" s="80">
        <v>-0.6</v>
      </c>
      <c r="I9" s="81">
        <v>3.1</v>
      </c>
      <c r="J9" s="81">
        <v>3</v>
      </c>
      <c r="K9" s="81">
        <v>1.3</v>
      </c>
      <c r="L9" s="81">
        <v>0.7</v>
      </c>
      <c r="M9" s="81">
        <v>0.3</v>
      </c>
      <c r="N9" s="81">
        <v>-0.78591637849732798</v>
      </c>
      <c r="O9" s="81">
        <v>-0.39607097591888468</v>
      </c>
      <c r="P9" s="63">
        <v>5.5670431048194691E-2</v>
      </c>
      <c r="Q9" s="63">
        <v>-2.2000000000000002</v>
      </c>
      <c r="R9" s="63">
        <v>-0.6</v>
      </c>
      <c r="S9" s="63">
        <v>1.2</v>
      </c>
      <c r="T9" s="63">
        <v>0.24240465416935919</v>
      </c>
      <c r="U9" s="63">
        <v>3.3451555698855495</v>
      </c>
      <c r="V9" s="63">
        <v>1.8407300522580217</v>
      </c>
      <c r="W9" s="63">
        <v>-3.4</v>
      </c>
    </row>
    <row r="10" spans="1:24" x14ac:dyDescent="0.25">
      <c r="A10" s="69"/>
      <c r="B10" s="70"/>
      <c r="C10" s="71"/>
      <c r="D10" s="72"/>
      <c r="E10" s="72"/>
      <c r="F10" s="72"/>
      <c r="G10" s="72"/>
      <c r="H10" s="72"/>
      <c r="I10" s="71"/>
      <c r="J10" s="71"/>
      <c r="K10" s="71"/>
      <c r="L10" s="71"/>
      <c r="M10" s="72"/>
      <c r="N10" s="72"/>
      <c r="O10" s="72"/>
      <c r="P10" s="64"/>
      <c r="Q10" s="64"/>
      <c r="R10" s="64"/>
      <c r="S10" s="64"/>
      <c r="T10" s="64"/>
      <c r="U10" s="64"/>
      <c r="V10" s="64"/>
      <c r="W10" s="64"/>
    </row>
    <row r="11" spans="1:24" x14ac:dyDescent="0.25">
      <c r="A11" s="73" t="s">
        <v>3</v>
      </c>
      <c r="B11" s="74">
        <v>73147</v>
      </c>
      <c r="C11" s="75">
        <v>74790</v>
      </c>
      <c r="D11" s="75">
        <v>76160</v>
      </c>
      <c r="E11" s="75">
        <v>78072</v>
      </c>
      <c r="F11" s="75">
        <v>80003</v>
      </c>
      <c r="G11" s="75">
        <v>81135</v>
      </c>
      <c r="H11" s="75">
        <v>79874</v>
      </c>
      <c r="I11" s="75">
        <v>80411</v>
      </c>
      <c r="J11" s="75">
        <v>82165</v>
      </c>
      <c r="K11" s="75">
        <v>83425</v>
      </c>
      <c r="L11" s="75">
        <v>84046</v>
      </c>
      <c r="M11" s="75">
        <v>85938</v>
      </c>
      <c r="N11" s="75">
        <v>86473</v>
      </c>
      <c r="O11" s="75">
        <v>86478</v>
      </c>
      <c r="P11" s="65">
        <v>85121</v>
      </c>
      <c r="Q11" s="65">
        <v>85070</v>
      </c>
      <c r="R11" s="65">
        <v>84903</v>
      </c>
      <c r="S11" s="65">
        <v>83371</v>
      </c>
      <c r="T11" s="65">
        <v>81164</v>
      </c>
      <c r="U11" s="65">
        <v>82392</v>
      </c>
      <c r="V11" s="65">
        <v>86941</v>
      </c>
      <c r="W11" s="65">
        <v>87070</v>
      </c>
      <c r="X11" s="108"/>
    </row>
    <row r="12" spans="1:24" x14ac:dyDescent="0.25">
      <c r="A12" s="82" t="s">
        <v>30</v>
      </c>
      <c r="B12" s="83">
        <v>1.5</v>
      </c>
      <c r="C12" s="84">
        <v>2.2000000000000002</v>
      </c>
      <c r="D12" s="84">
        <v>1.8</v>
      </c>
      <c r="E12" s="84">
        <v>2.5</v>
      </c>
      <c r="F12" s="84">
        <v>2.5</v>
      </c>
      <c r="G12" s="84">
        <v>1.4</v>
      </c>
      <c r="H12" s="84">
        <v>-1.6</v>
      </c>
      <c r="I12" s="85">
        <v>0.7</v>
      </c>
      <c r="J12" s="84">
        <v>2.2000000000000002</v>
      </c>
      <c r="K12" s="84">
        <v>1.5</v>
      </c>
      <c r="L12" s="84">
        <v>0.7</v>
      </c>
      <c r="M12" s="84">
        <v>2.2999999999999998</v>
      </c>
      <c r="N12" s="84">
        <v>0.62254183248388373</v>
      </c>
      <c r="O12" s="84">
        <v>0</v>
      </c>
      <c r="P12" s="86">
        <v>-1.5691852263003305</v>
      </c>
      <c r="Q12" s="86">
        <v>-0.1</v>
      </c>
      <c r="R12" s="57">
        <v>-0.2</v>
      </c>
      <c r="S12" s="57">
        <v>-1.8</v>
      </c>
      <c r="T12" s="57">
        <v>-2.6472034640342534</v>
      </c>
      <c r="U12" s="57">
        <v>1.5129860529298655</v>
      </c>
      <c r="V12" s="57">
        <v>5.5</v>
      </c>
      <c r="W12" s="57">
        <v>0.1</v>
      </c>
    </row>
    <row r="13" spans="1:24" x14ac:dyDescent="0.25">
      <c r="A13" s="58"/>
      <c r="B13" s="59"/>
      <c r="C13" s="59"/>
      <c r="D13" s="59"/>
      <c r="E13" s="59"/>
      <c r="F13" s="59"/>
      <c r="G13" s="59"/>
      <c r="H13" s="59"/>
      <c r="I13" s="60"/>
      <c r="J13" s="59"/>
      <c r="K13" s="59"/>
      <c r="L13" s="59"/>
      <c r="M13" s="59"/>
      <c r="N13" s="59"/>
      <c r="O13" s="59"/>
      <c r="P13" s="59"/>
      <c r="Q13" s="59"/>
      <c r="R13" s="59"/>
      <c r="S13" s="59"/>
    </row>
    <row r="14" spans="1:24" x14ac:dyDescent="0.25">
      <c r="A14" s="5" t="s">
        <v>99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23"/>
      <c r="R14" s="23"/>
      <c r="S14" s="23"/>
    </row>
    <row r="15" spans="1:24" x14ac:dyDescent="0.25">
      <c r="A15" s="5" t="s">
        <v>151</v>
      </c>
      <c r="B15" s="22"/>
      <c r="C15" s="22"/>
      <c r="D15" s="22"/>
    </row>
  </sheetData>
  <pageMargins left="0.70866141732283472" right="0.70866141732283472" top="0.74803149606299213" bottom="0.74803149606299213" header="0.31496062992125984" footer="0.31496062992125984"/>
  <pageSetup paperSize="9" scale="87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Sommaire</vt:lpstr>
      <vt:lpstr>Tableau 1</vt:lpstr>
      <vt:lpstr>Tableau 2</vt:lpstr>
      <vt:lpstr>Tableau 3</vt:lpstr>
      <vt:lpstr>Tableau 4</vt:lpstr>
      <vt:lpstr>Tableau 5</vt:lpstr>
      <vt:lpstr>Tableau 6</vt:lpstr>
      <vt:lpstr>Tableau Annexe 1</vt:lpstr>
      <vt:lpstr>Tableau Annexe 2</vt:lpstr>
      <vt:lpstr>Tableau Annexe 3</vt:lpstr>
      <vt:lpstr>Tableau Annexe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2026-02-18T09:23:59Z</dcterms:modified>
</cp:coreProperties>
</file>