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r-dgesip-dgri-a2-1-sup\_Publications\NFs\26.03 STS Inscriptions 2025-2026\"/>
    </mc:Choice>
  </mc:AlternateContent>
  <bookViews>
    <workbookView xWindow="-120" yWindow="-120" windowWidth="25440" windowHeight="15390"/>
  </bookViews>
  <sheets>
    <sheet name="Sommaire" sheetId="10" r:id="rId1"/>
    <sheet name="Méthodologie" sheetId="13" r:id="rId2"/>
    <sheet name="Tableau 1" sheetId="17" r:id="rId3"/>
    <sheet name="Tableau 2" sheetId="1" r:id="rId4"/>
    <sheet name="Tableau 3" sheetId="2" r:id="rId5"/>
    <sheet name="Tableau 4" sheetId="18" r:id="rId6"/>
    <sheet name="Tableau 5" sheetId="3" r:id="rId7"/>
    <sheet name="Annexe 1" sheetId="4" r:id="rId8"/>
    <sheet name="Annexe 2" sheetId="5" r:id="rId9"/>
    <sheet name="Annexe 3" sheetId="8" r:id="rId10"/>
    <sheet name="Annexe 4" sheetId="11" r:id="rId11"/>
    <sheet name="Annexe 5" sheetId="9" r:id="rId12"/>
    <sheet name="Annexe 6" sheetId="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0" l="1"/>
  <c r="B10" i="10"/>
  <c r="B9" i="10"/>
  <c r="B7" i="10"/>
  <c r="B6" i="10"/>
  <c r="B5" i="10"/>
  <c r="B3" i="10"/>
  <c r="L13" i="7" l="1"/>
  <c r="L6" i="7"/>
  <c r="L20" i="7" s="1"/>
  <c r="K13" i="7" l="1"/>
  <c r="K6" i="7"/>
  <c r="K20" i="7" s="1"/>
  <c r="B4" i="10" l="1"/>
  <c r="B11" i="10"/>
  <c r="B13" i="10"/>
  <c r="B12" i="10" l="1"/>
  <c r="J13" i="7" l="1"/>
  <c r="D13" i="7"/>
  <c r="C13" i="7"/>
  <c r="J6" i="7"/>
  <c r="J20" i="7" s="1"/>
  <c r="D6" i="7"/>
  <c r="D20" i="7" s="1"/>
  <c r="C6" i="7"/>
  <c r="C20" i="7" s="1"/>
  <c r="AI15" i="9"/>
  <c r="AE15" i="9"/>
  <c r="AI13" i="9"/>
  <c r="AE13" i="9"/>
  <c r="AH12" i="9"/>
  <c r="AI12" i="9" s="1"/>
  <c r="AE12" i="9"/>
  <c r="AI11" i="9"/>
  <c r="AE11" i="9"/>
  <c r="AI10" i="9"/>
  <c r="AE10" i="9"/>
  <c r="AI9" i="9"/>
  <c r="AE9" i="9"/>
  <c r="AI5" i="9"/>
  <c r="AE5" i="9"/>
</calcChain>
</file>

<file path=xl/comments1.xml><?xml version="1.0" encoding="utf-8"?>
<comments xmlns="http://schemas.openxmlformats.org/spreadsheetml/2006/main">
  <authors>
    <author>Cédric Mamari</author>
  </authors>
  <commentList>
    <comment ref="AA4" authorId="0" shapeId="0">
      <text>
        <r>
          <rPr>
            <sz val="9"/>
            <color indexed="81"/>
            <rFont val="Tahoma"/>
            <family val="2"/>
          </rPr>
          <t xml:space="preserve">Cette évolution est non significative.
En effet, nous comparons les effectifs de la session de juin 2021 aux effectifs de la session 2020 </t>
        </r>
        <r>
          <rPr>
            <b/>
            <sz val="9"/>
            <color indexed="81"/>
            <rFont val="Tahoma"/>
            <family val="2"/>
          </rPr>
          <t>qui comprend aussi la session de rattrapage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<sst xmlns="http://schemas.openxmlformats.org/spreadsheetml/2006/main" count="532" uniqueCount="246">
  <si>
    <t>Public</t>
  </si>
  <si>
    <t xml:space="preserve">  % par rapport à l'effectif total</t>
  </si>
  <si>
    <t>Privé</t>
  </si>
  <si>
    <t xml:space="preserve"> dont femmes</t>
  </si>
  <si>
    <t xml:space="preserve">  dont femmes</t>
  </si>
  <si>
    <t xml:space="preserve">  dont femmes, en %</t>
  </si>
  <si>
    <t>-</t>
  </si>
  <si>
    <t>Services</t>
  </si>
  <si>
    <t xml:space="preserve"> S</t>
  </si>
  <si>
    <t xml:space="preserve"> ES</t>
  </si>
  <si>
    <t xml:space="preserve"> L</t>
  </si>
  <si>
    <t xml:space="preserve"> Autres</t>
  </si>
  <si>
    <t>Autres origines (1)</t>
  </si>
  <si>
    <t>(1) Brevet de technicien, université, IUT, vie active, étudiants étrangers et autres</t>
  </si>
  <si>
    <t>Lettres et arts</t>
  </si>
  <si>
    <t>Produc-tion</t>
  </si>
  <si>
    <t>Ensemble</t>
  </si>
  <si>
    <t>Autres Ministères</t>
  </si>
  <si>
    <t>Spécialités disciplinaires</t>
  </si>
  <si>
    <t xml:space="preserve"> Lettres et Arts</t>
  </si>
  <si>
    <t>Spécialités de la production</t>
  </si>
  <si>
    <t xml:space="preserve">  Agriculture, pêche, forêt et espaces verts</t>
  </si>
  <si>
    <t xml:space="preserve"> Génie civil, construction et bois</t>
  </si>
  <si>
    <t xml:space="preserve"> Matériaux souples</t>
  </si>
  <si>
    <t xml:space="preserve"> Mécanique, électricité et électronique</t>
  </si>
  <si>
    <t xml:space="preserve"> Spécialités pluritechnologiques de la production</t>
  </si>
  <si>
    <t xml:space="preserve"> Transformations</t>
  </si>
  <si>
    <t>Spécialités des services</t>
  </si>
  <si>
    <t xml:space="preserve"> Services à la collectivité</t>
  </si>
  <si>
    <t xml:space="preserve"> Echanges et gestion</t>
  </si>
  <si>
    <t xml:space="preserve"> Communication et information</t>
  </si>
  <si>
    <t xml:space="preserve"> Services aux personnes</t>
  </si>
  <si>
    <t xml:space="preserve"> Spécialités plurivalentes des services</t>
  </si>
  <si>
    <t>Groupes de spécialités de formation</t>
  </si>
  <si>
    <t>Répartition (%)</t>
  </si>
  <si>
    <t>Part du privé (%)</t>
  </si>
  <si>
    <t>Part des femmes (%)</t>
  </si>
  <si>
    <t>Musique, arts du spectacle</t>
  </si>
  <si>
    <t>Technologies industrielles fondamentales</t>
  </si>
  <si>
    <t>Technologies de commandes des transformations industrielles</t>
  </si>
  <si>
    <t>Spécialités plurivalentes de l'agronomie et de l'agriculture</t>
  </si>
  <si>
    <t>Productions végétales, cultures spécialisées, protection des cultures</t>
  </si>
  <si>
    <t>Productions animales, élevages spécialisés, soins aux animaux</t>
  </si>
  <si>
    <t>Forêts, espaces verts, faune sauvage, pêche</t>
  </si>
  <si>
    <t>Aménagement paysager, parcs, jardins, espaces verts, terrains de sport</t>
  </si>
  <si>
    <t>Spécialités pluritechnologiques des transformations</t>
  </si>
  <si>
    <t>Agroalimentaire, alimentation, cuisine</t>
  </si>
  <si>
    <t>Transformations chimiques et apparentées</t>
  </si>
  <si>
    <t>Métallurgie</t>
  </si>
  <si>
    <t>Matériaux de construction, verre, céramique</t>
  </si>
  <si>
    <t>Plasturgie, matériaux composites</t>
  </si>
  <si>
    <t>Énergie, génie climatique</t>
  </si>
  <si>
    <t>Spécialités pluritechnologiques génie civil, construction, bois</t>
  </si>
  <si>
    <t>Mines et carrières, génie civil, topographie</t>
  </si>
  <si>
    <t>Bâtiment : construction et couverture</t>
  </si>
  <si>
    <t>Bâtiment : finitions</t>
  </si>
  <si>
    <t>Travail du bois et de l'ameublement</t>
  </si>
  <si>
    <t>Textile</t>
  </si>
  <si>
    <t>Habillement</t>
  </si>
  <si>
    <t>Cuirs et peaux</t>
  </si>
  <si>
    <t>Spécialités pluritechnologiques en mécanique-électricité</t>
  </si>
  <si>
    <t>Moteurs et mécanique auto</t>
  </si>
  <si>
    <t>Mécanique aéronautique et spatiale</t>
  </si>
  <si>
    <t>Structures métalliques</t>
  </si>
  <si>
    <t>Électricité, électronique</t>
  </si>
  <si>
    <t>Spécialités plurivalentes des services</t>
  </si>
  <si>
    <t>Transport, manutention, magasinage</t>
  </si>
  <si>
    <t>Commerce, vente</t>
  </si>
  <si>
    <t>Finances, banque, assurances</t>
  </si>
  <si>
    <t>Comptabilité, gestion</t>
  </si>
  <si>
    <t>Spécialités plurivalentes de la communication</t>
  </si>
  <si>
    <t>Techniques de l'imprimerie et de l'édition</t>
  </si>
  <si>
    <t>Techniques de l'image et du son, métiers connexes du spectacle</t>
  </si>
  <si>
    <t>Secrétariat, bureautique</t>
  </si>
  <si>
    <t>Informatique, traitement de l'information, transmission des données</t>
  </si>
  <si>
    <t>Spécialités plurivalentes sanitaires et sociales</t>
  </si>
  <si>
    <t>Santé</t>
  </si>
  <si>
    <t>Travail social</t>
  </si>
  <si>
    <t>Accueil, hôtellerie, tourisme</t>
  </si>
  <si>
    <t>Coiffure, esthétique, autres spécialités des services aux personnes</t>
  </si>
  <si>
    <t>Nettoyage, assainissement, protection de l'environnement</t>
  </si>
  <si>
    <t>Application des droits et statuts des personnes</t>
  </si>
  <si>
    <t>Hommes</t>
  </si>
  <si>
    <t>Femmes</t>
  </si>
  <si>
    <t xml:space="preserve"> dont redoublements</t>
  </si>
  <si>
    <t>Bacheliers généraux</t>
  </si>
  <si>
    <t>Bacheliers technologiques</t>
  </si>
  <si>
    <t xml:space="preserve"> STMG</t>
  </si>
  <si>
    <t xml:space="preserve"> dont BTS en 1 an</t>
  </si>
  <si>
    <t>2014-2015</t>
  </si>
  <si>
    <t>S</t>
  </si>
  <si>
    <t>ES</t>
  </si>
  <si>
    <t>L</t>
  </si>
  <si>
    <t>Autres</t>
  </si>
  <si>
    <t xml:space="preserve"> Production</t>
  </si>
  <si>
    <t xml:space="preserve"> Services</t>
  </si>
  <si>
    <t>2015-2016</t>
  </si>
  <si>
    <t>2013-2014</t>
  </si>
  <si>
    <t>2012-2013</t>
  </si>
  <si>
    <t>2011-2012</t>
  </si>
  <si>
    <t>2010-2011</t>
  </si>
  <si>
    <t>2009-2010</t>
  </si>
  <si>
    <t>2008-2009</t>
  </si>
  <si>
    <t>Bacheliers professionnels</t>
  </si>
  <si>
    <t xml:space="preserve"> Lettres et arts</t>
  </si>
  <si>
    <t>dont inscrits en STS à la rentrée 2015-2016</t>
  </si>
  <si>
    <t xml:space="preserve"> STI2D / STI2A</t>
  </si>
  <si>
    <t>Progression annuelle bacheliers</t>
  </si>
  <si>
    <t>Progression annuelle néo-bacheliers entrants en STS</t>
  </si>
  <si>
    <t>Néo-bacheliers</t>
  </si>
  <si>
    <t>Champ des différents tableaux</t>
  </si>
  <si>
    <t>STG / STMG</t>
  </si>
  <si>
    <t>STI / STI2D / STI2A</t>
  </si>
  <si>
    <t>2016-2017</t>
  </si>
  <si>
    <t>En effectifs</t>
  </si>
  <si>
    <t>En proportion</t>
  </si>
  <si>
    <t>dont inscrits en STS à la rentrée 2016-2017</t>
  </si>
  <si>
    <t>dont public</t>
  </si>
  <si>
    <t>dont privé</t>
  </si>
  <si>
    <t>2017-2018</t>
  </si>
  <si>
    <t>Ministère en charge de l'Agriculture</t>
  </si>
  <si>
    <t>dont inscrits en STS à la rentrée 2017-2018</t>
  </si>
  <si>
    <t xml:space="preserve"> STI2D / STD2A</t>
  </si>
  <si>
    <t>2018-2019</t>
  </si>
  <si>
    <t>dont inscrits en STS à la rentrée 2018-2019</t>
  </si>
  <si>
    <t>2019-2020</t>
  </si>
  <si>
    <t>Autres disciplines artistiques et spécialités artistiques plurivalentes</t>
  </si>
  <si>
    <t>Classes de mise à niveau</t>
  </si>
  <si>
    <t>Classes passerelles</t>
  </si>
  <si>
    <t>dont inscrits en STS à la rentrée 2019-2020</t>
  </si>
  <si>
    <t>Progression annuelle néo-bacheliers entrants en STS (1)</t>
  </si>
  <si>
    <t>Ensemble des spécialités de la production</t>
  </si>
  <si>
    <t>Ensemble des spécialités des services</t>
  </si>
  <si>
    <t>Ensemble bacheliers  session 2015</t>
  </si>
  <si>
    <t xml:space="preserve">Ensemble bacheliers  session 2016 </t>
  </si>
  <si>
    <t>Ensemble bacheliers  session 2017</t>
  </si>
  <si>
    <t>Ensemble bacheliers  session 2018</t>
  </si>
  <si>
    <t>Ensemble bacheliers  session 2019</t>
  </si>
  <si>
    <t>Sommaire</t>
  </si>
  <si>
    <t>Evolution en %</t>
  </si>
  <si>
    <t>Part des femmes</t>
  </si>
  <si>
    <t>(1) Évolution annuelle déterminée à champ constant entre 2018 et 2019, soit hors DN MADE, DMA, MANAA et BTS « en arts ».</t>
  </si>
  <si>
    <t>2020-2021</t>
  </si>
  <si>
    <t>dont inscrits en STS à la rentrée 2020-2021</t>
  </si>
  <si>
    <t xml:space="preserve"> Evolution annuelle en %</t>
  </si>
  <si>
    <t xml:space="preserve">  Évolution annuelle en % (1)</t>
  </si>
  <si>
    <t>(2) A la session de juin</t>
  </si>
  <si>
    <t>Tableau 1</t>
  </si>
  <si>
    <t>Tableau 2</t>
  </si>
  <si>
    <t>Tableau 3</t>
  </si>
  <si>
    <t>Tableau 4</t>
  </si>
  <si>
    <t>Annexe 1</t>
  </si>
  <si>
    <t>Annexe 2</t>
  </si>
  <si>
    <t>Annexe 3</t>
  </si>
  <si>
    <t>Annexe 5</t>
  </si>
  <si>
    <t>Annexe 6</t>
  </si>
  <si>
    <t>Annexe 4</t>
  </si>
  <si>
    <r>
      <t>1</t>
    </r>
    <r>
      <rPr>
        <vertAlign val="superscript"/>
        <sz val="11"/>
        <rFont val="Calibri"/>
        <family val="2"/>
      </rPr>
      <t>ère</t>
    </r>
    <r>
      <rPr>
        <sz val="11"/>
        <rFont val="Calibri"/>
        <family val="2"/>
      </rPr>
      <t xml:space="preserve"> année</t>
    </r>
  </si>
  <si>
    <r>
      <t>2</t>
    </r>
    <r>
      <rPr>
        <vertAlign val="superscript"/>
        <sz val="11"/>
        <rFont val="Calibri"/>
        <family val="2"/>
      </rPr>
      <t>ème</t>
    </r>
    <r>
      <rPr>
        <sz val="11"/>
        <rFont val="Calibri"/>
        <family val="2"/>
      </rPr>
      <t xml:space="preserve"> année</t>
    </r>
  </si>
  <si>
    <r>
      <t>1</t>
    </r>
    <r>
      <rPr>
        <b/>
        <vertAlign val="superscript"/>
        <sz val="11"/>
        <color indexed="9"/>
        <rFont val="Calibri"/>
        <family val="2"/>
      </rPr>
      <t>ère</t>
    </r>
    <r>
      <rPr>
        <b/>
        <sz val="11"/>
        <color indexed="9"/>
        <rFont val="Calibri"/>
        <family val="2"/>
      </rPr>
      <t xml:space="preserve"> année</t>
    </r>
  </si>
  <si>
    <r>
      <t>2</t>
    </r>
    <r>
      <rPr>
        <b/>
        <vertAlign val="superscript"/>
        <sz val="11"/>
        <color indexed="9"/>
        <rFont val="Calibri"/>
        <family val="2"/>
      </rPr>
      <t>ème</t>
    </r>
    <r>
      <rPr>
        <b/>
        <sz val="11"/>
        <color indexed="9"/>
        <rFont val="Calibri"/>
        <family val="2"/>
      </rPr>
      <t xml:space="preserve"> année</t>
    </r>
  </si>
  <si>
    <r>
      <t>3</t>
    </r>
    <r>
      <rPr>
        <b/>
        <vertAlign val="superscript"/>
        <sz val="11"/>
        <color indexed="9"/>
        <rFont val="Calibri"/>
        <family val="2"/>
      </rPr>
      <t>ème</t>
    </r>
    <r>
      <rPr>
        <b/>
        <sz val="11"/>
        <color indexed="9"/>
        <rFont val="Calibri"/>
        <family val="2"/>
      </rPr>
      <t xml:space="preserve"> année</t>
    </r>
  </si>
  <si>
    <t>Évolution en points</t>
  </si>
  <si>
    <t>Évolution en %</t>
  </si>
  <si>
    <t>Ministère de l'éducation nationale, de la jeunesse et des sports et Ministère de l'enseignement supérieur, de la recherche et de l'innovation</t>
  </si>
  <si>
    <r>
      <t>3</t>
    </r>
    <r>
      <rPr>
        <vertAlign val="superscript"/>
        <sz val="11"/>
        <rFont val="Calibri"/>
        <family val="2"/>
      </rPr>
      <t>ème</t>
    </r>
    <r>
      <rPr>
        <sz val="11"/>
        <rFont val="Calibri"/>
        <family val="2"/>
      </rPr>
      <t xml:space="preserve"> année</t>
    </r>
  </si>
  <si>
    <t>2021-2022</t>
  </si>
  <si>
    <t>Evolution annuelle (%)</t>
  </si>
  <si>
    <t>Ensemble des spécialités disciplinaires</t>
  </si>
  <si>
    <t>Sécurité des biens et des personnes, police, surveillance</t>
  </si>
  <si>
    <t>Ensemble des spécialités</t>
  </si>
  <si>
    <t>2021-2022 (2)</t>
  </si>
  <si>
    <t xml:space="preserve">Ensemble bacheliers  session 2020 </t>
  </si>
  <si>
    <t>Ensemble bacheliers  session 2021 (2)</t>
  </si>
  <si>
    <t>dont inscrits en STS à la rentrée 2021-2022</t>
  </si>
  <si>
    <t xml:space="preserve">  Évolution annuelle en %</t>
  </si>
  <si>
    <t>Effectifs   2024-2025</t>
  </si>
  <si>
    <t>2022-2023 (2)</t>
  </si>
  <si>
    <t>Lettres et art</t>
  </si>
  <si>
    <t>Production</t>
  </si>
  <si>
    <t>2023-2024 (2)</t>
  </si>
  <si>
    <t>2022-2023</t>
  </si>
  <si>
    <t>2023-2024</t>
  </si>
  <si>
    <t>Ensemble bacheliers  session 2022 (2)</t>
  </si>
  <si>
    <t>dont inscrits en STS à la rentrée 2022-2023</t>
  </si>
  <si>
    <t>Ensemble bacheliers  session 2023 (2)</t>
  </si>
  <si>
    <t>dont inscrits en STS à la rentrée 2023-2024</t>
  </si>
  <si>
    <t>Effectifs par année de formation en 2025-2026</t>
  </si>
  <si>
    <t>Champ : Étudiants sous statut scolaire. France, établissements publics et privés sous ou hors contrat</t>
  </si>
  <si>
    <t>Evolution des effectifs selon le secteur de l'établissement en 2024 et 2025</t>
  </si>
  <si>
    <t>2024-2025</t>
  </si>
  <si>
    <t>2025-2026</t>
  </si>
  <si>
    <t>Effectifs selon le ministère de tutelle en 2025-2026</t>
  </si>
  <si>
    <t>Origine scolaire des nouveaux entrants en première année de STS et assimilés en 2025-2026</t>
  </si>
  <si>
    <t>Répartition des étudiants en sections de techniciens supérieurs par année et par domaine de spécialité en 2025-2026</t>
  </si>
  <si>
    <t>Répartition des étudiants en sections de techniciens supérieurs par groupe de spécialité de formation en 2025-2026</t>
  </si>
  <si>
    <t>341</t>
  </si>
  <si>
    <t>Aménagement du territoire, développement, urbanisme</t>
  </si>
  <si>
    <t>Origine scolaire des nouveaux entrants en STS et assimilés, de 2008 à 2025</t>
  </si>
  <si>
    <t>2025-2026 (2)</t>
  </si>
  <si>
    <t>-</t>
  </si>
  <si>
    <t>Lettres et art</t>
  </si>
  <si>
    <t>Production</t>
  </si>
  <si>
    <t>Services</t>
  </si>
  <si>
    <t>(1) Brevet de technicien, université, IUT, vie active, étudiants étrangers et autres</t>
  </si>
  <si>
    <t>(2) Suite à la réforme du baccalauréat, les séries S, ES et L n'existent plus. Seul l'ensemble des bacheliers généraux est pris en compte</t>
  </si>
  <si>
    <t>Origine scolaire des nouveaux entrants en STS et assimilés en 2024 et en 2025</t>
  </si>
  <si>
    <t>Progression annuelle bacheliers</t>
  </si>
  <si>
    <t>dont inscrits en STS à la rentrée 2025-2026</t>
  </si>
  <si>
    <t>Progression annuelle néo-bacheliers entrants en STS</t>
  </si>
  <si>
    <t>Cette Note Flash s'intéresse aux inscrits en formation initiale sous statut scolaire en sections de techniciens supérieurs (STS) et assimilés à la rentrée 2025-2026, dans des établissements publics ou privés quel que soit le Ministère de tutelle, en France métropolitaine et dans les DROM.</t>
  </si>
  <si>
    <t>Filière</t>
  </si>
  <si>
    <t>Effectif</t>
  </si>
  <si>
    <t>Répartition en %</t>
  </si>
  <si>
    <t>Lettres et Arts</t>
  </si>
  <si>
    <t>Effectifs par filière en 2025-2026</t>
  </si>
  <si>
    <t>Tableau 5</t>
  </si>
  <si>
    <t>BTS</t>
  </si>
  <si>
    <t>Formation</t>
  </si>
  <si>
    <t xml:space="preserve"> </t>
  </si>
  <si>
    <t>DECESF</t>
  </si>
  <si>
    <t>dont inscrits en BTS</t>
  </si>
  <si>
    <t>DN MADE (1)</t>
  </si>
  <si>
    <t>(1) Y compris le DMA (moins de 10 étudiants)</t>
  </si>
  <si>
    <t>dont MEN et MESRE</t>
  </si>
  <si>
    <t xml:space="preserve"> Effectifs d'entrants 2025</t>
  </si>
  <si>
    <t>Effectifs   2025-2026</t>
  </si>
  <si>
    <t>nd</t>
  </si>
  <si>
    <t>Lecture : 67,0 % des étudiants en STS ou assimilés sont inscrits dans le secteur des spécialités des services. Les établissements privés scolarisent 31,2 % d’entre eux. Les femmes représentent 56,0 % des étudiants formés dans ce secteur.</t>
  </si>
  <si>
    <t>2024-2025 (2)</t>
  </si>
  <si>
    <t>Ensemble bacheliers  session 2024 (2)</t>
  </si>
  <si>
    <t>dont inscrits en STS à la rentrée 2024-2025</t>
  </si>
  <si>
    <t>Ensemble bacheliers  session 2025  (2)</t>
  </si>
  <si>
    <t>Effectifs des néo-bacheliers entrants en STS et assimilés en 2015-2025</t>
  </si>
  <si>
    <t>Source : MEN-DEPP – Enquête SIFA</t>
  </si>
  <si>
    <t>Répartition des étudiants en apprentissage en sections de technicien supérieur par domaine de spécialité en 2014-2025</t>
  </si>
  <si>
    <t>- les classes passerelles</t>
  </si>
  <si>
    <t>- les classes de mises à niveau pour STS</t>
  </si>
  <si>
    <t>- le DECESF (diplôme de conseiller en économie sociale et familiale)</t>
  </si>
  <si>
    <t>- le DMA (diplôme des métiers d'art)</t>
  </si>
  <si>
    <t>- le DN MADE (diplôme des métiers d'art et du design)</t>
  </si>
  <si>
    <t>dont MAASA</t>
  </si>
  <si>
    <t>Les sections de technicien supérieur (STS) sont des classes qui préparent au brevet de technicien supérieur (BTS).
Sont également inclus :</t>
  </si>
  <si>
    <r>
      <t xml:space="preserve">A noter : Le Diplôme national des métiers d'art et du design (DN MADE) est un diplôme national de l'enseignement supérieur conférant à son titulaire le grade de licence, qui </t>
    </r>
    <r>
      <rPr>
        <b/>
        <sz val="11"/>
        <rFont val="Calibri"/>
        <family val="2"/>
        <scheme val="minor"/>
      </rPr>
      <t>entraine à terme la disparition de la Mise à niveau en Arts Appliqués (MÀNAA), ainsi que le diplôme des métiers d'art (DMA) et six spécialités de BTS design</t>
    </r>
    <r>
      <rPr>
        <sz val="11"/>
        <rFont val="Calibri"/>
        <family val="2"/>
        <scheme val="minor"/>
      </rPr>
      <t>.</t>
    </r>
  </si>
  <si>
    <t>Certains DN MADE ne sont pas comptabilisés ici (ceux des Gobelins et de l'école de Design de Nantes) car ils remontent plus tardivement et dans un autre système d'information.</t>
  </si>
  <si>
    <t>Source : MESRE-SIES / Systèmes d'information Scolarité du ministère de l'éducation nationale et Scolege du MESRE, système d'information de l'enseignement agricole du ministère de l’agriculture et de la souveraineté alimentaire.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</si>
</sst>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.0"/>
    <numFmt numFmtId="165" formatCode="0.0"/>
    <numFmt numFmtId="166" formatCode="_-* #,##0\ _€_-;\-* #,##0\ _€_-;_-* &quot;-&quot;??\ _€_-;_-@_-"/>
    <numFmt numFmtId="167" formatCode="0.0%"/>
    <numFmt numFmtId="168" formatCode="#,##0_ ;\-#,##0\ "/>
    <numFmt numFmtId="169" formatCode="_-* #,##0_-;\-* #,##0_-;_-* &quot;-&quot;??_-;_-@_-"/>
  </numFmts>
  <fonts count="3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70C0"/>
      <name val="Calibri"/>
      <family val="2"/>
    </font>
    <font>
      <i/>
      <sz val="11"/>
      <color rgb="FF0070C0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  <font>
      <b/>
      <vertAlign val="superscript"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sz val="11"/>
      <color rgb="FF000000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theme="0"/>
      <name val="Calibri"/>
    </font>
    <font>
      <b/>
      <sz val="11"/>
      <color indexed="9"/>
      <name val="Calibri"/>
    </font>
    <font>
      <b/>
      <sz val="11"/>
      <color rgb="FFFFFFFF"/>
      <name val="Calibri"/>
    </font>
    <font>
      <b/>
      <sz val="14"/>
      <color theme="1"/>
      <name val="Calibri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3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3" fontId="7" fillId="3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3" fontId="5" fillId="2" borderId="0" xfId="0" applyNumberFormat="1" applyFont="1" applyFill="1" applyAlignment="1">
      <alignment horizontal="right" vertical="center"/>
    </xf>
    <xf numFmtId="165" fontId="2" fillId="3" borderId="2" xfId="0" applyNumberFormat="1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center" wrapText="1"/>
    </xf>
    <xf numFmtId="3" fontId="2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vertical="top"/>
    </xf>
    <xf numFmtId="3" fontId="2" fillId="3" borderId="0" xfId="0" applyNumberFormat="1" applyFont="1" applyFill="1" applyAlignment="1">
      <alignment horizontal="right" vertical="center"/>
    </xf>
    <xf numFmtId="3" fontId="6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165" fontId="2" fillId="2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horizontal="right" vertical="center" wrapText="1"/>
    </xf>
    <xf numFmtId="164" fontId="2" fillId="3" borderId="0" xfId="0" applyNumberFormat="1" applyFont="1" applyFill="1" applyAlignment="1">
      <alignment horizontal="right" vertical="center"/>
    </xf>
    <xf numFmtId="164" fontId="6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165" fontId="5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9" fillId="2" borderId="0" xfId="0" applyNumberFormat="1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3" fontId="11" fillId="3" borderId="12" xfId="0" applyNumberFormat="1" applyFont="1" applyFill="1" applyBorder="1" applyAlignment="1">
      <alignment horizontal="right" vertical="center" wrapText="1"/>
    </xf>
    <xf numFmtId="165" fontId="11" fillId="3" borderId="12" xfId="0" applyNumberFormat="1" applyFont="1" applyFill="1" applyBorder="1" applyAlignment="1">
      <alignment horizontal="right" vertical="center" wrapText="1"/>
    </xf>
    <xf numFmtId="166" fontId="7" fillId="3" borderId="12" xfId="0" applyNumberFormat="1" applyFont="1" applyFill="1" applyBorder="1" applyAlignment="1">
      <alignment vertical="center" wrapText="1"/>
    </xf>
    <xf numFmtId="165" fontId="7" fillId="3" borderId="12" xfId="0" applyNumberFormat="1" applyFont="1" applyFill="1" applyBorder="1" applyAlignment="1">
      <alignment horizontal="right" vertical="center" wrapText="1"/>
    </xf>
    <xf numFmtId="166" fontId="6" fillId="4" borderId="12" xfId="0" applyNumberFormat="1" applyFont="1" applyFill="1" applyBorder="1" applyAlignment="1">
      <alignment vertical="center" wrapText="1"/>
    </xf>
    <xf numFmtId="165" fontId="6" fillId="4" borderId="12" xfId="0" applyNumberFormat="1" applyFont="1" applyFill="1" applyBorder="1" applyAlignment="1">
      <alignment horizontal="right" vertical="center" wrapText="1"/>
    </xf>
    <xf numFmtId="166" fontId="6" fillId="4" borderId="0" xfId="0" applyNumberFormat="1" applyFont="1" applyFill="1" applyAlignment="1">
      <alignment vertical="center" wrapText="1"/>
    </xf>
    <xf numFmtId="165" fontId="6" fillId="4" borderId="0" xfId="0" applyNumberFormat="1" applyFont="1" applyFill="1" applyAlignment="1">
      <alignment horizontal="right" vertical="center" wrapText="1"/>
    </xf>
    <xf numFmtId="164" fontId="6" fillId="4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66" fontId="2" fillId="2" borderId="12" xfId="0" applyNumberFormat="1" applyFont="1" applyFill="1" applyBorder="1" applyAlignment="1">
      <alignment vertical="center" wrapText="1"/>
    </xf>
    <xf numFmtId="165" fontId="2" fillId="2" borderId="12" xfId="0" applyNumberFormat="1" applyFont="1" applyFill="1" applyBorder="1" applyAlignment="1">
      <alignment vertical="center" wrapText="1"/>
    </xf>
    <xf numFmtId="166" fontId="2" fillId="2" borderId="12" xfId="0" applyNumberFormat="1" applyFont="1" applyFill="1" applyBorder="1" applyAlignment="1">
      <alignment horizontal="right" vertical="center" wrapText="1"/>
    </xf>
    <xf numFmtId="166" fontId="6" fillId="2" borderId="12" xfId="0" applyNumberFormat="1" applyFont="1" applyFill="1" applyBorder="1" applyAlignment="1">
      <alignment vertical="center" wrapText="1"/>
    </xf>
    <xf numFmtId="165" fontId="6" fillId="2" borderId="12" xfId="0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5" fontId="2" fillId="2" borderId="12" xfId="0" applyNumberFormat="1" applyFont="1" applyFill="1" applyBorder="1" applyAlignment="1">
      <alignment vertical="center"/>
    </xf>
    <xf numFmtId="165" fontId="2" fillId="2" borderId="12" xfId="0" applyNumberFormat="1" applyFont="1" applyFill="1" applyBorder="1" applyAlignment="1">
      <alignment horizontal="right" vertical="center" wrapText="1"/>
    </xf>
    <xf numFmtId="166" fontId="8" fillId="2" borderId="0" xfId="0" applyNumberFormat="1" applyFont="1" applyFill="1" applyAlignment="1">
      <alignment vertical="center"/>
    </xf>
    <xf numFmtId="0" fontId="2" fillId="3" borderId="13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3" borderId="1" xfId="0" applyNumberFormat="1" applyFont="1" applyFill="1" applyBorder="1" applyAlignment="1">
      <alignment vertical="center" wrapText="1"/>
    </xf>
    <xf numFmtId="166" fontId="2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/>
    </xf>
    <xf numFmtId="167" fontId="2" fillId="2" borderId="0" xfId="0" applyNumberFormat="1" applyFont="1" applyFill="1" applyAlignment="1">
      <alignment horizontal="right" vertical="center"/>
    </xf>
    <xf numFmtId="167" fontId="5" fillId="2" borderId="0" xfId="0" applyNumberFormat="1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7" fillId="2" borderId="0" xfId="0" applyNumberFormat="1" applyFont="1" applyFill="1" applyAlignment="1">
      <alignment horizontal="right" vertical="center"/>
    </xf>
    <xf numFmtId="168" fontId="6" fillId="2" borderId="0" xfId="0" applyNumberFormat="1" applyFont="1" applyFill="1" applyAlignment="1">
      <alignment horizontal="right" vertical="center" wrapText="1"/>
    </xf>
    <xf numFmtId="168" fontId="5" fillId="2" borderId="0" xfId="0" applyNumberFormat="1" applyFont="1" applyFill="1" applyAlignment="1">
      <alignment horizontal="right" vertical="center" wrapText="1"/>
    </xf>
    <xf numFmtId="165" fontId="2" fillId="0" borderId="0" xfId="0" applyNumberFormat="1" applyFont="1"/>
    <xf numFmtId="167" fontId="7" fillId="3" borderId="0" xfId="0" applyNumberFormat="1" applyFont="1" applyFill="1" applyAlignment="1">
      <alignment horizontal="right" vertical="center"/>
    </xf>
    <xf numFmtId="167" fontId="6" fillId="2" borderId="1" xfId="0" applyNumberFormat="1" applyFont="1" applyFill="1" applyBorder="1" applyAlignment="1">
      <alignment vertical="center" wrapText="1"/>
    </xf>
    <xf numFmtId="167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/>
    <xf numFmtId="0" fontId="9" fillId="3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3" borderId="23" xfId="0" applyFont="1" applyFill="1" applyBorder="1" applyAlignment="1">
      <alignment horizontal="right" vertical="center"/>
    </xf>
    <xf numFmtId="3" fontId="6" fillId="5" borderId="23" xfId="0" applyNumberFormat="1" applyFont="1" applyFill="1" applyBorder="1" applyAlignment="1">
      <alignment horizontal="right" vertical="center" wrapText="1"/>
    </xf>
    <xf numFmtId="3" fontId="2" fillId="5" borderId="23" xfId="0" applyNumberFormat="1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3" borderId="23" xfId="0" applyFont="1" applyFill="1" applyBorder="1" applyAlignment="1">
      <alignment vertical="center" wrapText="1"/>
    </xf>
    <xf numFmtId="0" fontId="6" fillId="5" borderId="24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9" fontId="2" fillId="0" borderId="0" xfId="0" applyNumberFormat="1" applyFont="1"/>
    <xf numFmtId="0" fontId="2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 wrapText="1"/>
    </xf>
    <xf numFmtId="165" fontId="2" fillId="3" borderId="0" xfId="0" applyNumberFormat="1" applyFont="1" applyFill="1" applyAlignment="1">
      <alignment vertical="center" wrapText="1"/>
    </xf>
    <xf numFmtId="0" fontId="17" fillId="2" borderId="0" xfId="1" applyFill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20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0" fontId="21" fillId="2" borderId="0" xfId="0" applyFont="1" applyFill="1" applyAlignment="1">
      <alignment horizontal="left" vertical="center" indent="2"/>
    </xf>
    <xf numFmtId="3" fontId="21" fillId="2" borderId="0" xfId="0" applyNumberFormat="1" applyFont="1" applyFill="1" applyAlignment="1">
      <alignment horizontal="right" vertical="center"/>
    </xf>
    <xf numFmtId="164" fontId="21" fillId="2" borderId="2" xfId="0" applyNumberFormat="1" applyFont="1" applyFill="1" applyBorder="1" applyAlignment="1">
      <alignment vertical="center"/>
    </xf>
    <xf numFmtId="165" fontId="21" fillId="2" borderId="0" xfId="0" applyNumberFormat="1" applyFont="1" applyFill="1" applyAlignment="1">
      <alignment vertical="center" wrapText="1"/>
    </xf>
    <xf numFmtId="164" fontId="21" fillId="2" borderId="2" xfId="0" applyNumberFormat="1" applyFont="1" applyFill="1" applyBorder="1" applyAlignment="1">
      <alignment vertical="center" wrapText="1"/>
    </xf>
    <xf numFmtId="0" fontId="0" fillId="0" borderId="0" xfId="0" applyFill="1"/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/>
    </xf>
    <xf numFmtId="164" fontId="23" fillId="2" borderId="0" xfId="0" applyNumberFormat="1" applyFont="1" applyFill="1" applyAlignment="1">
      <alignment horizontal="right" vertical="center"/>
    </xf>
    <xf numFmtId="3" fontId="24" fillId="3" borderId="0" xfId="0" applyNumberFormat="1" applyFont="1" applyFill="1" applyAlignment="1">
      <alignment horizontal="right" vertical="center"/>
    </xf>
    <xf numFmtId="164" fontId="24" fillId="3" borderId="0" xfId="0" applyNumberFormat="1" applyFont="1" applyFill="1" applyAlignment="1">
      <alignment horizontal="right" vertical="center"/>
    </xf>
    <xf numFmtId="3" fontId="20" fillId="2" borderId="1" xfId="0" applyNumberFormat="1" applyFont="1" applyFill="1" applyBorder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0" fontId="25" fillId="5" borderId="0" xfId="0" applyFont="1" applyFill="1" applyBorder="1" applyAlignment="1">
      <alignment horizontal="right" vertical="center"/>
    </xf>
    <xf numFmtId="165" fontId="25" fillId="5" borderId="0" xfId="0" applyNumberFormat="1" applyFont="1" applyFill="1" applyBorder="1" applyAlignment="1">
      <alignment horizontal="right" vertical="center"/>
    </xf>
    <xf numFmtId="0" fontId="25" fillId="5" borderId="6" xfId="0" applyFont="1" applyFill="1" applyBorder="1" applyAlignment="1">
      <alignment horizontal="right" vertical="center"/>
    </xf>
    <xf numFmtId="165" fontId="25" fillId="5" borderId="6" xfId="0" applyNumberFormat="1" applyFont="1" applyFill="1" applyBorder="1" applyAlignment="1">
      <alignment horizontal="right" vertical="center"/>
    </xf>
    <xf numFmtId="169" fontId="25" fillId="5" borderId="0" xfId="2" applyNumberFormat="1" applyFont="1" applyFill="1" applyBorder="1" applyAlignment="1">
      <alignment horizontal="right" vertical="center"/>
    </xf>
    <xf numFmtId="169" fontId="25" fillId="5" borderId="6" xfId="2" applyNumberFormat="1" applyFont="1" applyFill="1" applyBorder="1" applyAlignment="1">
      <alignment horizontal="right" vertical="center"/>
    </xf>
    <xf numFmtId="169" fontId="23" fillId="2" borderId="0" xfId="2" applyNumberFormat="1" applyFont="1" applyFill="1" applyAlignment="1">
      <alignment horizontal="right" vertical="center"/>
    </xf>
    <xf numFmtId="167" fontId="0" fillId="0" borderId="0" xfId="3" applyNumberFormat="1" applyFont="1"/>
    <xf numFmtId="165" fontId="0" fillId="0" borderId="0" xfId="0" applyNumberFormat="1"/>
    <xf numFmtId="3" fontId="0" fillId="0" borderId="0" xfId="0" applyNumberFormat="1"/>
    <xf numFmtId="3" fontId="27" fillId="2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horizontal="right" vertical="center"/>
    </xf>
    <xf numFmtId="165" fontId="29" fillId="2" borderId="1" xfId="0" applyNumberFormat="1" applyFont="1" applyFill="1" applyBorder="1" applyAlignment="1">
      <alignment horizontal="right" vertical="center" wrapText="1"/>
    </xf>
    <xf numFmtId="165" fontId="29" fillId="2" borderId="1" xfId="0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 wrapText="1"/>
    </xf>
    <xf numFmtId="165" fontId="28" fillId="2" borderId="1" xfId="0" applyNumberFormat="1" applyFont="1" applyFill="1" applyBorder="1" applyAlignment="1">
      <alignment horizontal="right" vertical="center" wrapText="1"/>
    </xf>
    <xf numFmtId="165" fontId="28" fillId="2" borderId="1" xfId="0" applyNumberFormat="1" applyFont="1" applyFill="1" applyBorder="1" applyAlignment="1">
      <alignment vertical="center" wrapText="1"/>
    </xf>
    <xf numFmtId="0" fontId="0" fillId="2" borderId="0" xfId="0" applyFill="1" applyBorder="1"/>
    <xf numFmtId="165" fontId="0" fillId="2" borderId="0" xfId="0" applyNumberFormat="1" applyFill="1" applyBorder="1"/>
    <xf numFmtId="0" fontId="32" fillId="3" borderId="1" xfId="0" applyFont="1" applyFill="1" applyBorder="1" applyAlignment="1">
      <alignment horizontal="right" vertical="center" wrapText="1"/>
    </xf>
    <xf numFmtId="3" fontId="29" fillId="2" borderId="0" xfId="0" applyNumberFormat="1" applyFont="1" applyFill="1" applyAlignment="1">
      <alignment horizontal="right" vertical="center"/>
    </xf>
    <xf numFmtId="167" fontId="29" fillId="2" borderId="0" xfId="0" applyNumberFormat="1" applyFont="1" applyFill="1" applyAlignment="1">
      <alignment horizontal="right" vertical="center"/>
    </xf>
    <xf numFmtId="169" fontId="29" fillId="2" borderId="0" xfId="2" applyNumberFormat="1" applyFont="1" applyFill="1" applyAlignment="1">
      <alignment horizontal="right" vertical="center"/>
    </xf>
    <xf numFmtId="10" fontId="29" fillId="2" borderId="0" xfId="3" applyNumberFormat="1" applyFont="1" applyFill="1" applyAlignment="1">
      <alignment horizontal="right" vertical="center"/>
    </xf>
    <xf numFmtId="169" fontId="28" fillId="2" borderId="0" xfId="2" applyNumberFormat="1" applyFont="1" applyFill="1" applyAlignment="1">
      <alignment horizontal="right" vertical="center"/>
    </xf>
    <xf numFmtId="10" fontId="28" fillId="2" borderId="0" xfId="3" applyNumberFormat="1" applyFont="1" applyFill="1" applyAlignment="1">
      <alignment horizontal="right" vertical="center"/>
    </xf>
    <xf numFmtId="3" fontId="28" fillId="2" borderId="0" xfId="0" applyNumberFormat="1" applyFont="1" applyFill="1" applyAlignment="1">
      <alignment horizontal="right" vertical="center"/>
    </xf>
    <xf numFmtId="3" fontId="30" fillId="3" borderId="0" xfId="0" applyNumberFormat="1" applyFont="1" applyFill="1" applyAlignment="1">
      <alignment horizontal="right" vertical="center"/>
    </xf>
    <xf numFmtId="167" fontId="30" fillId="3" borderId="0" xfId="0" applyNumberFormat="1" applyFont="1" applyFill="1" applyAlignment="1">
      <alignment horizontal="right" vertical="center"/>
    </xf>
    <xf numFmtId="169" fontId="30" fillId="3" borderId="0" xfId="2" applyNumberFormat="1" applyFont="1" applyFill="1" applyAlignment="1">
      <alignment horizontal="right" vertical="center"/>
    </xf>
    <xf numFmtId="3" fontId="29" fillId="2" borderId="1" xfId="0" applyNumberFormat="1" applyFont="1" applyFill="1" applyBorder="1" applyAlignment="1">
      <alignment vertical="center" wrapText="1"/>
    </xf>
    <xf numFmtId="169" fontId="29" fillId="2" borderId="1" xfId="2" applyNumberFormat="1" applyFont="1" applyFill="1" applyBorder="1" applyAlignment="1">
      <alignment vertical="center" wrapText="1"/>
    </xf>
    <xf numFmtId="0" fontId="0" fillId="2" borderId="0" xfId="0" applyFill="1"/>
    <xf numFmtId="167" fontId="29" fillId="2" borderId="0" xfId="3" applyNumberFormat="1" applyFont="1" applyFill="1" applyAlignment="1">
      <alignment horizontal="right" vertical="center"/>
    </xf>
    <xf numFmtId="167" fontId="28" fillId="2" borderId="0" xfId="3" applyNumberFormat="1" applyFont="1" applyFill="1" applyAlignment="1">
      <alignment horizontal="right" vertical="center"/>
    </xf>
    <xf numFmtId="167" fontId="30" fillId="3" borderId="0" xfId="3" applyNumberFormat="1" applyFont="1" applyFill="1" applyAlignment="1">
      <alignment horizontal="right" vertical="center"/>
    </xf>
    <xf numFmtId="167" fontId="29" fillId="2" borderId="1" xfId="3" applyNumberFormat="1" applyFont="1" applyFill="1" applyBorder="1" applyAlignment="1">
      <alignment horizontal="right" vertical="center" wrapText="1"/>
    </xf>
    <xf numFmtId="0" fontId="33" fillId="3" borderId="23" xfId="0" applyFont="1" applyFill="1" applyBorder="1" applyAlignment="1">
      <alignment horizontal="right" vertical="center"/>
    </xf>
    <xf numFmtId="3" fontId="29" fillId="5" borderId="23" xfId="0" applyNumberFormat="1" applyFont="1" applyFill="1" applyBorder="1" applyAlignment="1">
      <alignment horizontal="right" vertical="center" wrapText="1"/>
    </xf>
    <xf numFmtId="3" fontId="28" fillId="5" borderId="23" xfId="0" applyNumberFormat="1" applyFont="1" applyFill="1" applyBorder="1" applyAlignment="1">
      <alignment horizontal="right" vertical="center" wrapText="1"/>
    </xf>
    <xf numFmtId="0" fontId="28" fillId="5" borderId="23" xfId="0" applyFont="1" applyFill="1" applyBorder="1" applyAlignment="1">
      <alignment horizontal="right" vertical="center" wrapText="1"/>
    </xf>
    <xf numFmtId="0" fontId="28" fillId="3" borderId="23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49" fontId="15" fillId="2" borderId="0" xfId="0" applyNumberFormat="1" applyFont="1" applyFill="1" applyAlignment="1">
      <alignment vertical="center"/>
    </xf>
    <xf numFmtId="0" fontId="35" fillId="2" borderId="0" xfId="0" applyFont="1" applyFill="1"/>
    <xf numFmtId="0" fontId="15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0" fillId="2" borderId="0" xfId="0" applyFont="1" applyFill="1"/>
    <xf numFmtId="0" fontId="2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left" wrapText="1"/>
    </xf>
    <xf numFmtId="0" fontId="26" fillId="0" borderId="0" xfId="0" applyFont="1" applyAlignment="1">
      <alignment horizontal="left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11" xfId="0" applyFont="1" applyFill="1" applyBorder="1" applyAlignment="1">
      <alignment vertical="center"/>
    </xf>
    <xf numFmtId="0" fontId="9" fillId="3" borderId="14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9" fillId="3" borderId="1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du nombre d'étudiants en STS selon le domaine de spécialité entre</a:t>
            </a:r>
            <a:r>
              <a:rPr lang="fr-FR" baseline="0"/>
              <a:t> 2014 et 2025</a:t>
            </a:r>
            <a:r>
              <a:rPr lang="fr-FR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'Annexe 6'!$A$6</c:f>
              <c:strCache>
                <c:ptCount val="1"/>
                <c:pt idx="0">
                  <c:v>Spécialités de la production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'Annexe 6'!$B$3:$L$3</c:f>
              <c:strCache>
                <c:ptCount val="11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  <c:pt idx="3">
                  <c:v>2017-2018</c:v>
                </c:pt>
                <c:pt idx="4">
                  <c:v>2018-2019</c:v>
                </c:pt>
                <c:pt idx="5">
                  <c:v>2019-2020</c:v>
                </c:pt>
                <c:pt idx="6">
                  <c:v>2020-2021</c:v>
                </c:pt>
                <c:pt idx="7">
                  <c:v>2021-2022</c:v>
                </c:pt>
                <c:pt idx="8">
                  <c:v>2022-2023</c:v>
                </c:pt>
                <c:pt idx="9">
                  <c:v>2023-2024</c:v>
                </c:pt>
                <c:pt idx="10">
                  <c:v>2024-2025</c:v>
                </c:pt>
              </c:strCache>
            </c:strRef>
          </c:cat>
          <c:val>
            <c:numRef>
              <c:f>'Annexe 6'!$B$6:$L$6</c:f>
              <c:numCache>
                <c:formatCode>#,##0</c:formatCode>
                <c:ptCount val="11"/>
                <c:pt idx="0">
                  <c:v>27836</c:v>
                </c:pt>
                <c:pt idx="1">
                  <c:v>28462</c:v>
                </c:pt>
                <c:pt idx="2">
                  <c:v>29491</c:v>
                </c:pt>
                <c:pt idx="3">
                  <c:v>32047</c:v>
                </c:pt>
                <c:pt idx="4">
                  <c:v>35182</c:v>
                </c:pt>
                <c:pt idx="5">
                  <c:v>37620</c:v>
                </c:pt>
                <c:pt idx="6">
                  <c:v>41427</c:v>
                </c:pt>
                <c:pt idx="7">
                  <c:v>46327</c:v>
                </c:pt>
                <c:pt idx="8">
                  <c:v>46866</c:v>
                </c:pt>
                <c:pt idx="9">
                  <c:v>46589</c:v>
                </c:pt>
                <c:pt idx="10">
                  <c:v>47173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B-41E1-8934-339DA9C1D5F8}"/>
            </c:ext>
          </c:extLst>
        </c:ser>
        <c:ser>
          <c:idx val="1"/>
          <c:order val="1"/>
          <c:tx>
            <c:strRef>
              <c:f>'Annexe 6'!$A$13</c:f>
              <c:strCache>
                <c:ptCount val="1"/>
                <c:pt idx="0">
                  <c:v>Spécialités des services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'Annexe 6'!$B$3:$L$3</c:f>
              <c:strCache>
                <c:ptCount val="11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  <c:pt idx="3">
                  <c:v>2017-2018</c:v>
                </c:pt>
                <c:pt idx="4">
                  <c:v>2018-2019</c:v>
                </c:pt>
                <c:pt idx="5">
                  <c:v>2019-2020</c:v>
                </c:pt>
                <c:pt idx="6">
                  <c:v>2020-2021</c:v>
                </c:pt>
                <c:pt idx="7">
                  <c:v>2021-2022</c:v>
                </c:pt>
                <c:pt idx="8">
                  <c:v>2022-2023</c:v>
                </c:pt>
                <c:pt idx="9">
                  <c:v>2023-2024</c:v>
                </c:pt>
                <c:pt idx="10">
                  <c:v>2024-2025</c:v>
                </c:pt>
              </c:strCache>
            </c:strRef>
          </c:cat>
          <c:val>
            <c:numRef>
              <c:f>'Annexe 6'!$B$13:$L$13</c:f>
              <c:numCache>
                <c:formatCode>#,##0</c:formatCode>
                <c:ptCount val="11"/>
                <c:pt idx="0">
                  <c:v>30859</c:v>
                </c:pt>
                <c:pt idx="1">
                  <c:v>31694</c:v>
                </c:pt>
                <c:pt idx="2">
                  <c:v>33390</c:v>
                </c:pt>
                <c:pt idx="3">
                  <c:v>35409</c:v>
                </c:pt>
                <c:pt idx="4">
                  <c:v>37477</c:v>
                </c:pt>
                <c:pt idx="5">
                  <c:v>41646</c:v>
                </c:pt>
                <c:pt idx="6">
                  <c:v>68096</c:v>
                </c:pt>
                <c:pt idx="7">
                  <c:v>110497</c:v>
                </c:pt>
                <c:pt idx="8">
                  <c:v>132048</c:v>
                </c:pt>
                <c:pt idx="9">
                  <c:v>143240</c:v>
                </c:pt>
                <c:pt idx="10">
                  <c:v>140327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B-41E1-8934-339DA9C1D5F8}"/>
            </c:ext>
          </c:extLst>
        </c:ser>
        <c:ser>
          <c:idx val="2"/>
          <c:order val="2"/>
          <c:tx>
            <c:strRef>
              <c:f>'Annexe 6'!$A$20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'Annexe 6'!$B$3:$L$3</c:f>
              <c:strCache>
                <c:ptCount val="11"/>
                <c:pt idx="0">
                  <c:v>2014-2015</c:v>
                </c:pt>
                <c:pt idx="1">
                  <c:v>2015-2016</c:v>
                </c:pt>
                <c:pt idx="2">
                  <c:v>2016-2017</c:v>
                </c:pt>
                <c:pt idx="3">
                  <c:v>2017-2018</c:v>
                </c:pt>
                <c:pt idx="4">
                  <c:v>2018-2019</c:v>
                </c:pt>
                <c:pt idx="5">
                  <c:v>2019-2020</c:v>
                </c:pt>
                <c:pt idx="6">
                  <c:v>2020-2021</c:v>
                </c:pt>
                <c:pt idx="7">
                  <c:v>2021-2022</c:v>
                </c:pt>
                <c:pt idx="8">
                  <c:v>2022-2023</c:v>
                </c:pt>
                <c:pt idx="9">
                  <c:v>2023-2024</c:v>
                </c:pt>
                <c:pt idx="10">
                  <c:v>2024-2025</c:v>
                </c:pt>
              </c:strCache>
            </c:strRef>
          </c:cat>
          <c:val>
            <c:numRef>
              <c:f>'Annexe 6'!$B$20:$L$20</c:f>
              <c:numCache>
                <c:formatCode>#,##0</c:formatCode>
                <c:ptCount val="11"/>
                <c:pt idx="0">
                  <c:v>58695</c:v>
                </c:pt>
                <c:pt idx="1">
                  <c:v>60156</c:v>
                </c:pt>
                <c:pt idx="2">
                  <c:v>62881</c:v>
                </c:pt>
                <c:pt idx="3">
                  <c:v>67456</c:v>
                </c:pt>
                <c:pt idx="4">
                  <c:v>72659</c:v>
                </c:pt>
                <c:pt idx="5">
                  <c:v>79266</c:v>
                </c:pt>
                <c:pt idx="6">
                  <c:v>109523</c:v>
                </c:pt>
                <c:pt idx="7">
                  <c:v>156824</c:v>
                </c:pt>
                <c:pt idx="8">
                  <c:v>178914</c:v>
                </c:pt>
                <c:pt idx="9">
                  <c:v>189829</c:v>
                </c:pt>
                <c:pt idx="10">
                  <c:v>187500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B-41E1-8934-339DA9C1D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571824"/>
        <c:axId val="2079575152"/>
      </c:lineChart>
      <c:catAx>
        <c:axId val="207957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9575152"/>
        <c:crosses val="autoZero"/>
        <c:auto val="1"/>
        <c:lblAlgn val="ctr"/>
        <c:lblOffset val="100"/>
        <c:noMultiLvlLbl val="0"/>
      </c:catAx>
      <c:valAx>
        <c:axId val="207957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957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10155623070478"/>
          <c:y val="0.17841470087022449"/>
          <c:w val="0.27506421510395307"/>
          <c:h val="0.142971286280988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27</xdr:col>
      <xdr:colOff>142875</xdr:colOff>
      <xdr:row>2</xdr:row>
      <xdr:rowOff>190500</xdr:rowOff>
    </xdr:from>
    <xdr:to>
      <xdr:col>28</xdr:col>
      <xdr:colOff>238125</xdr:colOff>
      <xdr:row>4</xdr:row>
      <xdr:rowOff>123825</xdr:rowOff>
    </xdr:to>
    <xdr:sp macro="" textlink="">
      <xdr:nvSpPr>
        <xdr:cNvPr id="10252" name="Text Box 1036" hidden="1">
          <a:extLst>
            <a:ext uri="{FF2B5EF4-FFF2-40B4-BE49-F238E27FC236}">
              <a16:creationId xmlns:a16="http://schemas.microsoft.com/office/drawing/2014/main" id="{00000000-0008-0000-0B00-00000C280000}"/>
            </a:ext>
          </a:extLst>
        </xdr:cNvPr>
        <xdr:cNvSpPr txBox="1">
          <a:spLocks noChangeArrowheads="1"/>
        </xdr:cNvSpPr>
      </xdr:nvSpPr>
      <xdr:spPr bwMode="auto">
        <a:xfrm>
          <a:off x="37433250" y="619125"/>
          <a:ext cx="1371600" cy="13620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142875</xdr:colOff>
      <xdr:row>2</xdr:row>
      <xdr:rowOff>190500</xdr:rowOff>
    </xdr:from>
    <xdr:to>
      <xdr:col>28</xdr:col>
      <xdr:colOff>238125</xdr:colOff>
      <xdr:row>4</xdr:row>
      <xdr:rowOff>123825</xdr:rowOff>
    </xdr:to>
    <xdr:sp macro="" textlink="">
      <xdr:nvSpPr>
        <xdr:cNvPr id="10251" name="Text Box 1035" hidden="1">
          <a:extLst>
            <a:ext uri="{FF2B5EF4-FFF2-40B4-BE49-F238E27FC236}">
              <a16:creationId xmlns:a16="http://schemas.microsoft.com/office/drawing/2014/main" id="{00000000-0008-0000-0B00-00000B280000}"/>
            </a:ext>
          </a:extLst>
        </xdr:cNvPr>
        <xdr:cNvSpPr txBox="1">
          <a:spLocks noChangeArrowheads="1"/>
        </xdr:cNvSpPr>
      </xdr:nvSpPr>
      <xdr:spPr bwMode="auto">
        <a:xfrm>
          <a:off x="37433250" y="619125"/>
          <a:ext cx="1371600" cy="13620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142875</xdr:colOff>
      <xdr:row>2</xdr:row>
      <xdr:rowOff>190500</xdr:rowOff>
    </xdr:from>
    <xdr:to>
      <xdr:col>28</xdr:col>
      <xdr:colOff>238125</xdr:colOff>
      <xdr:row>4</xdr:row>
      <xdr:rowOff>123825</xdr:rowOff>
    </xdr:to>
    <xdr:sp macro="" textlink="">
      <xdr:nvSpPr>
        <xdr:cNvPr id="10250" name="Text Box 1034" hidden="1">
          <a:extLst>
            <a:ext uri="{FF2B5EF4-FFF2-40B4-BE49-F238E27FC236}">
              <a16:creationId xmlns:a16="http://schemas.microsoft.com/office/drawing/2014/main" id="{00000000-0008-0000-0B00-00000A280000}"/>
            </a:ext>
          </a:extLst>
        </xdr:cNvPr>
        <xdr:cNvSpPr txBox="1">
          <a:spLocks noChangeArrowheads="1"/>
        </xdr:cNvSpPr>
      </xdr:nvSpPr>
      <xdr:spPr bwMode="auto">
        <a:xfrm>
          <a:off x="37433250" y="619125"/>
          <a:ext cx="1371600" cy="13620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142875</xdr:colOff>
      <xdr:row>2</xdr:row>
      <xdr:rowOff>190500</xdr:rowOff>
    </xdr:from>
    <xdr:to>
      <xdr:col>28</xdr:col>
      <xdr:colOff>238125</xdr:colOff>
      <xdr:row>4</xdr:row>
      <xdr:rowOff>123825</xdr:rowOff>
    </xdr:to>
    <xdr:sp macro="" textlink="">
      <xdr:nvSpPr>
        <xdr:cNvPr id="10249" name="Text Box 1033" hidden="1">
          <a:extLst>
            <a:ext uri="{FF2B5EF4-FFF2-40B4-BE49-F238E27FC236}">
              <a16:creationId xmlns:a16="http://schemas.microsoft.com/office/drawing/2014/main" id="{00000000-0008-0000-0B00-000009280000}"/>
            </a:ext>
          </a:extLst>
        </xdr:cNvPr>
        <xdr:cNvSpPr txBox="1">
          <a:spLocks noChangeArrowheads="1"/>
        </xdr:cNvSpPr>
      </xdr:nvSpPr>
      <xdr:spPr bwMode="auto">
        <a:xfrm>
          <a:off x="37433250" y="619125"/>
          <a:ext cx="1371600" cy="13620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142875</xdr:colOff>
      <xdr:row>2</xdr:row>
      <xdr:rowOff>190500</xdr:rowOff>
    </xdr:from>
    <xdr:to>
      <xdr:col>28</xdr:col>
      <xdr:colOff>238125</xdr:colOff>
      <xdr:row>4</xdr:row>
      <xdr:rowOff>123825</xdr:rowOff>
    </xdr:to>
    <xdr:sp macro="" textlink="">
      <xdr:nvSpPr>
        <xdr:cNvPr id="10248" name="Text Box 1032" hidden="1">
          <a:extLst>
            <a:ext uri="{FF2B5EF4-FFF2-40B4-BE49-F238E27FC236}">
              <a16:creationId xmlns:a16="http://schemas.microsoft.com/office/drawing/2014/main" id="{00000000-0008-0000-0B00-000008280000}"/>
            </a:ext>
          </a:extLst>
        </xdr:cNvPr>
        <xdr:cNvSpPr txBox="1">
          <a:spLocks noChangeArrowheads="1"/>
        </xdr:cNvSpPr>
      </xdr:nvSpPr>
      <xdr:spPr bwMode="auto">
        <a:xfrm>
          <a:off x="37433250" y="619125"/>
          <a:ext cx="1371600" cy="13620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142875</xdr:colOff>
      <xdr:row>2</xdr:row>
      <xdr:rowOff>190500</xdr:rowOff>
    </xdr:from>
    <xdr:to>
      <xdr:col>28</xdr:col>
      <xdr:colOff>238125</xdr:colOff>
      <xdr:row>4</xdr:row>
      <xdr:rowOff>123825</xdr:rowOff>
    </xdr:to>
    <xdr:sp macro="" textlink="">
      <xdr:nvSpPr>
        <xdr:cNvPr id="10247" name="Text Box 1031" hidden="1">
          <a:extLst>
            <a:ext uri="{FF2B5EF4-FFF2-40B4-BE49-F238E27FC236}">
              <a16:creationId xmlns:a16="http://schemas.microsoft.com/office/drawing/2014/main" id="{00000000-0008-0000-0B00-000007280000}"/>
            </a:ext>
          </a:extLst>
        </xdr:cNvPr>
        <xdr:cNvSpPr txBox="1">
          <a:spLocks noChangeArrowheads="1"/>
        </xdr:cNvSpPr>
      </xdr:nvSpPr>
      <xdr:spPr bwMode="auto">
        <a:xfrm>
          <a:off x="37433250" y="619125"/>
          <a:ext cx="1371600" cy="13620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142875</xdr:colOff>
      <xdr:row>2</xdr:row>
      <xdr:rowOff>190500</xdr:rowOff>
    </xdr:from>
    <xdr:to>
      <xdr:col>28</xdr:col>
      <xdr:colOff>238125</xdr:colOff>
      <xdr:row>4</xdr:row>
      <xdr:rowOff>123825</xdr:rowOff>
    </xdr:to>
    <xdr:sp macro="" textlink="">
      <xdr:nvSpPr>
        <xdr:cNvPr id="10246" name="Text Box 1030" hidden="1">
          <a:extLst>
            <a:ext uri="{FF2B5EF4-FFF2-40B4-BE49-F238E27FC236}">
              <a16:creationId xmlns:a16="http://schemas.microsoft.com/office/drawing/2014/main" id="{00000000-0008-0000-0B00-000006280000}"/>
            </a:ext>
          </a:extLst>
        </xdr:cNvPr>
        <xdr:cNvSpPr txBox="1">
          <a:spLocks noChangeArrowheads="1"/>
        </xdr:cNvSpPr>
      </xdr:nvSpPr>
      <xdr:spPr bwMode="auto">
        <a:xfrm>
          <a:off x="37433250" y="619125"/>
          <a:ext cx="1371600" cy="13620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142875</xdr:colOff>
      <xdr:row>2</xdr:row>
      <xdr:rowOff>190500</xdr:rowOff>
    </xdr:from>
    <xdr:to>
      <xdr:col>28</xdr:col>
      <xdr:colOff>238125</xdr:colOff>
      <xdr:row>4</xdr:row>
      <xdr:rowOff>123825</xdr:rowOff>
    </xdr:to>
    <xdr:sp macro="" textlink="">
      <xdr:nvSpPr>
        <xdr:cNvPr id="10245" name="Text Box 1029" hidden="1">
          <a:extLst>
            <a:ext uri="{FF2B5EF4-FFF2-40B4-BE49-F238E27FC236}">
              <a16:creationId xmlns:a16="http://schemas.microsoft.com/office/drawing/2014/main" id="{00000000-0008-0000-0B00-000005280000}"/>
            </a:ext>
          </a:extLst>
        </xdr:cNvPr>
        <xdr:cNvSpPr txBox="1">
          <a:spLocks noChangeArrowheads="1"/>
        </xdr:cNvSpPr>
      </xdr:nvSpPr>
      <xdr:spPr bwMode="auto">
        <a:xfrm>
          <a:off x="37433250" y="619125"/>
          <a:ext cx="1371600" cy="13620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142875</xdr:colOff>
      <xdr:row>2</xdr:row>
      <xdr:rowOff>190500</xdr:rowOff>
    </xdr:from>
    <xdr:to>
      <xdr:col>28</xdr:col>
      <xdr:colOff>238125</xdr:colOff>
      <xdr:row>4</xdr:row>
      <xdr:rowOff>123825</xdr:rowOff>
    </xdr:to>
    <xdr:sp macro="" textlink="">
      <xdr:nvSpPr>
        <xdr:cNvPr id="10244" name="Text Box 1028" hidden="1">
          <a:extLst>
            <a:ext uri="{FF2B5EF4-FFF2-40B4-BE49-F238E27FC236}">
              <a16:creationId xmlns:a16="http://schemas.microsoft.com/office/drawing/2014/main" id="{00000000-0008-0000-0B00-000004280000}"/>
            </a:ext>
          </a:extLst>
        </xdr:cNvPr>
        <xdr:cNvSpPr txBox="1">
          <a:spLocks noChangeArrowheads="1"/>
        </xdr:cNvSpPr>
      </xdr:nvSpPr>
      <xdr:spPr bwMode="auto">
        <a:xfrm>
          <a:off x="37433250" y="619125"/>
          <a:ext cx="1371600" cy="13620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142875</xdr:colOff>
      <xdr:row>2</xdr:row>
      <xdr:rowOff>190500</xdr:rowOff>
    </xdr:from>
    <xdr:to>
      <xdr:col>28</xdr:col>
      <xdr:colOff>238125</xdr:colOff>
      <xdr:row>4</xdr:row>
      <xdr:rowOff>123825</xdr:rowOff>
    </xdr:to>
    <xdr:sp macro="" textlink="">
      <xdr:nvSpPr>
        <xdr:cNvPr id="10243" name="Text Box 1027" hidden="1">
          <a:extLst>
            <a:ext uri="{FF2B5EF4-FFF2-40B4-BE49-F238E27FC236}">
              <a16:creationId xmlns:a16="http://schemas.microsoft.com/office/drawing/2014/main" id="{00000000-0008-0000-0B00-000003280000}"/>
            </a:ext>
          </a:extLst>
        </xdr:cNvPr>
        <xdr:cNvSpPr txBox="1">
          <a:spLocks noChangeArrowheads="1"/>
        </xdr:cNvSpPr>
      </xdr:nvSpPr>
      <xdr:spPr bwMode="auto">
        <a:xfrm>
          <a:off x="37433250" y="619125"/>
          <a:ext cx="1371600" cy="13620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142875</xdr:colOff>
      <xdr:row>2</xdr:row>
      <xdr:rowOff>190500</xdr:rowOff>
    </xdr:from>
    <xdr:to>
      <xdr:col>28</xdr:col>
      <xdr:colOff>238125</xdr:colOff>
      <xdr:row>4</xdr:row>
      <xdr:rowOff>123825</xdr:rowOff>
    </xdr:to>
    <xdr:sp macro="" textlink="">
      <xdr:nvSpPr>
        <xdr:cNvPr id="10242" name="Text Box 1026" hidden="1">
          <a:extLst>
            <a:ext uri="{FF2B5EF4-FFF2-40B4-BE49-F238E27FC236}">
              <a16:creationId xmlns:a16="http://schemas.microsoft.com/office/drawing/2014/main" id="{00000000-0008-0000-0B00-000002280000}"/>
            </a:ext>
          </a:extLst>
        </xdr:cNvPr>
        <xdr:cNvSpPr txBox="1">
          <a:spLocks noChangeArrowheads="1"/>
        </xdr:cNvSpPr>
      </xdr:nvSpPr>
      <xdr:spPr bwMode="auto">
        <a:xfrm>
          <a:off x="37433250" y="619125"/>
          <a:ext cx="1371600" cy="13620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2552699</xdr:colOff>
      <xdr:row>22</xdr:row>
      <xdr:rowOff>157161</xdr:rowOff>
    </xdr:from>
    <xdr:to>
      <xdr:col>9</xdr:col>
      <xdr:colOff>561974</xdr:colOff>
      <xdr:row>43</xdr:row>
      <xdr:rowOff>142874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D169531-6B66-418C-A322-BC2B2F2EF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workbookViewId="0"/>
  </sheetViews>
  <sheetFormatPr baseColWidth="10" defaultRowHeight="15" x14ac:dyDescent="0.25"/>
  <cols>
    <col min="1" max="1" width="13.5703125" customWidth="1"/>
    <col min="2" max="2" width="14.28515625" customWidth="1"/>
  </cols>
  <sheetData>
    <row r="1" spans="1:2" ht="18.75" customHeight="1" x14ac:dyDescent="0.25">
      <c r="A1" s="4" t="s">
        <v>138</v>
      </c>
      <c r="B1" s="192"/>
    </row>
    <row r="2" spans="1:2" x14ac:dyDescent="0.25">
      <c r="B2" s="1"/>
    </row>
    <row r="3" spans="1:2" x14ac:dyDescent="0.25">
      <c r="A3" s="2" t="s">
        <v>147</v>
      </c>
      <c r="B3" s="120" t="str">
        <f>HYPERLINK("#'Tableau 1'!A1", "Effectifs par année de formation en 2025-2026")</f>
        <v>Effectifs par année de formation en 2025-2026</v>
      </c>
    </row>
    <row r="4" spans="1:2" x14ac:dyDescent="0.25">
      <c r="A4" s="2" t="s">
        <v>148</v>
      </c>
      <c r="B4" s="120" t="str">
        <f>HYPERLINK("#'Tableau 2'!A1", "Evolution des effectifs selon le secteur de l'établissement en 2024 et 2025")</f>
        <v>Evolution des effectifs selon le secteur de l'établissement en 2024 et 2025</v>
      </c>
    </row>
    <row r="5" spans="1:2" x14ac:dyDescent="0.25">
      <c r="A5" s="2" t="s">
        <v>149</v>
      </c>
      <c r="B5" s="120" t="str">
        <f>HYPERLINK("#'Tableau 3'!A1", "Effectifs selon le ministère de tutelle en 2025-2026")</f>
        <v>Effectifs selon le ministère de tutelle en 2025-2026</v>
      </c>
    </row>
    <row r="6" spans="1:2" x14ac:dyDescent="0.25">
      <c r="A6" s="2" t="s">
        <v>150</v>
      </c>
      <c r="B6" s="120" t="str">
        <f>HYPERLINK("#'Tableau 4'!A1", "Effectifs par filière en 2025-2026")</f>
        <v>Effectifs par filière en 2025-2026</v>
      </c>
    </row>
    <row r="7" spans="1:2" x14ac:dyDescent="0.25">
      <c r="A7" s="2" t="s">
        <v>216</v>
      </c>
      <c r="B7" s="120" t="str">
        <f>HYPERLINK("#'Tableau 5'!A1", "Origine scolaire des nouveaux entrants en première année de STS et assimilés en 2025-2026")</f>
        <v>Origine scolaire des nouveaux entrants en première année de STS et assimilés en 2025-2026</v>
      </c>
    </row>
    <row r="8" spans="1:2" x14ac:dyDescent="0.25">
      <c r="B8" s="1"/>
    </row>
    <row r="9" spans="1:2" x14ac:dyDescent="0.25">
      <c r="A9" s="2" t="s">
        <v>151</v>
      </c>
      <c r="B9" s="120" t="str">
        <f>HYPERLINK("#'Annexe 1'!A1", "Répartition des étudiants en sections de techniciens supérieurs par année et par domaine de spécialité en 2025-2026")</f>
        <v>Répartition des étudiants en sections de techniciens supérieurs par année et par domaine de spécialité en 2025-2026</v>
      </c>
    </row>
    <row r="10" spans="1:2" x14ac:dyDescent="0.25">
      <c r="A10" s="2" t="s">
        <v>152</v>
      </c>
      <c r="B10" s="120" t="str">
        <f>HYPERLINK("#'Annexe 2'!A1", "Répartition des étudiants en sections de techniciens supérieurs par groupe de spécialité de formation en 2025-2026")</f>
        <v>Répartition des étudiants en sections de techniciens supérieurs par groupe de spécialité de formation en 2025-2026</v>
      </c>
    </row>
    <row r="11" spans="1:2" x14ac:dyDescent="0.25">
      <c r="A11" s="2" t="s">
        <v>153</v>
      </c>
      <c r="B11" s="120" t="str">
        <f>HYPERLINK("#'Annexe 3'!A1", "Origine scolaire des nouveaux entrants en STS et assimilés, de 2008 à 2025")</f>
        <v>Origine scolaire des nouveaux entrants en STS et assimilés, de 2008 à 2025</v>
      </c>
    </row>
    <row r="12" spans="1:2" x14ac:dyDescent="0.25">
      <c r="A12" s="2" t="s">
        <v>156</v>
      </c>
      <c r="B12" s="1" t="str">
        <f>HYPERLINK("#'Annexe 4'!A1", "Origine scolaire des nouveaux entrants en STS et assimilés en 2024 et en 2025")</f>
        <v>Origine scolaire des nouveaux entrants en STS et assimilés en 2024 et en 2025</v>
      </c>
    </row>
    <row r="13" spans="1:2" x14ac:dyDescent="0.25">
      <c r="A13" s="2" t="s">
        <v>154</v>
      </c>
      <c r="B13" s="120" t="str">
        <f>HYPERLINK("#'Annexe 5'!A1", "Effectifs des néo-bacheliers entrants en STS et assimilés en 2015-2025")</f>
        <v>Effectifs des néo-bacheliers entrants en STS et assimilés en 2015-2025</v>
      </c>
    </row>
    <row r="14" spans="1:2" x14ac:dyDescent="0.25">
      <c r="A14" s="2" t="s">
        <v>155</v>
      </c>
      <c r="B14" s="120" t="str">
        <f>HYPERLINK("#'Annexe 6'!A1", "Répartition des étudiants en apprentissage en sections de technicien supérieur par domaine de spécialité en 2014-2024")</f>
        <v>Répartition des étudiants en apprentissage en sections de technicien supérieur par domaine de spécialité en 2014-2024</v>
      </c>
    </row>
  </sheetData>
  <pageMargins left="0.7" right="0.7" top="0.75" bottom="0.75" header="0.3" footer="0.3"/>
  <pageSetup paperSize="9" scale="6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zoomScaleNormal="100" workbookViewId="0">
      <pane ySplit="5" topLeftCell="A90" activePane="bottomLeft" state="frozen"/>
      <selection pane="bottomLeft" activeCell="A100" sqref="A100"/>
    </sheetView>
  </sheetViews>
  <sheetFormatPr baseColWidth="10" defaultRowHeight="15" x14ac:dyDescent="0.25"/>
  <cols>
    <col min="1" max="1" width="22" customWidth="1"/>
    <col min="9" max="9" width="15.28515625" customWidth="1"/>
  </cols>
  <sheetData>
    <row r="1" spans="1:13" ht="18.75" customHeight="1" x14ac:dyDescent="0.25">
      <c r="A1" s="4" t="s">
        <v>198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x14ac:dyDescent="0.25">
      <c r="A2" s="25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x14ac:dyDescent="0.25">
      <c r="A3" s="223"/>
      <c r="B3" s="220" t="s">
        <v>109</v>
      </c>
      <c r="C3" s="221"/>
      <c r="D3" s="221"/>
      <c r="E3" s="221"/>
      <c r="F3" s="221"/>
      <c r="G3" s="221"/>
      <c r="H3" s="221"/>
      <c r="I3" s="222"/>
      <c r="J3" s="225" t="s">
        <v>12</v>
      </c>
      <c r="K3" s="218" t="s">
        <v>16</v>
      </c>
    </row>
    <row r="4" spans="1:13" ht="15" customHeight="1" x14ac:dyDescent="0.25">
      <c r="A4" s="223"/>
      <c r="B4" s="226" t="s">
        <v>85</v>
      </c>
      <c r="C4" s="227"/>
      <c r="D4" s="227"/>
      <c r="E4" s="228"/>
      <c r="F4" s="207" t="s">
        <v>86</v>
      </c>
      <c r="G4" s="207"/>
      <c r="H4" s="207"/>
      <c r="I4" s="224" t="s">
        <v>103</v>
      </c>
      <c r="J4" s="223"/>
      <c r="K4" s="219"/>
    </row>
    <row r="5" spans="1:13" ht="30" customHeight="1" x14ac:dyDescent="0.25">
      <c r="A5" s="223"/>
      <c r="B5" s="44" t="s">
        <v>90</v>
      </c>
      <c r="C5" s="44" t="s">
        <v>91</v>
      </c>
      <c r="D5" s="44" t="s">
        <v>92</v>
      </c>
      <c r="E5" s="44" t="s">
        <v>16</v>
      </c>
      <c r="F5" s="44" t="s">
        <v>112</v>
      </c>
      <c r="G5" s="44" t="s">
        <v>111</v>
      </c>
      <c r="H5" s="44" t="s">
        <v>93</v>
      </c>
      <c r="I5" s="224"/>
      <c r="J5" s="223"/>
      <c r="K5" s="219"/>
    </row>
    <row r="6" spans="1:13" x14ac:dyDescent="0.25">
      <c r="A6" s="25" t="s">
        <v>102</v>
      </c>
      <c r="B6" s="25">
        <v>7.7</v>
      </c>
      <c r="C6" s="78">
        <v>8.3000000000000007</v>
      </c>
      <c r="D6" s="78">
        <v>4.4000000000000004</v>
      </c>
      <c r="E6" s="78">
        <v>20.399999999999999</v>
      </c>
      <c r="F6" s="79">
        <v>14.6</v>
      </c>
      <c r="G6" s="78">
        <v>25</v>
      </c>
      <c r="H6" s="78">
        <v>7.5</v>
      </c>
      <c r="I6" s="79">
        <v>12.9</v>
      </c>
      <c r="J6" s="78">
        <v>19.600000000000001</v>
      </c>
      <c r="K6" s="79">
        <v>100</v>
      </c>
      <c r="L6" s="84"/>
    </row>
    <row r="7" spans="1:13" x14ac:dyDescent="0.25">
      <c r="A7" s="30" t="s">
        <v>104</v>
      </c>
      <c r="B7" s="80">
        <v>3.7</v>
      </c>
      <c r="C7" s="80">
        <v>0</v>
      </c>
      <c r="D7" s="80">
        <v>0</v>
      </c>
      <c r="E7" s="80">
        <v>3.7</v>
      </c>
      <c r="F7" s="80">
        <v>37</v>
      </c>
      <c r="G7" s="80">
        <v>0</v>
      </c>
      <c r="H7" s="80">
        <v>0</v>
      </c>
      <c r="I7" s="80">
        <v>0</v>
      </c>
      <c r="J7" s="80">
        <v>59.3</v>
      </c>
      <c r="K7" s="80">
        <v>100</v>
      </c>
      <c r="L7" s="84"/>
    </row>
    <row r="8" spans="1:13" x14ac:dyDescent="0.25">
      <c r="A8" s="30" t="s">
        <v>94</v>
      </c>
      <c r="B8" s="81">
        <v>11.4</v>
      </c>
      <c r="C8" s="81">
        <v>1.9</v>
      </c>
      <c r="D8" s="81">
        <v>3.2</v>
      </c>
      <c r="E8" s="81">
        <v>16.5</v>
      </c>
      <c r="F8" s="81">
        <v>38.6</v>
      </c>
      <c r="G8" s="81">
        <v>1.5</v>
      </c>
      <c r="H8" s="81">
        <v>10.7</v>
      </c>
      <c r="I8" s="81">
        <v>14.8</v>
      </c>
      <c r="J8" s="81">
        <v>17.899999999999999</v>
      </c>
      <c r="K8" s="81">
        <v>100</v>
      </c>
      <c r="L8" s="84"/>
    </row>
    <row r="9" spans="1:13" x14ac:dyDescent="0.25">
      <c r="A9" s="30" t="s">
        <v>95</v>
      </c>
      <c r="B9" s="81">
        <v>5.8</v>
      </c>
      <c r="C9" s="81">
        <v>11.5</v>
      </c>
      <c r="D9" s="81">
        <v>5</v>
      </c>
      <c r="E9" s="81">
        <v>22.3</v>
      </c>
      <c r="F9" s="81">
        <v>2.2000000000000002</v>
      </c>
      <c r="G9" s="81">
        <v>37.200000000000003</v>
      </c>
      <c r="H9" s="81">
        <v>5.8</v>
      </c>
      <c r="I9" s="81">
        <v>11.9</v>
      </c>
      <c r="J9" s="81">
        <v>20.6</v>
      </c>
      <c r="K9" s="81">
        <v>100</v>
      </c>
      <c r="L9" s="84"/>
    </row>
    <row r="10" spans="1:13" x14ac:dyDescent="0.25">
      <c r="A10" s="77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4"/>
    </row>
    <row r="11" spans="1:13" x14ac:dyDescent="0.25">
      <c r="A11" s="25" t="s">
        <v>101</v>
      </c>
      <c r="B11" s="25">
        <v>7.9</v>
      </c>
      <c r="C11" s="78">
        <v>8.4</v>
      </c>
      <c r="D11" s="78">
        <v>3.9</v>
      </c>
      <c r="E11" s="78">
        <v>20.2</v>
      </c>
      <c r="F11" s="79">
        <v>14.1</v>
      </c>
      <c r="G11" s="78">
        <v>24.2</v>
      </c>
      <c r="H11" s="78">
        <v>7.1</v>
      </c>
      <c r="I11" s="79">
        <v>16.399999999999999</v>
      </c>
      <c r="J11" s="78">
        <v>18.100000000000001</v>
      </c>
      <c r="K11" s="79">
        <v>100</v>
      </c>
      <c r="L11" s="84"/>
      <c r="M11" s="84"/>
    </row>
    <row r="12" spans="1:13" x14ac:dyDescent="0.25">
      <c r="A12" s="30" t="s">
        <v>104</v>
      </c>
      <c r="B12" s="80">
        <v>3.8</v>
      </c>
      <c r="C12" s="80">
        <v>0</v>
      </c>
      <c r="D12" s="80">
        <v>0</v>
      </c>
      <c r="E12" s="80">
        <v>3.8</v>
      </c>
      <c r="F12" s="80">
        <v>21.2</v>
      </c>
      <c r="G12" s="80">
        <v>0</v>
      </c>
      <c r="H12" s="80">
        <v>0</v>
      </c>
      <c r="I12" s="80">
        <v>0</v>
      </c>
      <c r="J12" s="80">
        <v>75</v>
      </c>
      <c r="K12" s="80">
        <v>100</v>
      </c>
      <c r="L12" s="84"/>
      <c r="M12" s="84"/>
    </row>
    <row r="13" spans="1:13" x14ac:dyDescent="0.25">
      <c r="A13" s="30" t="s">
        <v>94</v>
      </c>
      <c r="B13" s="81">
        <v>11.7</v>
      </c>
      <c r="C13" s="81">
        <v>1.9</v>
      </c>
      <c r="D13" s="81">
        <v>2.8</v>
      </c>
      <c r="E13" s="81">
        <v>16.399999999999999</v>
      </c>
      <c r="F13" s="81">
        <v>36.299999999999997</v>
      </c>
      <c r="G13" s="81">
        <v>1.3</v>
      </c>
      <c r="H13" s="81">
        <v>10.4</v>
      </c>
      <c r="I13" s="81">
        <v>20.9</v>
      </c>
      <c r="J13" s="81">
        <v>14.7</v>
      </c>
      <c r="K13" s="81">
        <v>100</v>
      </c>
      <c r="L13" s="84"/>
      <c r="M13" s="84"/>
    </row>
    <row r="14" spans="1:13" x14ac:dyDescent="0.25">
      <c r="A14" s="30" t="s">
        <v>95</v>
      </c>
      <c r="B14" s="81">
        <v>5.9</v>
      </c>
      <c r="C14" s="81">
        <v>11.9</v>
      </c>
      <c r="D14" s="81">
        <v>4.4000000000000004</v>
      </c>
      <c r="E14" s="81">
        <v>22.200000000000003</v>
      </c>
      <c r="F14" s="81">
        <v>2.2000000000000002</v>
      </c>
      <c r="G14" s="81">
        <v>36.4</v>
      </c>
      <c r="H14" s="81">
        <v>5.4</v>
      </c>
      <c r="I14" s="81">
        <v>14</v>
      </c>
      <c r="J14" s="81">
        <v>19.8</v>
      </c>
      <c r="K14" s="81">
        <v>100</v>
      </c>
      <c r="L14" s="84"/>
      <c r="M14" s="84"/>
    </row>
    <row r="15" spans="1:13" x14ac:dyDescent="0.25">
      <c r="A15" s="77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4"/>
      <c r="M15" s="84"/>
    </row>
    <row r="16" spans="1:13" x14ac:dyDescent="0.25">
      <c r="A16" s="25" t="s">
        <v>100</v>
      </c>
      <c r="B16" s="25">
        <v>7.9</v>
      </c>
      <c r="C16" s="78">
        <v>8</v>
      </c>
      <c r="D16" s="78">
        <v>3.8</v>
      </c>
      <c r="E16" s="78">
        <v>19.7</v>
      </c>
      <c r="F16" s="79">
        <v>13.2</v>
      </c>
      <c r="G16" s="78">
        <v>24.2</v>
      </c>
      <c r="H16" s="78">
        <v>7.3</v>
      </c>
      <c r="I16" s="79">
        <v>16.600000000000001</v>
      </c>
      <c r="J16" s="78">
        <v>19</v>
      </c>
      <c r="K16" s="79">
        <v>100</v>
      </c>
      <c r="L16" s="84"/>
      <c r="M16" s="84"/>
    </row>
    <row r="17" spans="1:13" x14ac:dyDescent="0.25">
      <c r="A17" s="30" t="s">
        <v>104</v>
      </c>
      <c r="B17" s="80">
        <v>0</v>
      </c>
      <c r="C17" s="80">
        <v>0</v>
      </c>
      <c r="D17" s="80">
        <v>1.5</v>
      </c>
      <c r="E17" s="80">
        <v>1.5</v>
      </c>
      <c r="F17" s="80">
        <v>23.2</v>
      </c>
      <c r="G17" s="80">
        <v>0</v>
      </c>
      <c r="H17" s="80">
        <v>0</v>
      </c>
      <c r="I17" s="80">
        <v>1.4</v>
      </c>
      <c r="J17" s="80">
        <v>73.900000000000006</v>
      </c>
      <c r="K17" s="80">
        <v>100</v>
      </c>
      <c r="L17" s="84"/>
      <c r="M17" s="84"/>
    </row>
    <row r="18" spans="1:13" x14ac:dyDescent="0.25">
      <c r="A18" s="30" t="s">
        <v>94</v>
      </c>
      <c r="B18" s="81">
        <v>11.6</v>
      </c>
      <c r="C18" s="81">
        <v>2.2999999999999998</v>
      </c>
      <c r="D18" s="81">
        <v>3.3</v>
      </c>
      <c r="E18" s="81">
        <v>17.2</v>
      </c>
      <c r="F18" s="81">
        <v>34.4</v>
      </c>
      <c r="G18" s="81">
        <v>1.7</v>
      </c>
      <c r="H18" s="81">
        <v>10</v>
      </c>
      <c r="I18" s="81">
        <v>21.5</v>
      </c>
      <c r="J18" s="81">
        <v>15.2</v>
      </c>
      <c r="K18" s="81">
        <v>100</v>
      </c>
      <c r="L18" s="84"/>
      <c r="M18" s="84"/>
    </row>
    <row r="19" spans="1:13" x14ac:dyDescent="0.25">
      <c r="A19" s="30" t="s">
        <v>95</v>
      </c>
      <c r="B19" s="81">
        <v>5.9</v>
      </c>
      <c r="C19" s="81">
        <v>10.9</v>
      </c>
      <c r="D19" s="81">
        <v>4.0999999999999996</v>
      </c>
      <c r="E19" s="81">
        <v>20.9</v>
      </c>
      <c r="F19" s="81">
        <v>2.2000000000000002</v>
      </c>
      <c r="G19" s="81">
        <v>36.1</v>
      </c>
      <c r="H19" s="81">
        <v>5.8</v>
      </c>
      <c r="I19" s="81">
        <v>14.1</v>
      </c>
      <c r="J19" s="81">
        <v>20.9</v>
      </c>
      <c r="K19" s="81">
        <v>100</v>
      </c>
      <c r="L19" s="84"/>
      <c r="M19" s="84"/>
    </row>
    <row r="20" spans="1:13" x14ac:dyDescent="0.25">
      <c r="A20" s="77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4"/>
      <c r="M20" s="84"/>
    </row>
    <row r="21" spans="1:13" x14ac:dyDescent="0.25">
      <c r="A21" s="25" t="s">
        <v>99</v>
      </c>
      <c r="B21" s="25">
        <v>7.4</v>
      </c>
      <c r="C21" s="78">
        <v>7.8</v>
      </c>
      <c r="D21" s="78">
        <v>3.7</v>
      </c>
      <c r="E21" s="78">
        <v>18.899999999999999</v>
      </c>
      <c r="F21" s="79">
        <v>11.7</v>
      </c>
      <c r="G21" s="78">
        <v>22.2</v>
      </c>
      <c r="H21" s="78">
        <v>7.6</v>
      </c>
      <c r="I21" s="79">
        <v>21.7</v>
      </c>
      <c r="J21" s="78">
        <v>17.899999999999999</v>
      </c>
      <c r="K21" s="79">
        <v>100</v>
      </c>
      <c r="L21" s="84"/>
      <c r="M21" s="84"/>
    </row>
    <row r="22" spans="1:13" x14ac:dyDescent="0.25">
      <c r="A22" s="30" t="s">
        <v>104</v>
      </c>
      <c r="B22" s="80">
        <v>3</v>
      </c>
      <c r="C22" s="80">
        <v>0</v>
      </c>
      <c r="D22" s="80">
        <v>0</v>
      </c>
      <c r="E22" s="80">
        <v>3</v>
      </c>
      <c r="F22" s="80">
        <v>19.399999999999999</v>
      </c>
      <c r="G22" s="80">
        <v>0</v>
      </c>
      <c r="H22" s="80">
        <v>3</v>
      </c>
      <c r="I22" s="80">
        <v>0</v>
      </c>
      <c r="J22" s="80">
        <v>74.599999999999994</v>
      </c>
      <c r="K22" s="80">
        <v>100</v>
      </c>
      <c r="L22" s="84"/>
      <c r="M22" s="84"/>
    </row>
    <row r="23" spans="1:13" x14ac:dyDescent="0.25">
      <c r="A23" s="30" t="s">
        <v>94</v>
      </c>
      <c r="B23" s="81">
        <v>11</v>
      </c>
      <c r="C23" s="81">
        <v>2.1</v>
      </c>
      <c r="D23" s="81">
        <v>3.4</v>
      </c>
      <c r="E23" s="81">
        <v>16.5</v>
      </c>
      <c r="F23" s="81">
        <v>30.2</v>
      </c>
      <c r="G23" s="81">
        <v>1.6</v>
      </c>
      <c r="H23" s="81">
        <v>10.7</v>
      </c>
      <c r="I23" s="81">
        <v>26.8</v>
      </c>
      <c r="J23" s="81">
        <v>14.2</v>
      </c>
      <c r="K23" s="81">
        <v>100</v>
      </c>
      <c r="L23" s="84"/>
      <c r="M23" s="84"/>
    </row>
    <row r="24" spans="1:13" x14ac:dyDescent="0.25">
      <c r="A24" s="30" t="s">
        <v>95</v>
      </c>
      <c r="B24" s="81">
        <v>5.6</v>
      </c>
      <c r="C24" s="81">
        <v>10.7</v>
      </c>
      <c r="D24" s="81">
        <v>3.8</v>
      </c>
      <c r="E24" s="81">
        <v>20.099999999999998</v>
      </c>
      <c r="F24" s="81">
        <v>2.2000000000000002</v>
      </c>
      <c r="G24" s="81">
        <v>32.9</v>
      </c>
      <c r="H24" s="81">
        <v>6</v>
      </c>
      <c r="I24" s="81">
        <v>19.100000000000001</v>
      </c>
      <c r="J24" s="81">
        <v>19.7</v>
      </c>
      <c r="K24" s="81">
        <v>100</v>
      </c>
      <c r="L24" s="84"/>
      <c r="M24" s="84"/>
    </row>
    <row r="25" spans="1:13" x14ac:dyDescent="0.25">
      <c r="A25" s="77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4"/>
      <c r="M25" s="84"/>
    </row>
    <row r="26" spans="1:13" x14ac:dyDescent="0.25">
      <c r="A26" s="25" t="s">
        <v>98</v>
      </c>
      <c r="B26" s="25">
        <v>7.2</v>
      </c>
      <c r="C26" s="78">
        <v>7.8</v>
      </c>
      <c r="D26" s="78">
        <v>3.6</v>
      </c>
      <c r="E26" s="78">
        <v>18.600000000000001</v>
      </c>
      <c r="F26" s="79">
        <v>10.1</v>
      </c>
      <c r="G26" s="78">
        <v>20.399999999999999</v>
      </c>
      <c r="H26" s="78">
        <v>6.8</v>
      </c>
      <c r="I26" s="79">
        <v>26.1</v>
      </c>
      <c r="J26" s="78">
        <v>18</v>
      </c>
      <c r="K26" s="79">
        <v>100</v>
      </c>
      <c r="L26" s="84"/>
      <c r="M26" s="84"/>
    </row>
    <row r="27" spans="1:13" x14ac:dyDescent="0.25">
      <c r="A27" s="30" t="s">
        <v>104</v>
      </c>
      <c r="B27" s="80">
        <v>0</v>
      </c>
      <c r="C27" s="80">
        <v>1.5</v>
      </c>
      <c r="D27" s="80">
        <v>1.5</v>
      </c>
      <c r="E27" s="80">
        <v>3</v>
      </c>
      <c r="F27" s="80">
        <v>30.3</v>
      </c>
      <c r="G27" s="80">
        <v>1.5</v>
      </c>
      <c r="H27" s="80">
        <v>1.5</v>
      </c>
      <c r="I27" s="80">
        <v>0</v>
      </c>
      <c r="J27" s="80">
        <v>63.6</v>
      </c>
      <c r="K27" s="80">
        <v>100</v>
      </c>
      <c r="L27" s="84"/>
      <c r="M27" s="84"/>
    </row>
    <row r="28" spans="1:13" x14ac:dyDescent="0.25">
      <c r="A28" s="30" t="s">
        <v>94</v>
      </c>
      <c r="B28" s="81">
        <v>10.199999999999999</v>
      </c>
      <c r="C28" s="81">
        <v>2</v>
      </c>
      <c r="D28" s="81">
        <v>3.6</v>
      </c>
      <c r="E28" s="81">
        <v>15.799999999999999</v>
      </c>
      <c r="F28" s="81">
        <v>24.6</v>
      </c>
      <c r="G28" s="81">
        <v>1.7</v>
      </c>
      <c r="H28" s="81">
        <v>8.4</v>
      </c>
      <c r="I28" s="81">
        <v>35.1</v>
      </c>
      <c r="J28" s="81">
        <v>14.4</v>
      </c>
      <c r="K28" s="81">
        <v>100</v>
      </c>
      <c r="L28" s="84"/>
      <c r="M28" s="84"/>
    </row>
    <row r="29" spans="1:13" x14ac:dyDescent="0.25">
      <c r="A29" s="30" t="s">
        <v>95</v>
      </c>
      <c r="B29" s="81">
        <v>5.5</v>
      </c>
      <c r="C29" s="81">
        <v>11</v>
      </c>
      <c r="D29" s="81">
        <v>3.7</v>
      </c>
      <c r="E29" s="81">
        <v>20.2</v>
      </c>
      <c r="F29" s="81">
        <v>1.9</v>
      </c>
      <c r="G29" s="81">
        <v>30.9</v>
      </c>
      <c r="H29" s="81">
        <v>5.9</v>
      </c>
      <c r="I29" s="81">
        <v>21.1</v>
      </c>
      <c r="J29" s="81">
        <v>20</v>
      </c>
      <c r="K29" s="81">
        <v>100</v>
      </c>
      <c r="L29" s="84"/>
      <c r="M29" s="84"/>
    </row>
    <row r="30" spans="1:13" x14ac:dyDescent="0.25">
      <c r="A30" s="77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4"/>
      <c r="M30" s="84"/>
    </row>
    <row r="31" spans="1:13" x14ac:dyDescent="0.25">
      <c r="A31" s="25" t="s">
        <v>97</v>
      </c>
      <c r="B31" s="25">
        <v>7.1</v>
      </c>
      <c r="C31" s="78">
        <v>7.8</v>
      </c>
      <c r="D31" s="78">
        <v>3.7</v>
      </c>
      <c r="E31" s="78">
        <v>18.599999999999998</v>
      </c>
      <c r="F31" s="79">
        <v>8.8000000000000007</v>
      </c>
      <c r="G31" s="78">
        <v>18</v>
      </c>
      <c r="H31" s="78">
        <v>7</v>
      </c>
      <c r="I31" s="79">
        <v>27.4</v>
      </c>
      <c r="J31" s="78">
        <v>20.2</v>
      </c>
      <c r="K31" s="79">
        <v>100</v>
      </c>
      <c r="L31" s="84"/>
      <c r="M31" s="84"/>
    </row>
    <row r="32" spans="1:13" x14ac:dyDescent="0.25">
      <c r="A32" s="30" t="s">
        <v>104</v>
      </c>
      <c r="B32" s="80">
        <v>1.5</v>
      </c>
      <c r="C32" s="80">
        <v>0</v>
      </c>
      <c r="D32" s="80">
        <v>0</v>
      </c>
      <c r="E32" s="80">
        <v>1.5</v>
      </c>
      <c r="F32" s="80">
        <v>19.100000000000001</v>
      </c>
      <c r="G32" s="80">
        <v>0</v>
      </c>
      <c r="H32" s="80">
        <v>0</v>
      </c>
      <c r="I32" s="80">
        <v>0</v>
      </c>
      <c r="J32" s="80">
        <v>79.400000000000006</v>
      </c>
      <c r="K32" s="80">
        <v>100</v>
      </c>
      <c r="L32" s="84"/>
      <c r="M32" s="84"/>
    </row>
    <row r="33" spans="1:13" x14ac:dyDescent="0.25">
      <c r="A33" s="30" t="s">
        <v>94</v>
      </c>
      <c r="B33" s="81">
        <v>10.9</v>
      </c>
      <c r="C33" s="81">
        <v>2.1</v>
      </c>
      <c r="D33" s="81">
        <v>3.7</v>
      </c>
      <c r="E33" s="81">
        <v>16.7</v>
      </c>
      <c r="F33" s="81">
        <v>22</v>
      </c>
      <c r="G33" s="81">
        <v>1.1000000000000001</v>
      </c>
      <c r="H33" s="81">
        <v>8.8000000000000007</v>
      </c>
      <c r="I33" s="81">
        <v>33.9</v>
      </c>
      <c r="J33" s="81">
        <v>17.3</v>
      </c>
      <c r="K33" s="81">
        <v>100</v>
      </c>
      <c r="L33" s="84"/>
      <c r="M33" s="84"/>
    </row>
    <row r="34" spans="1:13" x14ac:dyDescent="0.25">
      <c r="A34" s="30" t="s">
        <v>95</v>
      </c>
      <c r="B34" s="81">
        <v>5.0999999999999996</v>
      </c>
      <c r="C34" s="81">
        <v>10.8</v>
      </c>
      <c r="D34" s="81">
        <v>3.7</v>
      </c>
      <c r="E34" s="81">
        <v>19.600000000000001</v>
      </c>
      <c r="F34" s="81">
        <v>1.8</v>
      </c>
      <c r="G34" s="81">
        <v>26.9</v>
      </c>
      <c r="H34" s="81">
        <v>6</v>
      </c>
      <c r="I34" s="81">
        <v>24</v>
      </c>
      <c r="J34" s="81">
        <v>21.7</v>
      </c>
      <c r="K34" s="81">
        <v>100</v>
      </c>
      <c r="L34" s="84"/>
      <c r="M34" s="84"/>
    </row>
    <row r="35" spans="1:13" x14ac:dyDescent="0.25">
      <c r="A35" s="77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4"/>
      <c r="M35" s="84"/>
    </row>
    <row r="36" spans="1:13" x14ac:dyDescent="0.25">
      <c r="A36" s="25" t="s">
        <v>89</v>
      </c>
      <c r="B36" s="25">
        <v>6.9</v>
      </c>
      <c r="C36" s="78">
        <v>7.6</v>
      </c>
      <c r="D36" s="78">
        <v>3.6</v>
      </c>
      <c r="E36" s="78">
        <v>18.100000000000001</v>
      </c>
      <c r="F36" s="79">
        <v>8.6</v>
      </c>
      <c r="G36" s="78">
        <v>19.600000000000001</v>
      </c>
      <c r="H36" s="78">
        <v>6.9</v>
      </c>
      <c r="I36" s="79">
        <v>28.8</v>
      </c>
      <c r="J36" s="78">
        <v>18</v>
      </c>
      <c r="K36" s="79">
        <v>100</v>
      </c>
      <c r="L36" s="84"/>
      <c r="M36" s="84"/>
    </row>
    <row r="37" spans="1:13" x14ac:dyDescent="0.25">
      <c r="A37" s="30" t="s">
        <v>104</v>
      </c>
      <c r="B37" s="80">
        <v>0</v>
      </c>
      <c r="C37" s="80">
        <v>0</v>
      </c>
      <c r="D37" s="80">
        <v>0</v>
      </c>
      <c r="E37" s="80">
        <v>0</v>
      </c>
      <c r="F37" s="80">
        <v>21.7</v>
      </c>
      <c r="G37" s="80">
        <v>0</v>
      </c>
      <c r="H37" s="80">
        <v>0</v>
      </c>
      <c r="I37" s="80">
        <v>1.4</v>
      </c>
      <c r="J37" s="80">
        <v>76.8</v>
      </c>
      <c r="K37" s="80">
        <v>100</v>
      </c>
      <c r="L37" s="84"/>
      <c r="M37" s="84"/>
    </row>
    <row r="38" spans="1:13" x14ac:dyDescent="0.25">
      <c r="A38" s="30" t="s">
        <v>94</v>
      </c>
      <c r="B38" s="81">
        <v>10.199999999999999</v>
      </c>
      <c r="C38" s="81">
        <v>2.2000000000000002</v>
      </c>
      <c r="D38" s="81">
        <v>4</v>
      </c>
      <c r="E38" s="81">
        <v>16.399999999999999</v>
      </c>
      <c r="F38" s="81">
        <v>21.2</v>
      </c>
      <c r="G38" s="81">
        <v>2.8</v>
      </c>
      <c r="H38" s="81">
        <v>8.5</v>
      </c>
      <c r="I38" s="81">
        <v>35.799999999999997</v>
      </c>
      <c r="J38" s="81">
        <v>15.4</v>
      </c>
      <c r="K38" s="81">
        <v>100</v>
      </c>
      <c r="L38" s="84"/>
      <c r="M38" s="84"/>
    </row>
    <row r="39" spans="1:13" x14ac:dyDescent="0.25">
      <c r="A39" s="30" t="s">
        <v>95</v>
      </c>
      <c r="B39" s="81">
        <v>5.2</v>
      </c>
      <c r="C39" s="81">
        <v>10.5</v>
      </c>
      <c r="D39" s="81">
        <v>3.4</v>
      </c>
      <c r="E39" s="81">
        <v>19.099999999999998</v>
      </c>
      <c r="F39" s="81">
        <v>2</v>
      </c>
      <c r="G39" s="81">
        <v>28.4</v>
      </c>
      <c r="H39" s="81">
        <v>6.1</v>
      </c>
      <c r="I39" s="81">
        <v>25.2</v>
      </c>
      <c r="J39" s="81">
        <v>19.3</v>
      </c>
      <c r="K39" s="81">
        <v>100</v>
      </c>
      <c r="L39" s="84"/>
      <c r="M39" s="84"/>
    </row>
    <row r="40" spans="1:13" x14ac:dyDescent="0.25">
      <c r="A40" s="77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4"/>
      <c r="M40" s="84"/>
    </row>
    <row r="41" spans="1:13" x14ac:dyDescent="0.25">
      <c r="A41" s="25" t="s">
        <v>96</v>
      </c>
      <c r="B41" s="25">
        <v>6.6</v>
      </c>
      <c r="C41" s="78">
        <v>7.5</v>
      </c>
      <c r="D41" s="78">
        <v>2.9</v>
      </c>
      <c r="E41" s="78">
        <v>17</v>
      </c>
      <c r="F41" s="79">
        <v>8.9</v>
      </c>
      <c r="G41" s="78">
        <v>19</v>
      </c>
      <c r="H41" s="78">
        <v>6.7</v>
      </c>
      <c r="I41" s="79">
        <v>28.1</v>
      </c>
      <c r="J41" s="78">
        <v>20.399999999999999</v>
      </c>
      <c r="K41" s="79">
        <v>100</v>
      </c>
      <c r="L41" s="84"/>
      <c r="M41" s="84"/>
    </row>
    <row r="42" spans="1:13" x14ac:dyDescent="0.25">
      <c r="A42" s="30" t="s">
        <v>104</v>
      </c>
      <c r="B42" s="80">
        <v>0</v>
      </c>
      <c r="C42" s="80">
        <v>0</v>
      </c>
      <c r="D42" s="80">
        <v>0</v>
      </c>
      <c r="E42" s="80">
        <v>0</v>
      </c>
      <c r="F42" s="80">
        <v>21.4</v>
      </c>
      <c r="G42" s="80">
        <v>0</v>
      </c>
      <c r="H42" s="80">
        <v>0</v>
      </c>
      <c r="I42" s="80">
        <v>1.4</v>
      </c>
      <c r="J42" s="80">
        <v>77.099999999999994</v>
      </c>
      <c r="K42" s="80">
        <v>100</v>
      </c>
      <c r="L42" s="84"/>
      <c r="M42" s="84"/>
    </row>
    <row r="43" spans="1:13" x14ac:dyDescent="0.25">
      <c r="A43" s="30" t="s">
        <v>94</v>
      </c>
      <c r="B43" s="81">
        <v>9.9</v>
      </c>
      <c r="C43" s="81">
        <v>2.4</v>
      </c>
      <c r="D43" s="81">
        <v>2.2000000000000002</v>
      </c>
      <c r="E43" s="81">
        <v>14.5</v>
      </c>
      <c r="F43" s="81">
        <v>21.6</v>
      </c>
      <c r="G43" s="81">
        <v>2.8</v>
      </c>
      <c r="H43" s="81">
        <v>8.3000000000000007</v>
      </c>
      <c r="I43" s="81">
        <v>35</v>
      </c>
      <c r="J43" s="81">
        <v>17.899999999999999</v>
      </c>
      <c r="K43" s="81">
        <v>100</v>
      </c>
      <c r="L43" s="84"/>
      <c r="M43" s="84"/>
    </row>
    <row r="44" spans="1:13" x14ac:dyDescent="0.25">
      <c r="A44" s="30" t="s">
        <v>95</v>
      </c>
      <c r="B44" s="81">
        <v>4.9000000000000004</v>
      </c>
      <c r="C44" s="81">
        <v>10.199999999999999</v>
      </c>
      <c r="D44" s="81">
        <v>3.3</v>
      </c>
      <c r="E44" s="81">
        <v>18.399999999999999</v>
      </c>
      <c r="F44" s="81">
        <v>2.2000000000000002</v>
      </c>
      <c r="G44" s="81">
        <v>27.6</v>
      </c>
      <c r="H44" s="81">
        <v>5.8</v>
      </c>
      <c r="I44" s="81">
        <v>24.4</v>
      </c>
      <c r="J44" s="81">
        <v>21.7</v>
      </c>
      <c r="K44" s="81">
        <v>100</v>
      </c>
      <c r="L44" s="84"/>
      <c r="M44" s="84"/>
    </row>
    <row r="45" spans="1:13" x14ac:dyDescent="0.25">
      <c r="A45" s="77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4"/>
      <c r="M45" s="84"/>
    </row>
    <row r="46" spans="1:13" x14ac:dyDescent="0.25">
      <c r="A46" s="25" t="s">
        <v>113</v>
      </c>
      <c r="B46" s="25">
        <v>6.8</v>
      </c>
      <c r="C46" s="78">
        <v>7.1</v>
      </c>
      <c r="D46" s="78">
        <v>3</v>
      </c>
      <c r="E46" s="78">
        <v>16.899999999999999</v>
      </c>
      <c r="F46" s="79">
        <v>9.4</v>
      </c>
      <c r="G46" s="78">
        <v>18.399999999999999</v>
      </c>
      <c r="H46" s="78">
        <v>6.9</v>
      </c>
      <c r="I46" s="79">
        <v>28</v>
      </c>
      <c r="J46" s="78">
        <v>20.399999999999999</v>
      </c>
      <c r="K46" s="79">
        <v>100</v>
      </c>
      <c r="L46" s="84"/>
      <c r="M46" s="84"/>
    </row>
    <row r="47" spans="1:13" x14ac:dyDescent="0.25">
      <c r="A47" s="30" t="s">
        <v>104</v>
      </c>
      <c r="B47" s="80">
        <v>0</v>
      </c>
      <c r="C47" s="80">
        <v>0</v>
      </c>
      <c r="D47" s="80">
        <v>0</v>
      </c>
      <c r="E47" s="80">
        <v>0</v>
      </c>
      <c r="F47" s="80">
        <v>28.4</v>
      </c>
      <c r="G47" s="80">
        <v>0</v>
      </c>
      <c r="H47" s="80">
        <v>0</v>
      </c>
      <c r="I47" s="80">
        <v>1.5</v>
      </c>
      <c r="J47" s="80">
        <v>70.099999999999994</v>
      </c>
      <c r="K47" s="80">
        <v>100</v>
      </c>
      <c r="L47" s="84"/>
      <c r="M47" s="84"/>
    </row>
    <row r="48" spans="1:13" x14ac:dyDescent="0.25">
      <c r="A48" s="30" t="s">
        <v>94</v>
      </c>
      <c r="B48" s="81">
        <v>10.1</v>
      </c>
      <c r="C48" s="81">
        <v>2.2999999999999998</v>
      </c>
      <c r="D48" s="81">
        <v>2.8</v>
      </c>
      <c r="E48" s="81">
        <v>15.2</v>
      </c>
      <c r="F48" s="81">
        <v>22.2</v>
      </c>
      <c r="G48" s="81">
        <v>2.9</v>
      </c>
      <c r="H48" s="81">
        <v>8.3000000000000007</v>
      </c>
      <c r="I48" s="81">
        <v>34.200000000000003</v>
      </c>
      <c r="J48" s="81">
        <v>17.100000000000001</v>
      </c>
      <c r="K48" s="81">
        <v>100</v>
      </c>
      <c r="L48" s="84"/>
      <c r="M48" s="84"/>
    </row>
    <row r="49" spans="1:13" x14ac:dyDescent="0.25">
      <c r="A49" s="30" t="s">
        <v>95</v>
      </c>
      <c r="B49" s="81">
        <v>5.0999999999999996</v>
      </c>
      <c r="C49" s="81">
        <v>9.6999999999999993</v>
      </c>
      <c r="D49" s="81">
        <v>3.1</v>
      </c>
      <c r="E49" s="81">
        <v>17.899999999999999</v>
      </c>
      <c r="F49" s="81">
        <v>2.4</v>
      </c>
      <c r="G49" s="81">
        <v>26.8</v>
      </c>
      <c r="H49" s="81">
        <v>6.1</v>
      </c>
      <c r="I49" s="81">
        <v>24.7</v>
      </c>
      <c r="J49" s="81">
        <v>22.1</v>
      </c>
      <c r="K49" s="81">
        <v>100</v>
      </c>
      <c r="L49" s="84"/>
      <c r="M49" s="84"/>
    </row>
    <row r="50" spans="1:13" x14ac:dyDescent="0.25">
      <c r="A50" s="77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4"/>
      <c r="M50" s="84"/>
    </row>
    <row r="51" spans="1:13" x14ac:dyDescent="0.25">
      <c r="A51" s="25" t="s">
        <v>119</v>
      </c>
      <c r="B51" s="25">
        <v>6.8</v>
      </c>
      <c r="C51" s="78">
        <v>7.4</v>
      </c>
      <c r="D51" s="78">
        <v>3.1</v>
      </c>
      <c r="E51" s="78">
        <v>17.3</v>
      </c>
      <c r="F51" s="79">
        <v>9.3000000000000007</v>
      </c>
      <c r="G51" s="78">
        <v>18.8</v>
      </c>
      <c r="H51" s="78">
        <v>6.8</v>
      </c>
      <c r="I51" s="79">
        <v>30.2</v>
      </c>
      <c r="J51" s="78">
        <v>17.600000000000001</v>
      </c>
      <c r="K51" s="79">
        <v>100</v>
      </c>
      <c r="L51" s="84"/>
      <c r="M51" s="84"/>
    </row>
    <row r="52" spans="1:13" x14ac:dyDescent="0.25">
      <c r="A52" s="30" t="s">
        <v>104</v>
      </c>
      <c r="B52" s="80">
        <v>4.8</v>
      </c>
      <c r="C52" s="80">
        <v>0</v>
      </c>
      <c r="D52" s="80">
        <v>0</v>
      </c>
      <c r="E52" s="80">
        <v>4.8</v>
      </c>
      <c r="F52" s="80">
        <v>19</v>
      </c>
      <c r="G52" s="80">
        <v>0</v>
      </c>
      <c r="H52" s="80">
        <v>1.6</v>
      </c>
      <c r="I52" s="80">
        <v>0</v>
      </c>
      <c r="J52" s="80">
        <v>74.599999999999994</v>
      </c>
      <c r="K52" s="80">
        <v>100</v>
      </c>
      <c r="L52" s="84"/>
      <c r="M52" s="84"/>
    </row>
    <row r="53" spans="1:13" x14ac:dyDescent="0.25">
      <c r="A53" s="30" t="s">
        <v>94</v>
      </c>
      <c r="B53" s="81">
        <v>9.9</v>
      </c>
      <c r="C53" s="81">
        <v>2.2999999999999998</v>
      </c>
      <c r="D53" s="81">
        <v>3.3</v>
      </c>
      <c r="E53" s="81">
        <v>15.5</v>
      </c>
      <c r="F53" s="81">
        <v>22</v>
      </c>
      <c r="G53" s="81">
        <v>3.9</v>
      </c>
      <c r="H53" s="81">
        <v>8.1999999999999993</v>
      </c>
      <c r="I53" s="81">
        <v>34.299999999999997</v>
      </c>
      <c r="J53" s="81">
        <v>16.2</v>
      </c>
      <c r="K53" s="81">
        <v>100</v>
      </c>
      <c r="L53" s="84"/>
      <c r="M53" s="84"/>
    </row>
    <row r="54" spans="1:13" x14ac:dyDescent="0.25">
      <c r="A54" s="30" t="s">
        <v>95</v>
      </c>
      <c r="B54" s="81">
        <v>5.0999999999999996</v>
      </c>
      <c r="C54" s="81">
        <v>10.1</v>
      </c>
      <c r="D54" s="81">
        <v>3</v>
      </c>
      <c r="E54" s="81">
        <v>18.2</v>
      </c>
      <c r="F54" s="81">
        <v>2.6</v>
      </c>
      <c r="G54" s="81">
        <v>26.8</v>
      </c>
      <c r="H54" s="81">
        <v>6.1</v>
      </c>
      <c r="I54" s="81">
        <v>28.2</v>
      </c>
      <c r="J54" s="81">
        <v>18.2</v>
      </c>
      <c r="K54" s="81">
        <v>100</v>
      </c>
      <c r="L54" s="84"/>
      <c r="M54" s="84"/>
    </row>
    <row r="55" spans="1:13" x14ac:dyDescent="0.25">
      <c r="A55" s="77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4"/>
      <c r="M55" s="84"/>
    </row>
    <row r="56" spans="1:13" x14ac:dyDescent="0.25">
      <c r="A56" s="25" t="s">
        <v>123</v>
      </c>
      <c r="B56" s="83">
        <v>6.7613045785269339</v>
      </c>
      <c r="C56" s="78">
        <v>7.7447538469366242</v>
      </c>
      <c r="D56" s="78">
        <v>2.2823582430202722</v>
      </c>
      <c r="E56" s="78">
        <v>16.78841666848383</v>
      </c>
      <c r="F56" s="79">
        <v>9.1461508827783717</v>
      </c>
      <c r="G56" s="78">
        <v>19.06714058309165</v>
      </c>
      <c r="H56" s="78">
        <v>6.9662807009892642</v>
      </c>
      <c r="I56" s="79">
        <v>29.832748206458927</v>
      </c>
      <c r="J56" s="78">
        <v>18.199262958197956</v>
      </c>
      <c r="K56" s="79">
        <v>100</v>
      </c>
      <c r="L56" s="84"/>
      <c r="M56" s="84"/>
    </row>
    <row r="57" spans="1:13" x14ac:dyDescent="0.25">
      <c r="A57" s="30" t="s">
        <v>104</v>
      </c>
      <c r="B57" s="80">
        <v>1.0416666666666667</v>
      </c>
      <c r="C57" s="80">
        <v>0</v>
      </c>
      <c r="D57" s="80">
        <v>5.208333333333333</v>
      </c>
      <c r="E57" s="80">
        <v>6.25</v>
      </c>
      <c r="F57" s="80">
        <v>20.833333333333332</v>
      </c>
      <c r="G57" s="80">
        <v>2.0833333333333335</v>
      </c>
      <c r="H57" s="80">
        <v>0</v>
      </c>
      <c r="I57" s="80">
        <v>4.166666666666667</v>
      </c>
      <c r="J57" s="80">
        <v>66.666666666666671</v>
      </c>
      <c r="K57" s="80">
        <v>100</v>
      </c>
      <c r="L57" s="84"/>
      <c r="M57" s="84"/>
    </row>
    <row r="58" spans="1:13" x14ac:dyDescent="0.25">
      <c r="A58" s="30" t="s">
        <v>94</v>
      </c>
      <c r="B58" s="81">
        <v>10.097385955920041</v>
      </c>
      <c r="C58" s="81">
        <v>1.867492701624585</v>
      </c>
      <c r="D58" s="81">
        <v>0.88249058453858664</v>
      </c>
      <c r="E58" s="81">
        <v>12.847369242083213</v>
      </c>
      <c r="F58" s="81">
        <v>23.06286631159049</v>
      </c>
      <c r="G58" s="81">
        <v>3.2335702983977002</v>
      </c>
      <c r="H58" s="81">
        <v>8.782564125420631</v>
      </c>
      <c r="I58" s="81">
        <v>36.11971564192276</v>
      </c>
      <c r="J58" s="81">
        <v>15.953914380585207</v>
      </c>
      <c r="K58" s="81">
        <v>100</v>
      </c>
      <c r="L58" s="84"/>
      <c r="M58" s="84"/>
    </row>
    <row r="59" spans="1:13" x14ac:dyDescent="0.25">
      <c r="A59" s="30" t="s">
        <v>95</v>
      </c>
      <c r="B59" s="81">
        <v>5.1507429163787144</v>
      </c>
      <c r="C59" s="81">
        <v>10.60059606081548</v>
      </c>
      <c r="D59" s="81">
        <v>2.9576278507256393</v>
      </c>
      <c r="E59" s="81">
        <v>18.708966827919834</v>
      </c>
      <c r="F59" s="81">
        <v>2.3907221838286108</v>
      </c>
      <c r="G59" s="81">
        <v>26.756867657221839</v>
      </c>
      <c r="H59" s="81">
        <v>6.0934260539046301</v>
      </c>
      <c r="I59" s="81">
        <v>26.813018313752593</v>
      </c>
      <c r="J59" s="81">
        <v>19.236998963372496</v>
      </c>
      <c r="K59" s="81">
        <v>100</v>
      </c>
      <c r="L59" s="84"/>
      <c r="M59" s="84"/>
    </row>
    <row r="60" spans="1:13" x14ac:dyDescent="0.25">
      <c r="A60" s="77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4"/>
      <c r="M60" s="84"/>
    </row>
    <row r="61" spans="1:13" x14ac:dyDescent="0.25">
      <c r="A61" s="25" t="s">
        <v>125</v>
      </c>
      <c r="B61" s="25">
        <v>7</v>
      </c>
      <c r="C61" s="78">
        <v>7.9</v>
      </c>
      <c r="D61" s="78">
        <v>2.2000000000000002</v>
      </c>
      <c r="E61" s="78">
        <v>17.100000000000001</v>
      </c>
      <c r="F61" s="79">
        <v>9.4</v>
      </c>
      <c r="G61" s="78">
        <v>18.2</v>
      </c>
      <c r="H61" s="78">
        <v>7.4</v>
      </c>
      <c r="I61" s="79">
        <v>32.1</v>
      </c>
      <c r="J61" s="78">
        <v>15.9</v>
      </c>
      <c r="K61" s="79">
        <v>100</v>
      </c>
      <c r="L61" s="84"/>
      <c r="M61" s="84"/>
    </row>
    <row r="62" spans="1:13" x14ac:dyDescent="0.25">
      <c r="A62" s="30" t="s">
        <v>104</v>
      </c>
      <c r="B62" s="80">
        <v>11.9</v>
      </c>
      <c r="C62" s="80">
        <v>9.1</v>
      </c>
      <c r="D62" s="80">
        <v>10.8</v>
      </c>
      <c r="E62" s="80">
        <v>31.8</v>
      </c>
      <c r="F62" s="80">
        <v>33.200000000000003</v>
      </c>
      <c r="G62" s="80">
        <v>1.1000000000000001</v>
      </c>
      <c r="H62" s="80">
        <v>1.4</v>
      </c>
      <c r="I62" s="80">
        <v>10.4</v>
      </c>
      <c r="J62" s="80">
        <v>22.2</v>
      </c>
      <c r="K62" s="80">
        <v>100</v>
      </c>
      <c r="L62" s="84"/>
      <c r="M62" s="84"/>
    </row>
    <row r="63" spans="1:13" x14ac:dyDescent="0.25">
      <c r="A63" s="30" t="s">
        <v>94</v>
      </c>
      <c r="B63" s="81">
        <v>10.6</v>
      </c>
      <c r="C63" s="81">
        <v>1.1000000000000001</v>
      </c>
      <c r="D63" s="81">
        <v>0.2</v>
      </c>
      <c r="E63" s="81">
        <v>11.899999999999999</v>
      </c>
      <c r="F63" s="81">
        <v>23</v>
      </c>
      <c r="G63" s="81">
        <v>1.5</v>
      </c>
      <c r="H63" s="81">
        <v>9.6999999999999993</v>
      </c>
      <c r="I63" s="81">
        <v>39.299999999999997</v>
      </c>
      <c r="J63" s="81">
        <v>14.7</v>
      </c>
      <c r="K63" s="81">
        <v>100</v>
      </c>
      <c r="L63" s="84"/>
      <c r="M63" s="84"/>
    </row>
    <row r="64" spans="1:13" x14ac:dyDescent="0.25">
      <c r="A64" s="30" t="s">
        <v>95</v>
      </c>
      <c r="B64" s="81">
        <v>5.0999999999999996</v>
      </c>
      <c r="C64" s="81">
        <v>10.9</v>
      </c>
      <c r="D64" s="81">
        <v>2.7</v>
      </c>
      <c r="E64" s="81">
        <v>18.7</v>
      </c>
      <c r="F64" s="81">
        <v>2.2999999999999998</v>
      </c>
      <c r="G64" s="81">
        <v>26.4</v>
      </c>
      <c r="H64" s="81">
        <v>6.6</v>
      </c>
      <c r="I64" s="81">
        <v>29.8</v>
      </c>
      <c r="J64" s="81">
        <v>16.2</v>
      </c>
      <c r="K64" s="81">
        <v>100</v>
      </c>
      <c r="L64" s="84"/>
      <c r="M64" s="84"/>
    </row>
    <row r="65" spans="1:13" x14ac:dyDescent="0.25">
      <c r="A65" s="77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4"/>
      <c r="M65" s="84"/>
    </row>
    <row r="66" spans="1:13" x14ac:dyDescent="0.25">
      <c r="A66" s="25" t="s">
        <v>142</v>
      </c>
      <c r="B66" s="25">
        <v>7.9</v>
      </c>
      <c r="C66" s="78">
        <v>8.1</v>
      </c>
      <c r="D66" s="78">
        <v>2.4</v>
      </c>
      <c r="E66" s="78">
        <v>18.399999999999999</v>
      </c>
      <c r="F66" s="79">
        <v>9</v>
      </c>
      <c r="G66" s="78">
        <v>17.399999999999999</v>
      </c>
      <c r="H66" s="78">
        <v>6.9</v>
      </c>
      <c r="I66" s="79">
        <v>31.3</v>
      </c>
      <c r="J66" s="78">
        <v>17</v>
      </c>
      <c r="K66" s="79">
        <v>100</v>
      </c>
      <c r="L66" s="84"/>
      <c r="M66" s="84"/>
    </row>
    <row r="67" spans="1:13" x14ac:dyDescent="0.25">
      <c r="A67" s="30" t="s">
        <v>104</v>
      </c>
      <c r="B67" s="80">
        <v>11.6</v>
      </c>
      <c r="C67" s="80">
        <v>9.8000000000000007</v>
      </c>
      <c r="D67" s="80">
        <v>12.5</v>
      </c>
      <c r="E67" s="80">
        <v>33.9</v>
      </c>
      <c r="F67" s="80">
        <v>34</v>
      </c>
      <c r="G67" s="80">
        <v>0.8</v>
      </c>
      <c r="H67" s="80">
        <v>1.4</v>
      </c>
      <c r="I67" s="80">
        <v>10.5</v>
      </c>
      <c r="J67" s="80">
        <v>19.399999999999999</v>
      </c>
      <c r="K67" s="80">
        <v>100</v>
      </c>
      <c r="L67" s="84"/>
      <c r="M67" s="84"/>
    </row>
    <row r="68" spans="1:13" x14ac:dyDescent="0.25">
      <c r="A68" s="30" t="s">
        <v>94</v>
      </c>
      <c r="B68" s="81">
        <v>12.8</v>
      </c>
      <c r="C68" s="81">
        <v>1.3</v>
      </c>
      <c r="D68" s="81">
        <v>0.1</v>
      </c>
      <c r="E68" s="81">
        <v>14.200000000000001</v>
      </c>
      <c r="F68" s="81">
        <v>21.9</v>
      </c>
      <c r="G68" s="81">
        <v>1.6</v>
      </c>
      <c r="H68" s="81">
        <v>9.3000000000000007</v>
      </c>
      <c r="I68" s="81">
        <v>38.200000000000003</v>
      </c>
      <c r="J68" s="81">
        <v>14.8</v>
      </c>
      <c r="K68" s="81">
        <v>100</v>
      </c>
      <c r="L68" s="84"/>
      <c r="M68" s="84"/>
    </row>
    <row r="69" spans="1:13" x14ac:dyDescent="0.25">
      <c r="A69" s="30" t="s">
        <v>95</v>
      </c>
      <c r="B69" s="81">
        <v>5.6</v>
      </c>
      <c r="C69" s="81">
        <v>11.2</v>
      </c>
      <c r="D69" s="81">
        <v>2.8</v>
      </c>
      <c r="E69" s="81">
        <v>19.599999999999998</v>
      </c>
      <c r="F69" s="81">
        <v>2.2000000000000002</v>
      </c>
      <c r="G69" s="81">
        <v>25.2</v>
      </c>
      <c r="H69" s="81">
        <v>6.1</v>
      </c>
      <c r="I69" s="81">
        <v>29.1</v>
      </c>
      <c r="J69" s="81">
        <v>17.8</v>
      </c>
      <c r="K69" s="81">
        <v>100</v>
      </c>
      <c r="L69" s="84"/>
      <c r="M69" s="84"/>
    </row>
    <row r="70" spans="1:13" x14ac:dyDescent="0.25">
      <c r="A70" s="77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4"/>
      <c r="M70" s="84"/>
    </row>
    <row r="71" spans="1:13" x14ac:dyDescent="0.25">
      <c r="A71" s="25" t="s">
        <v>171</v>
      </c>
      <c r="B71" s="82" t="s">
        <v>6</v>
      </c>
      <c r="C71" s="78" t="s">
        <v>6</v>
      </c>
      <c r="D71" s="78" t="s">
        <v>6</v>
      </c>
      <c r="E71" s="78">
        <v>16.8</v>
      </c>
      <c r="F71" s="79">
        <v>7.6</v>
      </c>
      <c r="G71" s="78">
        <v>16</v>
      </c>
      <c r="H71" s="78">
        <v>6.3</v>
      </c>
      <c r="I71" s="79">
        <v>34.1</v>
      </c>
      <c r="J71" s="78">
        <v>19.2</v>
      </c>
      <c r="K71" s="79">
        <v>100</v>
      </c>
      <c r="L71" s="84"/>
      <c r="M71" s="84"/>
    </row>
    <row r="72" spans="1:13" x14ac:dyDescent="0.25">
      <c r="A72" s="30" t="s">
        <v>104</v>
      </c>
      <c r="B72" s="80" t="s">
        <v>6</v>
      </c>
      <c r="C72" s="80" t="s">
        <v>6</v>
      </c>
      <c r="D72" s="80" t="s">
        <v>6</v>
      </c>
      <c r="E72" s="80">
        <v>38.6</v>
      </c>
      <c r="F72" s="80">
        <v>32.200000000000003</v>
      </c>
      <c r="G72" s="80">
        <v>0.9</v>
      </c>
      <c r="H72" s="80">
        <v>2</v>
      </c>
      <c r="I72" s="80">
        <v>8.8000000000000007</v>
      </c>
      <c r="J72" s="80">
        <v>17.5</v>
      </c>
      <c r="K72" s="80">
        <v>100.00000000000001</v>
      </c>
      <c r="L72" s="84"/>
      <c r="M72" s="84"/>
    </row>
    <row r="73" spans="1:13" x14ac:dyDescent="0.25">
      <c r="A73" s="30" t="s">
        <v>94</v>
      </c>
      <c r="B73" s="80" t="s">
        <v>6</v>
      </c>
      <c r="C73" s="80" t="s">
        <v>6</v>
      </c>
      <c r="D73" s="80" t="s">
        <v>6</v>
      </c>
      <c r="E73" s="81">
        <v>10.9</v>
      </c>
      <c r="F73" s="81">
        <v>18.399999999999999</v>
      </c>
      <c r="G73" s="81">
        <v>0.6</v>
      </c>
      <c r="H73" s="81">
        <v>9.5</v>
      </c>
      <c r="I73" s="81">
        <v>40.4</v>
      </c>
      <c r="J73" s="81">
        <v>20.2</v>
      </c>
      <c r="K73" s="81">
        <v>100</v>
      </c>
      <c r="L73" s="84"/>
      <c r="M73" s="84"/>
    </row>
    <row r="74" spans="1:13" x14ac:dyDescent="0.25">
      <c r="A74" s="30" t="s">
        <v>95</v>
      </c>
      <c r="B74" s="80" t="s">
        <v>6</v>
      </c>
      <c r="C74" s="80" t="s">
        <v>6</v>
      </c>
      <c r="D74" s="80" t="s">
        <v>6</v>
      </c>
      <c r="E74" s="81">
        <v>18.2</v>
      </c>
      <c r="F74" s="81">
        <v>2.1</v>
      </c>
      <c r="G74" s="81">
        <v>23</v>
      </c>
      <c r="H74" s="81">
        <v>5.2</v>
      </c>
      <c r="I74" s="81">
        <v>32.700000000000003</v>
      </c>
      <c r="J74" s="81">
        <v>18.8</v>
      </c>
      <c r="K74" s="81">
        <v>100</v>
      </c>
      <c r="L74" s="84"/>
      <c r="M74" s="84"/>
    </row>
    <row r="75" spans="1:13" x14ac:dyDescent="0.25">
      <c r="A75" s="77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4"/>
      <c r="M75" s="84"/>
    </row>
    <row r="76" spans="1:13" x14ac:dyDescent="0.25">
      <c r="A76" s="25" t="s">
        <v>177</v>
      </c>
      <c r="B76" s="82" t="s">
        <v>6</v>
      </c>
      <c r="C76" s="78" t="s">
        <v>6</v>
      </c>
      <c r="D76" s="78" t="s">
        <v>6</v>
      </c>
      <c r="E76" s="78">
        <v>17.100000000000001</v>
      </c>
      <c r="F76" s="79">
        <v>7.4</v>
      </c>
      <c r="G76" s="78">
        <v>16.5</v>
      </c>
      <c r="H76" s="78">
        <v>6.3</v>
      </c>
      <c r="I76" s="79">
        <v>32.299999999999997</v>
      </c>
      <c r="J76" s="78">
        <v>20.399999999999999</v>
      </c>
      <c r="K76" s="79">
        <v>100</v>
      </c>
      <c r="L76" s="84"/>
      <c r="M76" s="84"/>
    </row>
    <row r="77" spans="1:13" x14ac:dyDescent="0.25">
      <c r="A77" s="30" t="s">
        <v>178</v>
      </c>
      <c r="B77" s="80" t="s">
        <v>6</v>
      </c>
      <c r="C77" s="80" t="s">
        <v>6</v>
      </c>
      <c r="D77" s="80" t="s">
        <v>6</v>
      </c>
      <c r="E77" s="80">
        <v>40.1</v>
      </c>
      <c r="F77" s="80">
        <v>32.299999999999997</v>
      </c>
      <c r="G77" s="80">
        <v>0.9</v>
      </c>
      <c r="H77" s="80">
        <v>1.4</v>
      </c>
      <c r="I77" s="80">
        <v>8.5</v>
      </c>
      <c r="J77" s="80">
        <v>16.7</v>
      </c>
      <c r="K77" s="80">
        <v>100</v>
      </c>
      <c r="L77" s="84"/>
      <c r="M77" s="84"/>
    </row>
    <row r="78" spans="1:13" x14ac:dyDescent="0.25">
      <c r="A78" s="30" t="s">
        <v>179</v>
      </c>
      <c r="B78" s="80" t="s">
        <v>6</v>
      </c>
      <c r="C78" s="80" t="s">
        <v>6</v>
      </c>
      <c r="D78" s="80" t="s">
        <v>6</v>
      </c>
      <c r="E78" s="81">
        <v>11.3</v>
      </c>
      <c r="F78" s="81">
        <v>17.8</v>
      </c>
      <c r="G78" s="81">
        <v>0.7</v>
      </c>
      <c r="H78" s="81">
        <v>9.6</v>
      </c>
      <c r="I78" s="81">
        <v>40.299999999999997</v>
      </c>
      <c r="J78" s="81">
        <v>20.3</v>
      </c>
      <c r="K78" s="81">
        <v>100</v>
      </c>
      <c r="L78" s="84"/>
      <c r="M78" s="84"/>
    </row>
    <row r="79" spans="1:13" x14ac:dyDescent="0.25">
      <c r="A79" s="30" t="s">
        <v>7</v>
      </c>
      <c r="B79" s="80" t="s">
        <v>6</v>
      </c>
      <c r="C79" s="80" t="s">
        <v>6</v>
      </c>
      <c r="D79" s="80" t="s">
        <v>6</v>
      </c>
      <c r="E79" s="81">
        <v>18.2</v>
      </c>
      <c r="F79" s="81">
        <v>1.9</v>
      </c>
      <c r="G79" s="81">
        <v>23.6</v>
      </c>
      <c r="H79" s="81">
        <v>5.2</v>
      </c>
      <c r="I79" s="81">
        <v>30.3</v>
      </c>
      <c r="J79" s="81">
        <v>20.6</v>
      </c>
      <c r="K79" s="81">
        <v>100</v>
      </c>
      <c r="L79" s="84"/>
      <c r="M79" s="84"/>
    </row>
    <row r="80" spans="1:13" x14ac:dyDescent="0.25">
      <c r="A80" s="77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4"/>
      <c r="M80" s="84"/>
    </row>
    <row r="81" spans="1:13" x14ac:dyDescent="0.25">
      <c r="A81" s="25" t="s">
        <v>180</v>
      </c>
      <c r="B81" s="82" t="s">
        <v>6</v>
      </c>
      <c r="C81" s="78" t="s">
        <v>6</v>
      </c>
      <c r="D81" s="78" t="s">
        <v>6</v>
      </c>
      <c r="E81" s="78">
        <v>18</v>
      </c>
      <c r="F81" s="79">
        <v>7.6</v>
      </c>
      <c r="G81" s="78">
        <v>17.100000000000001</v>
      </c>
      <c r="H81" s="78">
        <v>6</v>
      </c>
      <c r="I81" s="79">
        <v>31.6</v>
      </c>
      <c r="J81" s="78">
        <v>19.7</v>
      </c>
      <c r="K81" s="79">
        <v>100</v>
      </c>
      <c r="L81" s="84"/>
      <c r="M81" s="84"/>
    </row>
    <row r="82" spans="1:13" x14ac:dyDescent="0.25">
      <c r="A82" s="30" t="s">
        <v>178</v>
      </c>
      <c r="B82" s="80" t="s">
        <v>6</v>
      </c>
      <c r="C82" s="80" t="s">
        <v>6</v>
      </c>
      <c r="D82" s="80" t="s">
        <v>6</v>
      </c>
      <c r="E82" s="80">
        <v>39.9</v>
      </c>
      <c r="F82" s="80">
        <v>33.299999999999997</v>
      </c>
      <c r="G82" s="80">
        <v>1</v>
      </c>
      <c r="H82" s="80">
        <v>1</v>
      </c>
      <c r="I82" s="80">
        <v>8.9</v>
      </c>
      <c r="J82" s="80">
        <v>15.9</v>
      </c>
      <c r="K82" s="80">
        <v>100</v>
      </c>
      <c r="L82" s="84"/>
      <c r="M82" s="84"/>
    </row>
    <row r="83" spans="1:13" x14ac:dyDescent="0.25">
      <c r="A83" s="30" t="s">
        <v>179</v>
      </c>
      <c r="B83" s="80" t="s">
        <v>6</v>
      </c>
      <c r="C83" s="80" t="s">
        <v>6</v>
      </c>
      <c r="D83" s="80" t="s">
        <v>6</v>
      </c>
      <c r="E83" s="81">
        <v>12.6</v>
      </c>
      <c r="F83" s="81">
        <v>18.7</v>
      </c>
      <c r="G83" s="81">
        <v>0.7</v>
      </c>
      <c r="H83" s="81">
        <v>9.5</v>
      </c>
      <c r="I83" s="81">
        <v>39.4</v>
      </c>
      <c r="J83" s="81">
        <v>19</v>
      </c>
      <c r="K83" s="81">
        <v>100</v>
      </c>
      <c r="L83" s="84"/>
      <c r="M83" s="84"/>
    </row>
    <row r="84" spans="1:13" x14ac:dyDescent="0.25">
      <c r="A84" s="30" t="s">
        <v>7</v>
      </c>
      <c r="B84" s="80" t="s">
        <v>6</v>
      </c>
      <c r="C84" s="80" t="s">
        <v>6</v>
      </c>
      <c r="D84" s="80" t="s">
        <v>6</v>
      </c>
      <c r="E84" s="81">
        <v>19</v>
      </c>
      <c r="F84" s="81">
        <v>1.8</v>
      </c>
      <c r="G84" s="81">
        <v>24.5</v>
      </c>
      <c r="H84" s="81">
        <v>4.9000000000000004</v>
      </c>
      <c r="I84" s="81">
        <v>29.6</v>
      </c>
      <c r="J84" s="81">
        <v>20.2</v>
      </c>
      <c r="K84" s="81">
        <v>100</v>
      </c>
    </row>
    <row r="85" spans="1:13" x14ac:dyDescent="0.25">
      <c r="A85" s="77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4"/>
      <c r="M85" s="84"/>
    </row>
    <row r="86" spans="1:13" x14ac:dyDescent="0.25">
      <c r="A86" s="160" t="s">
        <v>229</v>
      </c>
      <c r="B86" s="161" t="s">
        <v>6</v>
      </c>
      <c r="C86" s="162" t="s">
        <v>6</v>
      </c>
      <c r="D86" s="162" t="s">
        <v>6</v>
      </c>
      <c r="E86" s="162">
        <v>17.2</v>
      </c>
      <c r="F86" s="163">
        <v>7.5</v>
      </c>
      <c r="G86" s="162">
        <v>17.8</v>
      </c>
      <c r="H86" s="162">
        <v>6</v>
      </c>
      <c r="I86" s="163">
        <v>32.4</v>
      </c>
      <c r="J86" s="162">
        <v>19.100000000000001</v>
      </c>
      <c r="K86" s="163">
        <v>100</v>
      </c>
    </row>
    <row r="87" spans="1:13" x14ac:dyDescent="0.25">
      <c r="A87" s="164" t="s">
        <v>178</v>
      </c>
      <c r="B87" s="165" t="s">
        <v>6</v>
      </c>
      <c r="C87" s="165" t="s">
        <v>6</v>
      </c>
      <c r="D87" s="165" t="s">
        <v>6</v>
      </c>
      <c r="E87" s="165">
        <v>38.200000000000003</v>
      </c>
      <c r="F87" s="165">
        <v>34.200000000000003</v>
      </c>
      <c r="G87" s="165">
        <v>0.9</v>
      </c>
      <c r="H87" s="165">
        <v>1.2</v>
      </c>
      <c r="I87" s="165">
        <v>8.3000000000000007</v>
      </c>
      <c r="J87" s="165">
        <v>17.100000000000001</v>
      </c>
      <c r="K87" s="165">
        <v>100</v>
      </c>
    </row>
    <row r="88" spans="1:13" x14ac:dyDescent="0.25">
      <c r="A88" s="164" t="s">
        <v>179</v>
      </c>
      <c r="B88" s="165" t="s">
        <v>6</v>
      </c>
      <c r="C88" s="165" t="s">
        <v>6</v>
      </c>
      <c r="D88" s="165" t="s">
        <v>6</v>
      </c>
      <c r="E88" s="166">
        <v>12.7</v>
      </c>
      <c r="F88" s="166">
        <v>17.899999999999999</v>
      </c>
      <c r="G88" s="166">
        <v>0.9</v>
      </c>
      <c r="H88" s="166">
        <v>9.5</v>
      </c>
      <c r="I88" s="166">
        <v>40</v>
      </c>
      <c r="J88" s="166">
        <v>18.899999999999999</v>
      </c>
      <c r="K88" s="166">
        <v>100</v>
      </c>
    </row>
    <row r="89" spans="1:13" x14ac:dyDescent="0.25">
      <c r="A89" s="164" t="s">
        <v>7</v>
      </c>
      <c r="B89" s="165" t="s">
        <v>6</v>
      </c>
      <c r="C89" s="165" t="s">
        <v>6</v>
      </c>
      <c r="D89" s="165" t="s">
        <v>6</v>
      </c>
      <c r="E89" s="166">
        <v>17.8</v>
      </c>
      <c r="F89" s="166">
        <v>1.7</v>
      </c>
      <c r="G89" s="166">
        <v>25.7</v>
      </c>
      <c r="H89" s="166">
        <v>4.8</v>
      </c>
      <c r="I89" s="166">
        <v>30.6</v>
      </c>
      <c r="J89" s="166">
        <v>19.2</v>
      </c>
      <c r="K89" s="166">
        <v>100</v>
      </c>
    </row>
    <row r="90" spans="1:13" x14ac:dyDescent="0.25">
      <c r="A90" s="77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4"/>
      <c r="M90" s="84"/>
    </row>
    <row r="91" spans="1:13" x14ac:dyDescent="0.25">
      <c r="A91" s="160" t="s">
        <v>199</v>
      </c>
      <c r="B91" s="167" t="s">
        <v>200</v>
      </c>
      <c r="C91" s="167" t="s">
        <v>200</v>
      </c>
      <c r="D91" s="167" t="s">
        <v>200</v>
      </c>
      <c r="E91" s="162">
        <v>16.7</v>
      </c>
      <c r="F91" s="163">
        <v>7.4</v>
      </c>
      <c r="G91" s="162">
        <v>17.2</v>
      </c>
      <c r="H91" s="162">
        <v>5.7</v>
      </c>
      <c r="I91" s="163">
        <v>32.6</v>
      </c>
      <c r="J91" s="162">
        <v>20.5</v>
      </c>
      <c r="K91" s="163">
        <v>100</v>
      </c>
    </row>
    <row r="92" spans="1:13" x14ac:dyDescent="0.25">
      <c r="A92" s="167" t="s">
        <v>201</v>
      </c>
      <c r="B92" s="167" t="s">
        <v>200</v>
      </c>
      <c r="C92" s="167" t="s">
        <v>200</v>
      </c>
      <c r="D92" s="167" t="s">
        <v>200</v>
      </c>
      <c r="E92" s="167">
        <v>33.4</v>
      </c>
      <c r="F92" s="167">
        <v>34.299999999999997</v>
      </c>
      <c r="G92" s="167">
        <v>0.7</v>
      </c>
      <c r="H92" s="167">
        <v>1.1000000000000001</v>
      </c>
      <c r="I92" s="167">
        <v>8.8000000000000007</v>
      </c>
      <c r="J92" s="167">
        <v>21.7</v>
      </c>
      <c r="K92" s="165">
        <v>100</v>
      </c>
    </row>
    <row r="93" spans="1:13" x14ac:dyDescent="0.25">
      <c r="A93" s="167" t="s">
        <v>202</v>
      </c>
      <c r="B93" s="167" t="s">
        <v>200</v>
      </c>
      <c r="C93" s="167" t="s">
        <v>200</v>
      </c>
      <c r="D93" s="167" t="s">
        <v>200</v>
      </c>
      <c r="E93" s="167">
        <v>13.7</v>
      </c>
      <c r="F93" s="167">
        <v>17.600000000000001</v>
      </c>
      <c r="G93" s="167">
        <v>0.8</v>
      </c>
      <c r="H93" s="167">
        <v>8.8000000000000007</v>
      </c>
      <c r="I93" s="167">
        <v>40.5</v>
      </c>
      <c r="J93" s="167">
        <v>18.7</v>
      </c>
      <c r="K93" s="165">
        <v>100</v>
      </c>
    </row>
    <row r="94" spans="1:13" x14ac:dyDescent="0.25">
      <c r="A94" s="167" t="s">
        <v>203</v>
      </c>
      <c r="B94" s="167" t="s">
        <v>200</v>
      </c>
      <c r="C94" s="167" t="s">
        <v>200</v>
      </c>
      <c r="D94" s="167" t="s">
        <v>200</v>
      </c>
      <c r="E94" s="168">
        <v>17</v>
      </c>
      <c r="F94" s="167">
        <v>1.7</v>
      </c>
      <c r="G94" s="167">
        <v>24.8</v>
      </c>
      <c r="H94" s="167">
        <v>4.7</v>
      </c>
      <c r="I94" s="167">
        <v>30.7</v>
      </c>
      <c r="J94" s="167">
        <v>21.2</v>
      </c>
      <c r="K94" s="165">
        <v>100</v>
      </c>
    </row>
    <row r="95" spans="1:13" x14ac:dyDescent="0.25">
      <c r="A95" s="77"/>
      <c r="B95" s="85"/>
      <c r="C95" s="85"/>
      <c r="D95" s="85"/>
      <c r="E95" s="85"/>
      <c r="F95" s="85"/>
      <c r="G95" s="85"/>
      <c r="H95" s="85"/>
      <c r="I95" s="85"/>
      <c r="J95" s="85"/>
      <c r="K95" s="85"/>
    </row>
    <row r="97" spans="1:8" x14ac:dyDescent="0.25">
      <c r="A97" t="s">
        <v>204</v>
      </c>
    </row>
    <row r="98" spans="1:8" x14ac:dyDescent="0.25">
      <c r="A98" t="s">
        <v>205</v>
      </c>
    </row>
    <row r="99" spans="1:8" x14ac:dyDescent="0.25">
      <c r="A99" t="s">
        <v>188</v>
      </c>
    </row>
    <row r="100" spans="1:8" x14ac:dyDescent="0.25">
      <c r="A100" s="198" t="s">
        <v>245</v>
      </c>
      <c r="B100" s="140"/>
      <c r="C100" s="140"/>
      <c r="D100" s="140"/>
      <c r="E100" s="140"/>
      <c r="F100" s="159"/>
      <c r="G100" s="139"/>
      <c r="H100" s="139"/>
    </row>
  </sheetData>
  <mergeCells count="7">
    <mergeCell ref="K3:K5"/>
    <mergeCell ref="B3:I3"/>
    <mergeCell ref="A3:A5"/>
    <mergeCell ref="F4:H4"/>
    <mergeCell ref="I4:I5"/>
    <mergeCell ref="J3:J5"/>
    <mergeCell ref="B4:E4"/>
  </mergeCells>
  <pageMargins left="0.70866141732283472" right="0.70866141732283472" top="0.74803149606299213" bottom="0.74803149606299213" header="0.31496062992125984" footer="0.31496062992125984"/>
  <pageSetup paperSize="9" scale="58" fitToWidth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pane ySplit="5" topLeftCell="A21" activePane="bottomLeft" state="frozen"/>
      <selection pane="bottomLeft" activeCell="A29" sqref="A29"/>
    </sheetView>
  </sheetViews>
  <sheetFormatPr baseColWidth="10" defaultRowHeight="15" x14ac:dyDescent="0.25"/>
  <cols>
    <col min="1" max="1" width="14" customWidth="1"/>
    <col min="2" max="2" width="19.42578125" customWidth="1"/>
    <col min="3" max="3" width="12.42578125" customWidth="1"/>
    <col min="4" max="4" width="18.140625" customWidth="1"/>
    <col min="8" max="8" width="15.140625" customWidth="1"/>
  </cols>
  <sheetData>
    <row r="1" spans="1:11" ht="18.75" customHeight="1" x14ac:dyDescent="0.25">
      <c r="A1" s="4" t="s">
        <v>206</v>
      </c>
      <c r="B1" s="2"/>
      <c r="C1" s="2"/>
      <c r="D1" s="2"/>
      <c r="E1" s="2"/>
      <c r="F1" s="2"/>
      <c r="G1" s="2"/>
      <c r="H1" s="2"/>
      <c r="I1" s="2"/>
      <c r="J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customHeight="1" x14ac:dyDescent="0.25">
      <c r="A3" s="229"/>
      <c r="B3" s="229"/>
      <c r="C3" s="208" t="s">
        <v>109</v>
      </c>
      <c r="D3" s="209"/>
      <c r="E3" s="209"/>
      <c r="F3" s="209"/>
      <c r="G3" s="209"/>
      <c r="H3" s="230"/>
      <c r="I3" s="225" t="s">
        <v>12</v>
      </c>
      <c r="J3" s="218" t="s">
        <v>16</v>
      </c>
    </row>
    <row r="4" spans="1:11" ht="15" customHeight="1" x14ac:dyDescent="0.25">
      <c r="A4" s="229"/>
      <c r="B4" s="229"/>
      <c r="C4" s="224" t="s">
        <v>85</v>
      </c>
      <c r="D4" s="207" t="s">
        <v>86</v>
      </c>
      <c r="E4" s="207"/>
      <c r="F4" s="207"/>
      <c r="G4" s="207"/>
      <c r="H4" s="224" t="s">
        <v>103</v>
      </c>
      <c r="I4" s="223"/>
      <c r="J4" s="219"/>
    </row>
    <row r="5" spans="1:11" x14ac:dyDescent="0.25">
      <c r="A5" s="229"/>
      <c r="B5" s="229"/>
      <c r="C5" s="224" t="s">
        <v>16</v>
      </c>
      <c r="D5" s="44" t="s">
        <v>112</v>
      </c>
      <c r="E5" s="44" t="s">
        <v>111</v>
      </c>
      <c r="F5" s="44" t="s">
        <v>93</v>
      </c>
      <c r="G5" s="44" t="s">
        <v>16</v>
      </c>
      <c r="H5" s="224"/>
      <c r="I5" s="223"/>
      <c r="J5" s="219"/>
    </row>
    <row r="6" spans="1:11" x14ac:dyDescent="0.25">
      <c r="A6" s="216" t="s">
        <v>114</v>
      </c>
      <c r="B6" s="25">
        <v>2024</v>
      </c>
      <c r="C6" s="94">
        <v>19570</v>
      </c>
      <c r="D6" s="94">
        <v>8523</v>
      </c>
      <c r="E6" s="94">
        <v>20309</v>
      </c>
      <c r="F6" s="94">
        <v>6865</v>
      </c>
      <c r="G6" s="94">
        <v>35697</v>
      </c>
      <c r="H6" s="94">
        <v>36913</v>
      </c>
      <c r="I6" s="94">
        <v>21724</v>
      </c>
      <c r="J6" s="94">
        <v>113904</v>
      </c>
      <c r="K6" s="86"/>
    </row>
    <row r="7" spans="1:11" x14ac:dyDescent="0.25">
      <c r="A7" s="216"/>
      <c r="B7" s="88" t="s">
        <v>117</v>
      </c>
      <c r="C7" s="95">
        <v>12816</v>
      </c>
      <c r="D7" s="95">
        <v>7264</v>
      </c>
      <c r="E7" s="95">
        <v>15207</v>
      </c>
      <c r="F7" s="95">
        <v>4986</v>
      </c>
      <c r="G7" s="95">
        <v>27457</v>
      </c>
      <c r="H7" s="95">
        <v>28806</v>
      </c>
      <c r="I7" s="95">
        <v>14000</v>
      </c>
      <c r="J7" s="95">
        <v>83079</v>
      </c>
    </row>
    <row r="8" spans="1:11" x14ac:dyDescent="0.25">
      <c r="A8" s="216"/>
      <c r="B8" s="88" t="s">
        <v>118</v>
      </c>
      <c r="C8" s="95">
        <v>6754</v>
      </c>
      <c r="D8" s="95">
        <v>1259</v>
      </c>
      <c r="E8" s="95">
        <v>5102</v>
      </c>
      <c r="F8" s="95">
        <v>1879</v>
      </c>
      <c r="G8" s="95">
        <v>8240</v>
      </c>
      <c r="H8" s="95">
        <v>8107</v>
      </c>
      <c r="I8" s="95">
        <v>7724</v>
      </c>
      <c r="J8" s="95">
        <v>30825</v>
      </c>
    </row>
    <row r="9" spans="1:11" x14ac:dyDescent="0.25">
      <c r="A9" s="216"/>
      <c r="B9" s="25">
        <v>2025</v>
      </c>
      <c r="C9" s="94">
        <v>19692</v>
      </c>
      <c r="D9" s="94">
        <v>8686</v>
      </c>
      <c r="E9" s="94">
        <v>20251</v>
      </c>
      <c r="F9" s="94">
        <v>6723</v>
      </c>
      <c r="G9" s="94">
        <v>35660</v>
      </c>
      <c r="H9" s="94">
        <v>38481</v>
      </c>
      <c r="I9" s="94">
        <v>24223</v>
      </c>
      <c r="J9" s="94">
        <v>118056</v>
      </c>
      <c r="K9" s="86"/>
    </row>
    <row r="10" spans="1:11" x14ac:dyDescent="0.25">
      <c r="A10" s="216"/>
      <c r="B10" s="88" t="s">
        <v>117</v>
      </c>
      <c r="C10" s="95">
        <v>13625</v>
      </c>
      <c r="D10" s="95">
        <v>7444</v>
      </c>
      <c r="E10" s="95">
        <v>15131</v>
      </c>
      <c r="F10" s="95">
        <v>4985</v>
      </c>
      <c r="G10" s="95">
        <v>27560</v>
      </c>
      <c r="H10" s="95">
        <v>30601</v>
      </c>
      <c r="I10" s="95">
        <v>13396</v>
      </c>
      <c r="J10" s="95">
        <v>85182</v>
      </c>
    </row>
    <row r="11" spans="1:11" x14ac:dyDescent="0.25">
      <c r="A11" s="216"/>
      <c r="B11" s="88" t="s">
        <v>118</v>
      </c>
      <c r="C11" s="95">
        <v>6067</v>
      </c>
      <c r="D11" s="95">
        <v>1242</v>
      </c>
      <c r="E11" s="95">
        <v>5120</v>
      </c>
      <c r="F11" s="95">
        <v>1738</v>
      </c>
      <c r="G11" s="95">
        <v>8100</v>
      </c>
      <c r="H11" s="95">
        <v>7880</v>
      </c>
      <c r="I11" s="95">
        <v>10827</v>
      </c>
      <c r="J11" s="95">
        <v>32874</v>
      </c>
    </row>
    <row r="12" spans="1:11" x14ac:dyDescent="0.25">
      <c r="A12" s="216"/>
      <c r="B12" s="82" t="s">
        <v>163</v>
      </c>
      <c r="C12" s="89">
        <v>6.0000000000000001E-3</v>
      </c>
      <c r="D12" s="89">
        <v>1.9E-2</v>
      </c>
      <c r="E12" s="89">
        <v>-3.0000000000000001E-3</v>
      </c>
      <c r="F12" s="89">
        <v>-2.1000000000000001E-2</v>
      </c>
      <c r="G12" s="89">
        <v>-1E-3</v>
      </c>
      <c r="H12" s="89">
        <v>4.2000000000000003E-2</v>
      </c>
      <c r="I12" s="89">
        <v>0.115</v>
      </c>
      <c r="J12" s="89">
        <v>3.5999999999999997E-2</v>
      </c>
    </row>
    <row r="13" spans="1:11" x14ac:dyDescent="0.25">
      <c r="A13" s="216"/>
      <c r="B13" s="88" t="s">
        <v>117</v>
      </c>
      <c r="C13" s="90">
        <v>6.3E-2</v>
      </c>
      <c r="D13" s="90">
        <v>2.5000000000000001E-2</v>
      </c>
      <c r="E13" s="90">
        <v>-5.0000000000000001E-3</v>
      </c>
      <c r="F13" s="90">
        <v>0</v>
      </c>
      <c r="G13" s="90">
        <v>4.0000000000000001E-3</v>
      </c>
      <c r="H13" s="90">
        <v>6.2E-2</v>
      </c>
      <c r="I13" s="90">
        <v>-4.2999999999999997E-2</v>
      </c>
      <c r="J13" s="90">
        <v>2.5000000000000001E-2</v>
      </c>
    </row>
    <row r="14" spans="1:11" x14ac:dyDescent="0.25">
      <c r="A14" s="216"/>
      <c r="B14" s="88" t="s">
        <v>118</v>
      </c>
      <c r="C14" s="90">
        <v>-0.10199999999999999</v>
      </c>
      <c r="D14" s="90">
        <v>-1.4E-2</v>
      </c>
      <c r="E14" s="90">
        <v>4.0000000000000001E-3</v>
      </c>
      <c r="F14" s="90">
        <v>-7.4999999999999997E-2</v>
      </c>
      <c r="G14" s="90">
        <v>-1.7000000000000001E-2</v>
      </c>
      <c r="H14" s="90">
        <v>-2.8000000000000001E-2</v>
      </c>
      <c r="I14" s="90">
        <v>0.40200000000000002</v>
      </c>
      <c r="J14" s="90">
        <v>6.6000000000000003E-2</v>
      </c>
    </row>
    <row r="15" spans="1:11" x14ac:dyDescent="0.25">
      <c r="A15" s="28"/>
      <c r="B15" s="28"/>
      <c r="C15" s="87"/>
      <c r="D15" s="87"/>
      <c r="E15" s="87"/>
      <c r="F15" s="87"/>
      <c r="G15" s="87"/>
      <c r="H15" s="87"/>
      <c r="I15" s="87"/>
      <c r="J15" s="87"/>
    </row>
    <row r="16" spans="1:11" x14ac:dyDescent="0.25">
      <c r="A16" s="216" t="s">
        <v>115</v>
      </c>
      <c r="B16" s="25">
        <v>2024</v>
      </c>
      <c r="C16" s="89">
        <v>0.17199999999999999</v>
      </c>
      <c r="D16" s="89">
        <v>7.4999999999999997E-2</v>
      </c>
      <c r="E16" s="89">
        <v>0.17799999999999999</v>
      </c>
      <c r="F16" s="89">
        <v>0.06</v>
      </c>
      <c r="G16" s="89">
        <v>0.313</v>
      </c>
      <c r="H16" s="89">
        <v>0.32400000000000001</v>
      </c>
      <c r="I16" s="89">
        <v>0.191</v>
      </c>
      <c r="J16" s="89">
        <v>1</v>
      </c>
    </row>
    <row r="17" spans="1:10" x14ac:dyDescent="0.25">
      <c r="A17" s="216"/>
      <c r="B17" s="88" t="s">
        <v>117</v>
      </c>
      <c r="C17" s="91">
        <v>0.154</v>
      </c>
      <c r="D17" s="91">
        <v>8.6999999999999994E-2</v>
      </c>
      <c r="E17" s="91">
        <v>0.183</v>
      </c>
      <c r="F17" s="91">
        <v>0.06</v>
      </c>
      <c r="G17" s="91">
        <v>0.33</v>
      </c>
      <c r="H17" s="91">
        <v>0.34699999999999998</v>
      </c>
      <c r="I17" s="91">
        <v>0.16900000000000001</v>
      </c>
      <c r="J17" s="91">
        <v>1</v>
      </c>
    </row>
    <row r="18" spans="1:10" x14ac:dyDescent="0.25">
      <c r="A18" s="216"/>
      <c r="B18" s="88" t="s">
        <v>118</v>
      </c>
      <c r="C18" s="91">
        <v>0.219</v>
      </c>
      <c r="D18" s="91">
        <v>4.1000000000000002E-2</v>
      </c>
      <c r="E18" s="91">
        <v>0.16600000000000001</v>
      </c>
      <c r="F18" s="91">
        <v>6.2E-2</v>
      </c>
      <c r="G18" s="91">
        <v>0.26700000000000002</v>
      </c>
      <c r="H18" s="91">
        <v>0.26300000000000001</v>
      </c>
      <c r="I18" s="91">
        <v>0.251</v>
      </c>
      <c r="J18" s="91">
        <v>1</v>
      </c>
    </row>
    <row r="19" spans="1:10" x14ac:dyDescent="0.25">
      <c r="A19" s="216"/>
      <c r="B19" s="82">
        <v>2025</v>
      </c>
      <c r="C19" s="89">
        <v>0.16700000000000001</v>
      </c>
      <c r="D19" s="89">
        <v>7.3999999999999996E-2</v>
      </c>
      <c r="E19" s="89">
        <v>0.17199999999999999</v>
      </c>
      <c r="F19" s="89">
        <v>5.8000000000000003E-2</v>
      </c>
      <c r="G19" s="89">
        <v>0.30199999999999999</v>
      </c>
      <c r="H19" s="89">
        <v>0.32600000000000001</v>
      </c>
      <c r="I19" s="89">
        <v>0.20499999999999999</v>
      </c>
      <c r="J19" s="89">
        <v>1</v>
      </c>
    </row>
    <row r="20" spans="1:10" x14ac:dyDescent="0.25">
      <c r="A20" s="216"/>
      <c r="B20" s="88" t="s">
        <v>117</v>
      </c>
      <c r="C20" s="91">
        <v>0.16</v>
      </c>
      <c r="D20" s="91">
        <v>8.6999999999999994E-2</v>
      </c>
      <c r="E20" s="91">
        <v>0.17799999999999999</v>
      </c>
      <c r="F20" s="91">
        <v>5.8999999999999997E-2</v>
      </c>
      <c r="G20" s="91">
        <v>0.32400000000000001</v>
      </c>
      <c r="H20" s="91">
        <v>0.35899999999999999</v>
      </c>
      <c r="I20" s="91">
        <v>0.157</v>
      </c>
      <c r="J20" s="91">
        <v>1</v>
      </c>
    </row>
    <row r="21" spans="1:10" x14ac:dyDescent="0.25">
      <c r="A21" s="216"/>
      <c r="B21" s="88" t="s">
        <v>118</v>
      </c>
      <c r="C21" s="91">
        <v>0.185</v>
      </c>
      <c r="D21" s="91">
        <v>3.7999999999999999E-2</v>
      </c>
      <c r="E21" s="91">
        <v>0.156</v>
      </c>
      <c r="F21" s="91">
        <v>5.3999999999999999E-2</v>
      </c>
      <c r="G21" s="91">
        <v>0.246</v>
      </c>
      <c r="H21" s="91">
        <v>0.24</v>
      </c>
      <c r="I21" s="91">
        <v>0.32900000000000001</v>
      </c>
      <c r="J21" s="91">
        <v>1</v>
      </c>
    </row>
    <row r="22" spans="1:10" x14ac:dyDescent="0.25">
      <c r="A22" s="216"/>
      <c r="B22" s="82" t="s">
        <v>162</v>
      </c>
      <c r="C22" s="92">
        <v>-0.5</v>
      </c>
      <c r="D22" s="92">
        <v>-0.1</v>
      </c>
      <c r="E22" s="92">
        <v>-0.6</v>
      </c>
      <c r="F22" s="92">
        <v>-0.2</v>
      </c>
      <c r="G22" s="92">
        <v>-1.1000000000000001</v>
      </c>
      <c r="H22" s="92">
        <v>0.2</v>
      </c>
      <c r="I22" s="92">
        <v>1.4</v>
      </c>
      <c r="J22" s="92">
        <v>0</v>
      </c>
    </row>
    <row r="23" spans="1:10" x14ac:dyDescent="0.25">
      <c r="A23" s="216"/>
      <c r="B23" s="88" t="s">
        <v>117</v>
      </c>
      <c r="C23" s="43">
        <v>0.6</v>
      </c>
      <c r="D23" s="43">
        <v>0</v>
      </c>
      <c r="E23" s="43">
        <v>-0.5</v>
      </c>
      <c r="F23" s="43">
        <v>-0.1</v>
      </c>
      <c r="G23" s="43">
        <v>-0.6</v>
      </c>
      <c r="H23" s="43">
        <v>1.2</v>
      </c>
      <c r="I23" s="43">
        <v>-1.2</v>
      </c>
      <c r="J23" s="43">
        <v>0</v>
      </c>
    </row>
    <row r="24" spans="1:10" x14ac:dyDescent="0.25">
      <c r="A24" s="216"/>
      <c r="B24" s="88" t="s">
        <v>118</v>
      </c>
      <c r="C24" s="43">
        <v>-3.4</v>
      </c>
      <c r="D24" s="43">
        <v>-0.3</v>
      </c>
      <c r="E24" s="43">
        <v>-1</v>
      </c>
      <c r="F24" s="43">
        <v>-0.8</v>
      </c>
      <c r="G24" s="43">
        <v>-2.1</v>
      </c>
      <c r="H24" s="43">
        <v>-2.2999999999999998</v>
      </c>
      <c r="I24" s="43">
        <v>7.8</v>
      </c>
      <c r="J24" s="43">
        <v>0</v>
      </c>
    </row>
    <row r="25" spans="1:10" x14ac:dyDescent="0.25">
      <c r="A25" s="2"/>
      <c r="B25" s="88"/>
      <c r="C25" s="93"/>
      <c r="D25" s="93"/>
      <c r="E25" s="93"/>
      <c r="F25" s="93"/>
      <c r="G25" s="93"/>
      <c r="H25" s="93"/>
      <c r="I25" s="93"/>
      <c r="J25" s="93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2" t="s">
        <v>204</v>
      </c>
      <c r="B27" s="2"/>
      <c r="C27" s="2"/>
      <c r="D27" s="2"/>
      <c r="E27" s="2"/>
      <c r="F27" s="2"/>
      <c r="G27" s="2"/>
      <c r="H27" s="2"/>
      <c r="I27" s="37"/>
      <c r="J27" s="37"/>
    </row>
    <row r="28" spans="1:10" x14ac:dyDescent="0.25">
      <c r="A28" s="12" t="s">
        <v>188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198" t="s">
        <v>245</v>
      </c>
      <c r="B29" s="140"/>
      <c r="C29" s="140"/>
      <c r="D29" s="140"/>
      <c r="E29" s="140"/>
      <c r="F29" s="159"/>
      <c r="G29" s="139"/>
      <c r="H29" s="139"/>
    </row>
  </sheetData>
  <mergeCells count="9">
    <mergeCell ref="A16:A24"/>
    <mergeCell ref="A3:B5"/>
    <mergeCell ref="C3:H3"/>
    <mergeCell ref="I3:I5"/>
    <mergeCell ref="J3:J5"/>
    <mergeCell ref="D4:G4"/>
    <mergeCell ref="H4:H5"/>
    <mergeCell ref="A6:A14"/>
    <mergeCell ref="C4:C5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topLeftCell="A13" workbookViewId="0">
      <pane xSplit="1" topLeftCell="D1" activePane="topRight" state="frozen"/>
      <selection pane="topRight" activeCell="A20" sqref="A20"/>
    </sheetView>
  </sheetViews>
  <sheetFormatPr baseColWidth="10" defaultRowHeight="15" x14ac:dyDescent="0.25"/>
  <cols>
    <col min="1" max="1" width="24" customWidth="1"/>
    <col min="2" max="2" width="19.28515625" customWidth="1"/>
    <col min="3" max="3" width="18.5703125" customWidth="1"/>
    <col min="4" max="4" width="21.42578125" customWidth="1"/>
    <col min="5" max="5" width="24.28515625" customWidth="1"/>
    <col min="6" max="6" width="19.42578125" customWidth="1"/>
    <col min="7" max="7" width="18.85546875" customWidth="1"/>
    <col min="8" max="8" width="19.28515625" customWidth="1"/>
    <col min="9" max="9" width="20.5703125" customWidth="1"/>
    <col min="10" max="10" width="19.85546875" customWidth="1"/>
    <col min="11" max="11" width="18.7109375" customWidth="1"/>
    <col min="12" max="12" width="20.28515625" customWidth="1"/>
    <col min="13" max="13" width="24.85546875" customWidth="1"/>
    <col min="14" max="14" width="19.5703125" customWidth="1"/>
    <col min="15" max="15" width="19.85546875" customWidth="1"/>
    <col min="16" max="16" width="19.42578125" customWidth="1"/>
    <col min="17" max="17" width="24.5703125" customWidth="1"/>
    <col min="18" max="18" width="19.140625" customWidth="1"/>
    <col min="19" max="19" width="18.42578125" customWidth="1"/>
    <col min="20" max="20" width="20.140625" customWidth="1"/>
    <col min="21" max="21" width="27.42578125" customWidth="1"/>
    <col min="22" max="22" width="19.85546875" customWidth="1"/>
    <col min="23" max="23" width="18.5703125" customWidth="1"/>
    <col min="24" max="24" width="19.140625" customWidth="1"/>
    <col min="25" max="25" width="25.28515625" customWidth="1"/>
    <col min="26" max="26" width="19.85546875" customWidth="1"/>
    <col min="27" max="27" width="18.5703125" customWidth="1"/>
    <col min="28" max="28" width="19.140625" customWidth="1"/>
    <col min="29" max="29" width="20.7109375" customWidth="1"/>
  </cols>
  <sheetData>
    <row r="1" spans="1:45" ht="18.75" customHeight="1" x14ac:dyDescent="0.25">
      <c r="A1" s="4" t="s">
        <v>233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4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45" ht="22.5" customHeight="1" x14ac:dyDescent="0.25">
      <c r="A3" s="36"/>
      <c r="B3" s="234" t="s">
        <v>96</v>
      </c>
      <c r="C3" s="235"/>
      <c r="D3" s="235"/>
      <c r="E3" s="236"/>
      <c r="F3" s="234" t="s">
        <v>113</v>
      </c>
      <c r="G3" s="235"/>
      <c r="H3" s="235"/>
      <c r="I3" s="236"/>
      <c r="J3" s="234" t="s">
        <v>119</v>
      </c>
      <c r="K3" s="235"/>
      <c r="L3" s="235"/>
      <c r="M3" s="236"/>
      <c r="N3" s="234" t="s">
        <v>123</v>
      </c>
      <c r="O3" s="235"/>
      <c r="P3" s="235"/>
      <c r="Q3" s="236"/>
      <c r="R3" s="234" t="s">
        <v>125</v>
      </c>
      <c r="S3" s="235"/>
      <c r="T3" s="235"/>
      <c r="U3" s="236"/>
      <c r="V3" s="234" t="s">
        <v>142</v>
      </c>
      <c r="W3" s="235"/>
      <c r="X3" s="235"/>
      <c r="Y3" s="236"/>
      <c r="Z3" s="234" t="s">
        <v>166</v>
      </c>
      <c r="AA3" s="235"/>
      <c r="AB3" s="235"/>
      <c r="AC3" s="236"/>
      <c r="AD3" s="234" t="s">
        <v>181</v>
      </c>
      <c r="AE3" s="235"/>
      <c r="AF3" s="235"/>
      <c r="AG3" s="236"/>
      <c r="AH3" s="234" t="s">
        <v>182</v>
      </c>
      <c r="AI3" s="235"/>
      <c r="AJ3" s="235"/>
      <c r="AK3" s="236"/>
      <c r="AL3" s="231" t="s">
        <v>190</v>
      </c>
      <c r="AM3" s="232"/>
      <c r="AN3" s="232"/>
      <c r="AO3" s="233"/>
      <c r="AP3" s="231" t="s">
        <v>191</v>
      </c>
      <c r="AQ3" s="232"/>
      <c r="AR3" s="232"/>
      <c r="AS3" s="233"/>
    </row>
    <row r="4" spans="1:45" ht="90" customHeight="1" x14ac:dyDescent="0.25">
      <c r="A4" s="13"/>
      <c r="B4" s="13" t="s">
        <v>133</v>
      </c>
      <c r="C4" s="13" t="s">
        <v>107</v>
      </c>
      <c r="D4" s="13" t="s">
        <v>105</v>
      </c>
      <c r="E4" s="13" t="s">
        <v>108</v>
      </c>
      <c r="F4" s="13" t="s">
        <v>134</v>
      </c>
      <c r="G4" s="13" t="s">
        <v>107</v>
      </c>
      <c r="H4" s="13" t="s">
        <v>116</v>
      </c>
      <c r="I4" s="13" t="s">
        <v>108</v>
      </c>
      <c r="J4" s="13" t="s">
        <v>135</v>
      </c>
      <c r="K4" s="13" t="s">
        <v>107</v>
      </c>
      <c r="L4" s="13" t="s">
        <v>121</v>
      </c>
      <c r="M4" s="13" t="s">
        <v>108</v>
      </c>
      <c r="N4" s="13" t="s">
        <v>136</v>
      </c>
      <c r="O4" s="13" t="s">
        <v>107</v>
      </c>
      <c r="P4" s="13" t="s">
        <v>124</v>
      </c>
      <c r="Q4" s="13" t="s">
        <v>108</v>
      </c>
      <c r="R4" s="13" t="s">
        <v>137</v>
      </c>
      <c r="S4" s="13" t="s">
        <v>107</v>
      </c>
      <c r="T4" s="13" t="s">
        <v>129</v>
      </c>
      <c r="U4" s="13" t="s">
        <v>130</v>
      </c>
      <c r="V4" s="13" t="s">
        <v>172</v>
      </c>
      <c r="W4" s="13" t="s">
        <v>107</v>
      </c>
      <c r="X4" s="13" t="s">
        <v>143</v>
      </c>
      <c r="Y4" s="13" t="s">
        <v>108</v>
      </c>
      <c r="Z4" s="13" t="s">
        <v>173</v>
      </c>
      <c r="AA4" s="13" t="s">
        <v>107</v>
      </c>
      <c r="AB4" s="13" t="s">
        <v>174</v>
      </c>
      <c r="AC4" s="13" t="s">
        <v>108</v>
      </c>
      <c r="AD4" s="13" t="s">
        <v>183</v>
      </c>
      <c r="AE4" s="13" t="s">
        <v>107</v>
      </c>
      <c r="AF4" s="13" t="s">
        <v>184</v>
      </c>
      <c r="AG4" s="13" t="s">
        <v>108</v>
      </c>
      <c r="AH4" s="13" t="s">
        <v>185</v>
      </c>
      <c r="AI4" s="13" t="s">
        <v>107</v>
      </c>
      <c r="AJ4" s="13" t="s">
        <v>186</v>
      </c>
      <c r="AK4" s="13" t="s">
        <v>108</v>
      </c>
      <c r="AL4" s="169" t="s">
        <v>230</v>
      </c>
      <c r="AM4" s="169" t="s">
        <v>107</v>
      </c>
      <c r="AN4" s="169" t="s">
        <v>231</v>
      </c>
      <c r="AO4" s="169" t="s">
        <v>108</v>
      </c>
      <c r="AP4" s="169" t="s">
        <v>232</v>
      </c>
      <c r="AQ4" s="169" t="s">
        <v>207</v>
      </c>
      <c r="AR4" s="169" t="s">
        <v>208</v>
      </c>
      <c r="AS4" s="169" t="s">
        <v>209</v>
      </c>
    </row>
    <row r="5" spans="1:45" x14ac:dyDescent="0.25">
      <c r="A5" s="25" t="s">
        <v>85</v>
      </c>
      <c r="B5" s="100">
        <v>317054</v>
      </c>
      <c r="C5" s="89">
        <v>3.7252958284669263E-2</v>
      </c>
      <c r="D5" s="100">
        <v>22734</v>
      </c>
      <c r="E5" s="89">
        <v>-5.675877520537715E-2</v>
      </c>
      <c r="F5" s="100">
        <v>327078</v>
      </c>
      <c r="G5" s="89">
        <v>3.1616065402108158E-2</v>
      </c>
      <c r="H5" s="100">
        <v>22621</v>
      </c>
      <c r="I5" s="89">
        <v>-4.9705287234978451E-3</v>
      </c>
      <c r="J5" s="100">
        <v>337475</v>
      </c>
      <c r="K5" s="89">
        <v>3.178752468830065E-2</v>
      </c>
      <c r="L5" s="100">
        <v>23136</v>
      </c>
      <c r="M5" s="89">
        <v>2.2766455948012909E-2</v>
      </c>
      <c r="N5" s="100">
        <v>359455</v>
      </c>
      <c r="O5" s="89">
        <v>6.5130750425957479E-2</v>
      </c>
      <c r="P5" s="100">
        <v>23696</v>
      </c>
      <c r="Q5" s="89">
        <v>2.4204702627939143E-2</v>
      </c>
      <c r="R5" s="100">
        <v>356384</v>
      </c>
      <c r="S5" s="89">
        <v>-8.5434894493051985E-3</v>
      </c>
      <c r="T5" s="100">
        <v>23254</v>
      </c>
      <c r="U5" s="89">
        <v>-1.8652937204591491E-2</v>
      </c>
      <c r="V5" s="100">
        <v>384158</v>
      </c>
      <c r="W5" s="89">
        <v>6.8723484163525334E-2</v>
      </c>
      <c r="X5" s="100">
        <v>25784</v>
      </c>
      <c r="Y5" s="89">
        <v>0.10879848628192999</v>
      </c>
      <c r="Z5" s="100">
        <v>371115</v>
      </c>
      <c r="AA5" s="89">
        <v>-3.3952175927613119E-2</v>
      </c>
      <c r="AB5" s="100">
        <v>21337</v>
      </c>
      <c r="AC5" s="89">
        <v>-0.17247130003102698</v>
      </c>
      <c r="AD5" s="100">
        <v>362507</v>
      </c>
      <c r="AE5" s="89">
        <f>(AD5-Z5)/Z5</f>
        <v>-2.3194966519811917E-2</v>
      </c>
      <c r="AF5" s="100">
        <v>19875</v>
      </c>
      <c r="AG5" s="89">
        <v>-6.9000000000000006E-2</v>
      </c>
      <c r="AH5" s="100">
        <v>370395</v>
      </c>
      <c r="AI5" s="89">
        <f>(AH5-AD5)/AD5</f>
        <v>2.175957981501047E-2</v>
      </c>
      <c r="AJ5" s="100">
        <v>20655</v>
      </c>
      <c r="AK5" s="89">
        <v>3.9E-2</v>
      </c>
      <c r="AL5" s="170">
        <v>372329</v>
      </c>
      <c r="AM5" s="171">
        <v>5.2214527733904781E-3</v>
      </c>
      <c r="AN5" s="172">
        <v>19570</v>
      </c>
      <c r="AO5" s="173">
        <v>-5.2529653836843382E-2</v>
      </c>
      <c r="AP5" s="170">
        <v>367012</v>
      </c>
      <c r="AQ5" s="171">
        <v>-1.4280381060835956E-2</v>
      </c>
      <c r="AR5" s="170">
        <v>19692</v>
      </c>
      <c r="AS5" s="183">
        <v>6.0000000000000001E-3</v>
      </c>
    </row>
    <row r="6" spans="1:45" x14ac:dyDescent="0.25">
      <c r="A6" s="5" t="s">
        <v>8</v>
      </c>
      <c r="B6" s="15">
        <v>166824</v>
      </c>
      <c r="C6" s="90">
        <v>3.8263337399487167E-2</v>
      </c>
      <c r="D6" s="15">
        <v>8869</v>
      </c>
      <c r="E6" s="90">
        <v>-3.461412866006313E-2</v>
      </c>
      <c r="F6" s="15">
        <v>173217</v>
      </c>
      <c r="G6" s="90">
        <v>3.8321824197957127E-2</v>
      </c>
      <c r="H6" s="15">
        <v>9142</v>
      </c>
      <c r="I6" s="90">
        <v>3.0781373322809787E-2</v>
      </c>
      <c r="J6" s="15">
        <v>176923</v>
      </c>
      <c r="K6" s="90">
        <v>2.1395128653654089E-2</v>
      </c>
      <c r="L6" s="15">
        <v>9080</v>
      </c>
      <c r="M6" s="90">
        <v>-6.7818858017939182E-3</v>
      </c>
      <c r="N6" s="15">
        <v>187629</v>
      </c>
      <c r="O6" s="90">
        <v>6.0512200222695746E-2</v>
      </c>
      <c r="P6" s="15">
        <v>9463</v>
      </c>
      <c r="Q6" s="90">
        <v>4.2180616740088106E-2</v>
      </c>
      <c r="R6" s="15">
        <v>184026</v>
      </c>
      <c r="S6" s="90">
        <v>-1.9202788481524711E-2</v>
      </c>
      <c r="T6" s="15">
        <v>9449</v>
      </c>
      <c r="U6" s="90">
        <v>-1.4794462643981823E-3</v>
      </c>
      <c r="V6" s="15">
        <v>199253</v>
      </c>
      <c r="W6" s="90">
        <v>6.1952043660628155E-2</v>
      </c>
      <c r="X6" s="15">
        <v>11139</v>
      </c>
      <c r="Y6" s="90">
        <v>0.17885490528098211</v>
      </c>
      <c r="Z6" s="15" t="s">
        <v>6</v>
      </c>
      <c r="AA6" s="90" t="s">
        <v>6</v>
      </c>
      <c r="AB6" s="15" t="s">
        <v>6</v>
      </c>
      <c r="AC6" s="90" t="s">
        <v>6</v>
      </c>
      <c r="AD6" s="15" t="s">
        <v>6</v>
      </c>
      <c r="AE6" s="90" t="s">
        <v>6</v>
      </c>
      <c r="AF6" s="15" t="s">
        <v>6</v>
      </c>
      <c r="AG6" s="90" t="s">
        <v>6</v>
      </c>
      <c r="AH6" s="15"/>
      <c r="AI6" s="90" t="s">
        <v>6</v>
      </c>
      <c r="AJ6" s="15" t="s">
        <v>6</v>
      </c>
      <c r="AK6" s="90" t="s">
        <v>6</v>
      </c>
      <c r="AL6" s="182"/>
      <c r="AM6" s="182"/>
      <c r="AN6" s="174"/>
      <c r="AO6" s="175"/>
      <c r="AP6" s="182"/>
      <c r="AQ6" s="182"/>
      <c r="AR6" s="182"/>
      <c r="AS6" s="184"/>
    </row>
    <row r="7" spans="1:45" x14ac:dyDescent="0.25">
      <c r="A7" s="5" t="s">
        <v>9</v>
      </c>
      <c r="B7" s="15">
        <v>100360</v>
      </c>
      <c r="C7" s="90">
        <v>3.4639175257731962E-2</v>
      </c>
      <c r="D7" s="15">
        <v>9979</v>
      </c>
      <c r="E7" s="90">
        <v>-1.9070087486483828E-2</v>
      </c>
      <c r="F7" s="15">
        <v>102887</v>
      </c>
      <c r="G7" s="90">
        <v>2.5179354324432045E-2</v>
      </c>
      <c r="H7" s="15">
        <v>9503</v>
      </c>
      <c r="I7" s="90">
        <v>-4.770017035775128E-2</v>
      </c>
      <c r="J7" s="15">
        <v>108113</v>
      </c>
      <c r="K7" s="90">
        <v>5.0793589083168916E-2</v>
      </c>
      <c r="L7" s="15">
        <v>9941</v>
      </c>
      <c r="M7" s="90">
        <v>4.6090708197411345E-2</v>
      </c>
      <c r="N7" s="15">
        <v>119178</v>
      </c>
      <c r="O7" s="90">
        <v>0.1023466188154986</v>
      </c>
      <c r="P7" s="15">
        <v>10878</v>
      </c>
      <c r="Q7" s="90">
        <v>9.4256111055225827E-2</v>
      </c>
      <c r="R7" s="15">
        <v>120114</v>
      </c>
      <c r="S7" s="90">
        <v>7.8537985198610487E-3</v>
      </c>
      <c r="T7" s="15">
        <v>10804</v>
      </c>
      <c r="U7" s="90">
        <v>-6.8027210884353739E-3</v>
      </c>
      <c r="V7" s="15">
        <v>130389</v>
      </c>
      <c r="W7" s="90">
        <v>9.4069375220258766E-2</v>
      </c>
      <c r="X7" s="15">
        <v>11422</v>
      </c>
      <c r="Y7" s="90">
        <v>5.7201036653091446E-2</v>
      </c>
      <c r="Z7" s="15" t="s">
        <v>6</v>
      </c>
      <c r="AA7" s="90" t="s">
        <v>6</v>
      </c>
      <c r="AB7" s="15" t="s">
        <v>6</v>
      </c>
      <c r="AC7" s="90" t="s">
        <v>6</v>
      </c>
      <c r="AD7" s="15" t="s">
        <v>6</v>
      </c>
      <c r="AE7" s="90" t="s">
        <v>6</v>
      </c>
      <c r="AF7" s="15" t="s">
        <v>6</v>
      </c>
      <c r="AG7" s="90" t="s">
        <v>6</v>
      </c>
      <c r="AH7" s="15"/>
      <c r="AI7" s="90" t="s">
        <v>6</v>
      </c>
      <c r="AJ7" s="15" t="s">
        <v>6</v>
      </c>
      <c r="AK7" s="90" t="s">
        <v>6</v>
      </c>
      <c r="AL7" s="182"/>
      <c r="AM7" s="182"/>
      <c r="AN7" s="174"/>
      <c r="AO7" s="175"/>
      <c r="AP7" s="182"/>
      <c r="AQ7" s="182"/>
      <c r="AR7" s="182"/>
      <c r="AS7" s="184"/>
    </row>
    <row r="8" spans="1:45" x14ac:dyDescent="0.25">
      <c r="A8" s="5" t="s">
        <v>10</v>
      </c>
      <c r="B8" s="15">
        <v>49870</v>
      </c>
      <c r="C8" s="90">
        <v>3.9153174553562126E-2</v>
      </c>
      <c r="D8" s="15">
        <v>3886</v>
      </c>
      <c r="E8" s="90">
        <v>-0.18051455082243778</v>
      </c>
      <c r="F8" s="15">
        <v>50974</v>
      </c>
      <c r="G8" s="90">
        <v>2.2137557649889714E-2</v>
      </c>
      <c r="H8" s="15">
        <v>3976</v>
      </c>
      <c r="I8" s="90">
        <v>2.3160061760164694E-2</v>
      </c>
      <c r="J8" s="15">
        <v>52439</v>
      </c>
      <c r="K8" s="90">
        <v>2.8740142033193392E-2</v>
      </c>
      <c r="L8" s="15">
        <v>4115</v>
      </c>
      <c r="M8" s="90">
        <v>3.4959758551307847E-2</v>
      </c>
      <c r="N8" s="15">
        <v>52648</v>
      </c>
      <c r="O8" s="90">
        <v>3.9855832491084882E-3</v>
      </c>
      <c r="P8" s="15">
        <v>3355</v>
      </c>
      <c r="Q8" s="90">
        <v>-0.18469015795868773</v>
      </c>
      <c r="R8" s="15">
        <v>52244</v>
      </c>
      <c r="S8" s="90">
        <v>-7.6736058349794866E-3</v>
      </c>
      <c r="T8" s="15">
        <v>3001</v>
      </c>
      <c r="U8" s="90">
        <v>-0.10551415797317437</v>
      </c>
      <c r="V8" s="15">
        <v>54516</v>
      </c>
      <c r="W8" s="90">
        <v>3.5480929949855647E-2</v>
      </c>
      <c r="X8" s="15">
        <v>3223</v>
      </c>
      <c r="Y8" s="90">
        <v>7.3975341552815724E-2</v>
      </c>
      <c r="Z8" s="15" t="s">
        <v>6</v>
      </c>
      <c r="AA8" s="90" t="s">
        <v>6</v>
      </c>
      <c r="AB8" s="15" t="s">
        <v>6</v>
      </c>
      <c r="AC8" s="90" t="s">
        <v>6</v>
      </c>
      <c r="AD8" s="15" t="s">
        <v>6</v>
      </c>
      <c r="AE8" s="90" t="s">
        <v>6</v>
      </c>
      <c r="AF8" s="15" t="s">
        <v>6</v>
      </c>
      <c r="AG8" s="90" t="s">
        <v>6</v>
      </c>
      <c r="AH8" s="15"/>
      <c r="AI8" s="90" t="s">
        <v>6</v>
      </c>
      <c r="AJ8" s="15" t="s">
        <v>6</v>
      </c>
      <c r="AK8" s="90" t="s">
        <v>6</v>
      </c>
      <c r="AL8" s="182"/>
      <c r="AM8" s="182"/>
      <c r="AN8" s="174"/>
      <c r="AO8" s="175"/>
      <c r="AP8" s="182"/>
      <c r="AQ8" s="182"/>
      <c r="AR8" s="182"/>
      <c r="AS8" s="184"/>
    </row>
    <row r="9" spans="1:45" x14ac:dyDescent="0.25">
      <c r="A9" s="25" t="s">
        <v>86</v>
      </c>
      <c r="B9" s="100">
        <v>125144</v>
      </c>
      <c r="C9" s="89">
        <v>-3.1468152619766272E-2</v>
      </c>
      <c r="D9" s="100">
        <v>46176</v>
      </c>
      <c r="E9" s="89">
        <v>-1.1432241490044959E-2</v>
      </c>
      <c r="F9" s="100">
        <v>126578</v>
      </c>
      <c r="G9" s="89">
        <v>1.1458799463018603E-2</v>
      </c>
      <c r="H9" s="100">
        <v>46253</v>
      </c>
      <c r="I9" s="89">
        <v>1.6675329175329175E-3</v>
      </c>
      <c r="J9" s="100">
        <v>128109</v>
      </c>
      <c r="K9" s="89">
        <v>1.2095308821438165E-2</v>
      </c>
      <c r="L9" s="100">
        <v>46806</v>
      </c>
      <c r="M9" s="89">
        <v>1.195598123364971E-2</v>
      </c>
      <c r="N9" s="100">
        <v>138570</v>
      </c>
      <c r="O9" s="89">
        <v>8.1657026438423527E-2</v>
      </c>
      <c r="P9" s="100">
        <v>48117</v>
      </c>
      <c r="Q9" s="89">
        <v>2.8009229585950521E-2</v>
      </c>
      <c r="R9" s="100">
        <v>138284</v>
      </c>
      <c r="S9" s="89">
        <v>-2.0639388034928196E-3</v>
      </c>
      <c r="T9" s="100">
        <v>47449</v>
      </c>
      <c r="U9" s="89">
        <v>-1.3882827275183408E-2</v>
      </c>
      <c r="V9" s="100">
        <v>149972</v>
      </c>
      <c r="W9" s="89">
        <v>8.2283322508479473E-2</v>
      </c>
      <c r="X9" s="100">
        <v>46799</v>
      </c>
      <c r="Y9" s="89">
        <v>-1.3698918839174692E-2</v>
      </c>
      <c r="Z9" s="100">
        <v>135919</v>
      </c>
      <c r="AA9" s="89">
        <v>-9.3704158109513783E-2</v>
      </c>
      <c r="AB9" s="100">
        <v>37967</v>
      </c>
      <c r="AC9" s="89">
        <v>-0.18872198123891537</v>
      </c>
      <c r="AD9" s="100">
        <v>131302</v>
      </c>
      <c r="AE9" s="89">
        <f>(AD9-Z9)/Z9</f>
        <v>-3.3968760806068317E-2</v>
      </c>
      <c r="AF9" s="100">
        <v>35081</v>
      </c>
      <c r="AG9" s="89">
        <v>-7.5999999999999998E-2</v>
      </c>
      <c r="AH9" s="100">
        <v>133275</v>
      </c>
      <c r="AI9" s="89">
        <f>(AH9-AD9)/AD9</f>
        <v>1.5026427624864816E-2</v>
      </c>
      <c r="AJ9" s="100">
        <v>35218</v>
      </c>
      <c r="AK9" s="89">
        <v>4.0000000000000001E-3</v>
      </c>
      <c r="AL9" s="170">
        <v>139072</v>
      </c>
      <c r="AM9" s="171">
        <v>4.3496529731757549E-2</v>
      </c>
      <c r="AN9" s="172">
        <v>35697</v>
      </c>
      <c r="AO9" s="183">
        <v>1.3600999488897703E-2</v>
      </c>
      <c r="AP9" s="157">
        <v>135296</v>
      </c>
      <c r="AQ9" s="171">
        <v>-2.7151403589507628E-2</v>
      </c>
      <c r="AR9" s="157">
        <v>35660</v>
      </c>
      <c r="AS9" s="183">
        <v>-1E-3</v>
      </c>
    </row>
    <row r="10" spans="1:45" x14ac:dyDescent="0.25">
      <c r="A10" s="5" t="s">
        <v>106</v>
      </c>
      <c r="B10" s="15">
        <v>29580</v>
      </c>
      <c r="C10" s="90">
        <v>4.7450424929178468E-2</v>
      </c>
      <c r="D10" s="15">
        <v>11959</v>
      </c>
      <c r="E10" s="90">
        <v>4.5275762608163621E-2</v>
      </c>
      <c r="F10" s="15">
        <v>31344</v>
      </c>
      <c r="G10" s="90">
        <v>5.9634888438133873E-2</v>
      </c>
      <c r="H10" s="15">
        <v>12483</v>
      </c>
      <c r="I10" s="90">
        <v>4.3816372606405217E-2</v>
      </c>
      <c r="J10" s="15">
        <v>32699</v>
      </c>
      <c r="K10" s="90">
        <v>4.3229964267483413E-2</v>
      </c>
      <c r="L10" s="15">
        <v>12453</v>
      </c>
      <c r="M10" s="90">
        <v>-2.4032684450853159E-3</v>
      </c>
      <c r="N10" s="15">
        <v>36062</v>
      </c>
      <c r="O10" s="90">
        <v>0.10284718187100524</v>
      </c>
      <c r="P10" s="15">
        <v>13068</v>
      </c>
      <c r="Q10" s="90">
        <v>4.9385690195133704E-2</v>
      </c>
      <c r="R10" s="15">
        <v>35350</v>
      </c>
      <c r="S10" s="90">
        <v>-1.974377461039321E-2</v>
      </c>
      <c r="T10" s="15">
        <v>12732</v>
      </c>
      <c r="U10" s="90">
        <v>-2.5711662075298437E-2</v>
      </c>
      <c r="V10" s="15">
        <v>33252</v>
      </c>
      <c r="W10" s="90">
        <v>-7.7921357661804663E-2</v>
      </c>
      <c r="X10" s="15">
        <v>12619</v>
      </c>
      <c r="Y10" s="90">
        <v>-8.875274897895068E-3</v>
      </c>
      <c r="Z10" s="15">
        <v>27682</v>
      </c>
      <c r="AA10" s="90">
        <v>-0.167508721279923</v>
      </c>
      <c r="AB10" s="15">
        <v>9647</v>
      </c>
      <c r="AC10" s="90">
        <v>-0.23551786987875425</v>
      </c>
      <c r="AD10" s="15">
        <v>28819</v>
      </c>
      <c r="AE10" s="89">
        <f t="shared" ref="AE10:AE15" si="0">(AD10-Z10)/Z10</f>
        <v>4.1073621848132361E-2</v>
      </c>
      <c r="AF10" s="15">
        <v>8548</v>
      </c>
      <c r="AG10" s="90">
        <v>-0.114</v>
      </c>
      <c r="AH10" s="15">
        <v>29461</v>
      </c>
      <c r="AI10" s="89">
        <f t="shared" ref="AI10:AI15" si="1">(AH10-AD10)/AD10</f>
        <v>2.227697005447795E-2</v>
      </c>
      <c r="AJ10" s="15">
        <v>8719</v>
      </c>
      <c r="AK10" s="90">
        <v>0.02</v>
      </c>
      <c r="AL10" s="176">
        <v>29649</v>
      </c>
      <c r="AM10" s="171">
        <v>6.3813176742133493E-3</v>
      </c>
      <c r="AN10" s="174">
        <v>8523</v>
      </c>
      <c r="AO10" s="184">
        <v>-2.247964216079823E-2</v>
      </c>
      <c r="AP10" s="176">
        <v>29363</v>
      </c>
      <c r="AQ10" s="171">
        <v>-9.6461938008026715E-3</v>
      </c>
      <c r="AR10" s="176">
        <v>8686</v>
      </c>
      <c r="AS10" s="184">
        <v>1.9E-2</v>
      </c>
    </row>
    <row r="11" spans="1:45" x14ac:dyDescent="0.25">
      <c r="A11" s="5" t="s">
        <v>87</v>
      </c>
      <c r="B11" s="15">
        <v>60124</v>
      </c>
      <c r="C11" s="90">
        <v>-4.0074081169971583E-2</v>
      </c>
      <c r="D11" s="15">
        <v>25327</v>
      </c>
      <c r="E11" s="90">
        <v>-2.9579677382275182E-2</v>
      </c>
      <c r="F11" s="15">
        <v>59673</v>
      </c>
      <c r="G11" s="90">
        <v>-7.5011642605282416E-3</v>
      </c>
      <c r="H11" s="15">
        <v>24600</v>
      </c>
      <c r="I11" s="90">
        <v>-2.870454455719193E-2</v>
      </c>
      <c r="J11" s="15">
        <v>59060</v>
      </c>
      <c r="K11" s="90">
        <v>-1.0272652623464549E-2</v>
      </c>
      <c r="L11" s="15">
        <v>25263</v>
      </c>
      <c r="M11" s="90">
        <v>2.6951219512195122E-2</v>
      </c>
      <c r="N11" s="15">
        <v>63690</v>
      </c>
      <c r="O11" s="90">
        <v>7.8394852692177441E-2</v>
      </c>
      <c r="P11" s="15">
        <v>25259</v>
      </c>
      <c r="Q11" s="90">
        <v>-1.5833432292285159E-4</v>
      </c>
      <c r="R11" s="15">
        <v>65434</v>
      </c>
      <c r="S11" s="90">
        <v>2.7382634636520648E-2</v>
      </c>
      <c r="T11" s="15">
        <v>24713</v>
      </c>
      <c r="U11" s="90">
        <v>-2.1616057642820381E-2</v>
      </c>
      <c r="V11" s="15">
        <v>73621</v>
      </c>
      <c r="W11" s="90">
        <v>0.15592714711885697</v>
      </c>
      <c r="X11" s="15">
        <v>24399</v>
      </c>
      <c r="Y11" s="90">
        <v>-1.2705863310808077E-2</v>
      </c>
      <c r="Z11" s="15">
        <v>69669</v>
      </c>
      <c r="AA11" s="90">
        <v>-5.3680335773760204E-2</v>
      </c>
      <c r="AB11" s="15">
        <v>20351</v>
      </c>
      <c r="AC11" s="90">
        <v>-0.16590843887044551</v>
      </c>
      <c r="AD11" s="15">
        <v>69096</v>
      </c>
      <c r="AE11" s="89">
        <f t="shared" si="0"/>
        <v>-8.2246049175386474E-3</v>
      </c>
      <c r="AF11" s="15">
        <v>19219</v>
      </c>
      <c r="AG11" s="90">
        <v>-5.6000000000000001E-2</v>
      </c>
      <c r="AH11" s="15">
        <v>70920</v>
      </c>
      <c r="AI11" s="89">
        <f t="shared" si="1"/>
        <v>2.6398054880166725E-2</v>
      </c>
      <c r="AJ11" s="15">
        <v>19596</v>
      </c>
      <c r="AK11" s="90">
        <v>0.02</v>
      </c>
      <c r="AL11" s="176">
        <v>75922</v>
      </c>
      <c r="AM11" s="171">
        <v>7.0530174844895654E-2</v>
      </c>
      <c r="AN11" s="174">
        <v>20309</v>
      </c>
      <c r="AO11" s="184">
        <v>3.6384976525821511E-2</v>
      </c>
      <c r="AP11" s="157">
        <v>72878</v>
      </c>
      <c r="AQ11" s="171">
        <v>-4.0093780458892003E-2</v>
      </c>
      <c r="AR11" s="157">
        <v>20251</v>
      </c>
      <c r="AS11" s="184">
        <v>-3.0000000000000001E-3</v>
      </c>
    </row>
    <row r="12" spans="1:45" x14ac:dyDescent="0.25">
      <c r="A12" s="5" t="s">
        <v>11</v>
      </c>
      <c r="B12" s="15">
        <v>35540</v>
      </c>
      <c r="C12" s="90">
        <v>-7.2934056761268781E-2</v>
      </c>
      <c r="D12" s="15">
        <v>8890</v>
      </c>
      <c r="E12" s="90">
        <v>-3.0534351145038167E-2</v>
      </c>
      <c r="F12" s="15">
        <v>35561</v>
      </c>
      <c r="G12" s="90">
        <v>5.908835115362971E-4</v>
      </c>
      <c r="H12" s="15">
        <v>9170</v>
      </c>
      <c r="I12" s="90">
        <v>3.1496062992125984E-2</v>
      </c>
      <c r="J12" s="15">
        <v>36350</v>
      </c>
      <c r="K12" s="90">
        <v>2.2187227580776694E-2</v>
      </c>
      <c r="L12" s="15">
        <v>9090</v>
      </c>
      <c r="M12" s="90">
        <v>-8.7241003271537627E-3</v>
      </c>
      <c r="N12" s="15">
        <v>38818</v>
      </c>
      <c r="O12" s="90">
        <v>6.7895460797799179E-2</v>
      </c>
      <c r="P12" s="15">
        <v>9790</v>
      </c>
      <c r="Q12" s="90">
        <v>7.7007700770077014E-2</v>
      </c>
      <c r="R12" s="15">
        <v>37500</v>
      </c>
      <c r="S12" s="90">
        <v>-3.3953320624452575E-2</v>
      </c>
      <c r="T12" s="15">
        <v>10004</v>
      </c>
      <c r="U12" s="90">
        <v>2.1859039836567926E-2</v>
      </c>
      <c r="V12" s="15">
        <v>43099</v>
      </c>
      <c r="W12" s="90">
        <v>0.11028388891751249</v>
      </c>
      <c r="X12" s="15">
        <v>9781</v>
      </c>
      <c r="Y12" s="90">
        <v>-2.2291083566573371E-2</v>
      </c>
      <c r="Z12" s="15">
        <v>38568</v>
      </c>
      <c r="AA12" s="90">
        <v>-0.10513004942110026</v>
      </c>
      <c r="AB12" s="15">
        <v>7969</v>
      </c>
      <c r="AC12" s="90">
        <v>-0.18525713117268172</v>
      </c>
      <c r="AD12" s="15">
        <v>33387</v>
      </c>
      <c r="AE12" s="89">
        <f t="shared" si="0"/>
        <v>-0.13433416303671439</v>
      </c>
      <c r="AF12" s="15">
        <v>7314</v>
      </c>
      <c r="AG12" s="90">
        <v>-8.2000000000000003E-2</v>
      </c>
      <c r="AH12" s="15">
        <f>AH9-AH10-AH11</f>
        <v>32894</v>
      </c>
      <c r="AI12" s="89">
        <f t="shared" si="1"/>
        <v>-1.4766226375535388E-2</v>
      </c>
      <c r="AJ12" s="15">
        <v>6903</v>
      </c>
      <c r="AK12" s="90">
        <v>-5.6000000000000001E-2</v>
      </c>
      <c r="AL12" s="176">
        <v>33501</v>
      </c>
      <c r="AM12" s="171">
        <v>1.8453213351979025E-2</v>
      </c>
      <c r="AN12" s="174">
        <v>6865</v>
      </c>
      <c r="AO12" s="184">
        <v>-5.5048529624800446E-3</v>
      </c>
      <c r="AP12" s="176">
        <v>33055</v>
      </c>
      <c r="AQ12" s="171">
        <v>-1.3313035431778197E-2</v>
      </c>
      <c r="AR12" s="176">
        <v>6723</v>
      </c>
      <c r="AS12" s="184">
        <v>-2.1000000000000001E-2</v>
      </c>
    </row>
    <row r="13" spans="1:45" x14ac:dyDescent="0.25">
      <c r="A13" s="25" t="s">
        <v>103</v>
      </c>
      <c r="B13" s="100">
        <v>176646</v>
      </c>
      <c r="C13" s="89">
        <v>-7.4051359469107264E-2</v>
      </c>
      <c r="D13" s="100">
        <v>37499</v>
      </c>
      <c r="E13" s="89">
        <v>-2.1756710927921113E-2</v>
      </c>
      <c r="F13" s="100">
        <v>179841</v>
      </c>
      <c r="G13" s="89">
        <v>1.8087021500628374E-2</v>
      </c>
      <c r="H13" s="100">
        <v>37368</v>
      </c>
      <c r="I13" s="89">
        <v>-3.4934264913731032E-3</v>
      </c>
      <c r="J13" s="100">
        <v>176104</v>
      </c>
      <c r="K13" s="89">
        <v>-2.0779466306348384E-2</v>
      </c>
      <c r="L13" s="100">
        <v>40551</v>
      </c>
      <c r="M13" s="89">
        <v>8.5179833012202957E-2</v>
      </c>
      <c r="N13" s="100">
        <v>179262</v>
      </c>
      <c r="O13" s="89">
        <v>1.7932585290510152E-2</v>
      </c>
      <c r="P13" s="100">
        <v>43358</v>
      </c>
      <c r="Q13" s="89">
        <v>6.9221474192991544E-2</v>
      </c>
      <c r="R13" s="100">
        <v>173675</v>
      </c>
      <c r="S13" s="89">
        <v>-3.1166672245093775E-2</v>
      </c>
      <c r="T13" s="100">
        <v>43577</v>
      </c>
      <c r="U13" s="89">
        <v>5.0509709857465748E-3</v>
      </c>
      <c r="V13" s="100">
        <v>188841</v>
      </c>
      <c r="W13" s="89">
        <v>5.3435753255012215E-2</v>
      </c>
      <c r="X13" s="100">
        <v>43962</v>
      </c>
      <c r="Y13" s="89">
        <v>8.8349358606604408E-3</v>
      </c>
      <c r="Z13" s="100">
        <v>180209</v>
      </c>
      <c r="AA13" s="89">
        <v>-4.5710412463395134E-2</v>
      </c>
      <c r="AB13" s="100">
        <v>43192</v>
      </c>
      <c r="AC13" s="89">
        <v>-1.7515126700332104E-2</v>
      </c>
      <c r="AD13" s="100">
        <v>170491</v>
      </c>
      <c r="AE13" s="89">
        <f t="shared" si="0"/>
        <v>-5.3926274492394941E-2</v>
      </c>
      <c r="AF13" s="100">
        <v>37512</v>
      </c>
      <c r="AG13" s="89">
        <v>-0.13200000000000001</v>
      </c>
      <c r="AH13" s="100">
        <v>168698</v>
      </c>
      <c r="AI13" s="89">
        <f t="shared" si="1"/>
        <v>-1.0516684165146548E-2</v>
      </c>
      <c r="AJ13" s="100">
        <v>36237</v>
      </c>
      <c r="AK13" s="89">
        <v>-3.4000000000000002E-2</v>
      </c>
      <c r="AL13" s="170">
        <v>172756</v>
      </c>
      <c r="AM13" s="171">
        <v>2.4054819855599874E-2</v>
      </c>
      <c r="AN13" s="172">
        <v>36913</v>
      </c>
      <c r="AO13" s="183">
        <v>1.8654965918812216E-2</v>
      </c>
      <c r="AP13" s="170">
        <v>176826</v>
      </c>
      <c r="AQ13" s="171">
        <v>2.3559239621199879E-2</v>
      </c>
      <c r="AR13" s="170">
        <v>38481</v>
      </c>
      <c r="AS13" s="183">
        <v>4.2000000000000003E-2</v>
      </c>
    </row>
    <row r="14" spans="1:45" x14ac:dyDescent="0.25">
      <c r="A14" s="7"/>
      <c r="B14" s="8"/>
      <c r="C14" s="97"/>
      <c r="D14" s="8"/>
      <c r="E14" s="97"/>
      <c r="F14" s="8"/>
      <c r="G14" s="97"/>
      <c r="H14" s="8"/>
      <c r="I14" s="97"/>
      <c r="J14" s="8"/>
      <c r="K14" s="97"/>
      <c r="L14" s="8"/>
      <c r="M14" s="97"/>
      <c r="N14" s="8"/>
      <c r="O14" s="97"/>
      <c r="P14" s="8"/>
      <c r="Q14" s="97"/>
      <c r="R14" s="8"/>
      <c r="S14" s="97"/>
      <c r="T14" s="8"/>
      <c r="U14" s="97"/>
      <c r="V14" s="8"/>
      <c r="W14" s="97"/>
      <c r="X14" s="8"/>
      <c r="Y14" s="97"/>
      <c r="Z14" s="8"/>
      <c r="AA14" s="97"/>
      <c r="AB14" s="8"/>
      <c r="AC14" s="97"/>
      <c r="AD14" s="8"/>
      <c r="AE14" s="97"/>
      <c r="AF14" s="8"/>
      <c r="AG14" s="97"/>
      <c r="AH14" s="8"/>
      <c r="AI14" s="97"/>
      <c r="AJ14" s="8"/>
      <c r="AK14" s="97"/>
      <c r="AL14" s="177"/>
      <c r="AM14" s="178"/>
      <c r="AN14" s="179"/>
      <c r="AO14" s="185"/>
      <c r="AP14" s="177"/>
      <c r="AQ14" s="178"/>
      <c r="AR14" s="177"/>
      <c r="AS14" s="185"/>
    </row>
    <row r="15" spans="1:45" x14ac:dyDescent="0.25">
      <c r="A15" s="9" t="s">
        <v>16</v>
      </c>
      <c r="B15" s="10">
        <v>618844</v>
      </c>
      <c r="C15" s="98">
        <v>-1.0878286581954767E-2</v>
      </c>
      <c r="D15" s="10">
        <v>106409</v>
      </c>
      <c r="E15" s="98">
        <v>-2.5067570662879655E-2</v>
      </c>
      <c r="F15" s="10">
        <v>633487</v>
      </c>
      <c r="G15" s="98">
        <v>2.3661859854826096E-2</v>
      </c>
      <c r="H15" s="10">
        <v>106242</v>
      </c>
      <c r="I15" s="98">
        <v>-1.5694161208168482E-3</v>
      </c>
      <c r="J15" s="10">
        <v>641688</v>
      </c>
      <c r="K15" s="98">
        <v>1.2945806306996039E-2</v>
      </c>
      <c r="L15" s="10">
        <v>110493</v>
      </c>
      <c r="M15" s="98">
        <v>4.0012424464900886E-2</v>
      </c>
      <c r="N15" s="10">
        <v>677287</v>
      </c>
      <c r="O15" s="98">
        <v>5.5477116604954434E-2</v>
      </c>
      <c r="P15" s="10">
        <v>115171</v>
      </c>
      <c r="Q15" s="98">
        <v>4.2337523644031747E-2</v>
      </c>
      <c r="R15" s="10">
        <v>668343</v>
      </c>
      <c r="S15" s="98">
        <v>-1.320562774717365E-2</v>
      </c>
      <c r="T15" s="48">
        <v>114280</v>
      </c>
      <c r="U15" s="99">
        <v>-7.7363225117434075E-3</v>
      </c>
      <c r="V15" s="10">
        <v>722971</v>
      </c>
      <c r="W15" s="98">
        <v>6.745146444564859E-2</v>
      </c>
      <c r="X15" s="48">
        <v>116545</v>
      </c>
      <c r="Y15" s="99">
        <v>1.9819740987049351E-2</v>
      </c>
      <c r="Z15" s="10">
        <v>687243</v>
      </c>
      <c r="AA15" s="98">
        <v>-4.9418303085462627E-2</v>
      </c>
      <c r="AB15" s="48">
        <v>102496</v>
      </c>
      <c r="AC15" s="99">
        <v>-0.1205457119567549</v>
      </c>
      <c r="AD15" s="10">
        <v>664300</v>
      </c>
      <c r="AE15" s="89">
        <f t="shared" si="0"/>
        <v>-3.3384115953163582E-2</v>
      </c>
      <c r="AF15" s="48">
        <v>92468</v>
      </c>
      <c r="AG15" s="99">
        <v>-9.8000000000000004E-2</v>
      </c>
      <c r="AH15" s="10">
        <v>672368</v>
      </c>
      <c r="AI15" s="89">
        <f t="shared" si="1"/>
        <v>1.2145115158813788E-2</v>
      </c>
      <c r="AJ15" s="10">
        <v>92110</v>
      </c>
      <c r="AK15" s="99">
        <v>-4.0000000000000001E-3</v>
      </c>
      <c r="AL15" s="180">
        <v>684157</v>
      </c>
      <c r="AM15" s="171">
        <v>1.7533553054279727E-2</v>
      </c>
      <c r="AN15" s="181">
        <v>92180</v>
      </c>
      <c r="AO15" s="186">
        <v>7.5996091629582097E-4</v>
      </c>
      <c r="AP15" s="180">
        <v>679134</v>
      </c>
      <c r="AQ15" s="171">
        <v>-7.3418820533883711E-3</v>
      </c>
      <c r="AR15" s="180">
        <v>93833</v>
      </c>
      <c r="AS15" s="186">
        <v>1.7999999999999999E-2</v>
      </c>
    </row>
    <row r="16" spans="1:45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spans="1:29" x14ac:dyDescent="0.25">
      <c r="A17" s="102" t="s">
        <v>141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spans="1:29" x14ac:dyDescent="0.25">
      <c r="A18" s="102" t="s">
        <v>146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x14ac:dyDescent="0.25">
      <c r="A19" s="101" t="s">
        <v>188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spans="1:29" x14ac:dyDescent="0.25">
      <c r="A20" s="198" t="s">
        <v>245</v>
      </c>
      <c r="B20" s="140"/>
      <c r="C20" s="140"/>
      <c r="D20" s="140"/>
      <c r="E20" s="140"/>
      <c r="F20" s="159"/>
      <c r="G20" s="139"/>
      <c r="H20" s="139"/>
    </row>
    <row r="21" spans="1:29" x14ac:dyDescent="0.25">
      <c r="L21" s="96"/>
    </row>
  </sheetData>
  <mergeCells count="11">
    <mergeCell ref="V3:Y3"/>
    <mergeCell ref="B3:E3"/>
    <mergeCell ref="F3:I3"/>
    <mergeCell ref="J3:M3"/>
    <mergeCell ref="N3:Q3"/>
    <mergeCell ref="R3:U3"/>
    <mergeCell ref="AL3:AO3"/>
    <mergeCell ref="AP3:AS3"/>
    <mergeCell ref="AD3:AG3"/>
    <mergeCell ref="AH3:AK3"/>
    <mergeCell ref="Z3:AC3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16" workbookViewId="0">
      <selection activeCell="L33" sqref="L33"/>
    </sheetView>
  </sheetViews>
  <sheetFormatPr baseColWidth="10" defaultRowHeight="15" x14ac:dyDescent="0.25"/>
  <cols>
    <col min="1" max="1" width="45.42578125" customWidth="1"/>
  </cols>
  <sheetData>
    <row r="1" spans="1:12" ht="18.75" customHeight="1" x14ac:dyDescent="0.25">
      <c r="A1" s="4" t="s">
        <v>235</v>
      </c>
      <c r="B1" s="4"/>
      <c r="C1" s="4"/>
      <c r="D1" s="4"/>
      <c r="E1" s="4"/>
      <c r="F1" s="4"/>
      <c r="G1" s="36"/>
      <c r="H1" s="36"/>
      <c r="I1" s="4"/>
      <c r="J1" s="36"/>
    </row>
    <row r="2" spans="1:12" x14ac:dyDescent="0.25">
      <c r="A2" s="36"/>
      <c r="B2" s="36"/>
      <c r="C2" s="36"/>
      <c r="D2" s="36"/>
      <c r="E2" s="36"/>
      <c r="F2" s="36"/>
      <c r="G2" s="36"/>
      <c r="I2" s="5"/>
    </row>
    <row r="3" spans="1:12" ht="24.75" customHeight="1" x14ac:dyDescent="0.25">
      <c r="A3" s="33"/>
      <c r="B3" s="103" t="s">
        <v>89</v>
      </c>
      <c r="C3" s="103" t="s">
        <v>96</v>
      </c>
      <c r="D3" s="103" t="s">
        <v>113</v>
      </c>
      <c r="E3" s="103" t="s">
        <v>119</v>
      </c>
      <c r="F3" s="103" t="s">
        <v>123</v>
      </c>
      <c r="G3" s="103" t="s">
        <v>125</v>
      </c>
      <c r="H3" s="103" t="s">
        <v>142</v>
      </c>
      <c r="I3" s="105" t="s">
        <v>166</v>
      </c>
      <c r="J3" s="105" t="s">
        <v>181</v>
      </c>
      <c r="K3" s="187" t="s">
        <v>182</v>
      </c>
      <c r="L3" s="187" t="s">
        <v>190</v>
      </c>
    </row>
    <row r="4" spans="1:12" x14ac:dyDescent="0.25">
      <c r="A4" s="25" t="s">
        <v>18</v>
      </c>
      <c r="B4" s="48" t="s">
        <v>6</v>
      </c>
      <c r="C4" s="48" t="s">
        <v>6</v>
      </c>
      <c r="D4" s="48" t="s">
        <v>6</v>
      </c>
      <c r="E4" s="48" t="s">
        <v>6</v>
      </c>
      <c r="F4" s="48">
        <v>41</v>
      </c>
      <c r="G4" s="48" t="s">
        <v>6</v>
      </c>
      <c r="H4" s="48" t="s">
        <v>6</v>
      </c>
      <c r="I4" s="110" t="s">
        <v>6</v>
      </c>
    </row>
    <row r="5" spans="1:12" x14ac:dyDescent="0.25">
      <c r="A5" s="2" t="s">
        <v>19</v>
      </c>
      <c r="B5" s="50" t="s">
        <v>6</v>
      </c>
      <c r="C5" s="50" t="s">
        <v>6</v>
      </c>
      <c r="D5" s="50" t="s">
        <v>6</v>
      </c>
      <c r="E5" s="50" t="s">
        <v>6</v>
      </c>
      <c r="F5" s="50">
        <v>41</v>
      </c>
      <c r="G5" s="50" t="s">
        <v>6</v>
      </c>
      <c r="H5" s="50" t="s">
        <v>6</v>
      </c>
      <c r="I5" s="111" t="s">
        <v>6</v>
      </c>
    </row>
    <row r="6" spans="1:12" x14ac:dyDescent="0.25">
      <c r="A6" s="25" t="s">
        <v>20</v>
      </c>
      <c r="B6" s="10">
        <v>27836</v>
      </c>
      <c r="C6" s="10">
        <f>SUM(C7:C12)</f>
        <v>28462</v>
      </c>
      <c r="D6" s="10">
        <f>SUM(D7:D12)</f>
        <v>29491</v>
      </c>
      <c r="E6" s="10">
        <v>32047</v>
      </c>
      <c r="F6" s="10">
        <v>35182</v>
      </c>
      <c r="G6" s="10">
        <v>37620</v>
      </c>
      <c r="H6" s="10">
        <v>41427</v>
      </c>
      <c r="I6" s="106">
        <v>46327</v>
      </c>
      <c r="J6" s="106">
        <f>SUM(J7:J12)</f>
        <v>46866</v>
      </c>
      <c r="K6" s="188">
        <f>SUM(K7:K12)</f>
        <v>46589</v>
      </c>
      <c r="L6" s="188">
        <f>SUM(L7:L12)</f>
        <v>47173</v>
      </c>
    </row>
    <row r="7" spans="1:12" x14ac:dyDescent="0.25">
      <c r="A7" s="2" t="s">
        <v>21</v>
      </c>
      <c r="B7" s="49">
        <v>6769</v>
      </c>
      <c r="C7" s="49">
        <v>7023</v>
      </c>
      <c r="D7" s="49">
        <v>7327</v>
      </c>
      <c r="E7" s="49">
        <v>7648</v>
      </c>
      <c r="F7" s="49">
        <v>8442</v>
      </c>
      <c r="G7" s="49">
        <v>8741</v>
      </c>
      <c r="H7" s="49">
        <v>9918</v>
      </c>
      <c r="I7" s="107">
        <v>11621</v>
      </c>
      <c r="J7" s="107">
        <v>11388</v>
      </c>
      <c r="K7" s="189">
        <v>10408</v>
      </c>
      <c r="L7" s="189">
        <v>10975</v>
      </c>
    </row>
    <row r="8" spans="1:12" x14ac:dyDescent="0.25">
      <c r="A8" s="2" t="s">
        <v>22</v>
      </c>
      <c r="B8" s="49">
        <v>3063</v>
      </c>
      <c r="C8" s="49">
        <v>3060</v>
      </c>
      <c r="D8" s="49">
        <v>3182</v>
      </c>
      <c r="E8" s="49">
        <v>3638</v>
      </c>
      <c r="F8" s="49">
        <v>4139</v>
      </c>
      <c r="G8" s="49">
        <v>4485</v>
      </c>
      <c r="H8" s="49">
        <v>5119</v>
      </c>
      <c r="I8" s="107">
        <v>5847</v>
      </c>
      <c r="J8" s="107">
        <v>6293</v>
      </c>
      <c r="K8" s="189">
        <v>6194</v>
      </c>
      <c r="L8" s="189">
        <v>6012</v>
      </c>
    </row>
    <row r="9" spans="1:12" x14ac:dyDescent="0.25">
      <c r="A9" s="2" t="s">
        <v>23</v>
      </c>
      <c r="B9" s="49">
        <v>113</v>
      </c>
      <c r="C9" s="49">
        <v>133</v>
      </c>
      <c r="D9" s="49">
        <v>142</v>
      </c>
      <c r="E9" s="49">
        <v>171</v>
      </c>
      <c r="F9" s="49">
        <v>198</v>
      </c>
      <c r="G9" s="49">
        <v>214</v>
      </c>
      <c r="H9" s="49">
        <v>238</v>
      </c>
      <c r="I9" s="108">
        <v>450</v>
      </c>
      <c r="J9" s="108">
        <v>302</v>
      </c>
      <c r="K9" s="190">
        <v>474</v>
      </c>
      <c r="L9" s="190">
        <v>396</v>
      </c>
    </row>
    <row r="10" spans="1:12" x14ac:dyDescent="0.25">
      <c r="A10" s="2" t="s">
        <v>24</v>
      </c>
      <c r="B10" s="49">
        <v>10365</v>
      </c>
      <c r="C10" s="49">
        <v>13035</v>
      </c>
      <c r="D10" s="49">
        <v>12860</v>
      </c>
      <c r="E10" s="49">
        <v>13444</v>
      </c>
      <c r="F10" s="49">
        <v>14621</v>
      </c>
      <c r="G10" s="49">
        <v>15750</v>
      </c>
      <c r="H10" s="49">
        <v>17483</v>
      </c>
      <c r="I10" s="107">
        <v>19150</v>
      </c>
      <c r="J10" s="107">
        <v>20079</v>
      </c>
      <c r="K10" s="189">
        <v>20518</v>
      </c>
      <c r="L10" s="189">
        <v>20990</v>
      </c>
    </row>
    <row r="11" spans="1:12" x14ac:dyDescent="0.25">
      <c r="A11" s="2" t="s">
        <v>25</v>
      </c>
      <c r="B11" s="49">
        <v>4552</v>
      </c>
      <c r="C11" s="49">
        <v>2327</v>
      </c>
      <c r="D11" s="49">
        <v>2405</v>
      </c>
      <c r="E11" s="49">
        <v>2668</v>
      </c>
      <c r="F11" s="49">
        <v>3000</v>
      </c>
      <c r="G11" s="49">
        <v>3218</v>
      </c>
      <c r="H11" s="49">
        <v>3099</v>
      </c>
      <c r="I11" s="107">
        <v>3300</v>
      </c>
      <c r="J11" s="107">
        <v>2671</v>
      </c>
      <c r="K11" s="189">
        <v>2809</v>
      </c>
      <c r="L11" s="189">
        <v>2769</v>
      </c>
    </row>
    <row r="12" spans="1:12" x14ac:dyDescent="0.25">
      <c r="A12" s="2" t="s">
        <v>26</v>
      </c>
      <c r="B12" s="49">
        <v>2974</v>
      </c>
      <c r="C12" s="49">
        <v>2884</v>
      </c>
      <c r="D12" s="49">
        <v>3575</v>
      </c>
      <c r="E12" s="49">
        <v>4478</v>
      </c>
      <c r="F12" s="49">
        <v>4782</v>
      </c>
      <c r="G12" s="49">
        <v>5212</v>
      </c>
      <c r="H12" s="49">
        <v>5570</v>
      </c>
      <c r="I12" s="107">
        <v>5959</v>
      </c>
      <c r="J12" s="107">
        <v>6133</v>
      </c>
      <c r="K12" s="189">
        <v>6186</v>
      </c>
      <c r="L12" s="189">
        <v>6031</v>
      </c>
    </row>
    <row r="13" spans="1:12" x14ac:dyDescent="0.25">
      <c r="A13" s="25" t="s">
        <v>27</v>
      </c>
      <c r="B13" s="10">
        <v>30859</v>
      </c>
      <c r="C13" s="10">
        <f>SUM(C14:C18)</f>
        <v>31694</v>
      </c>
      <c r="D13" s="10">
        <f>SUM(D14:D18)</f>
        <v>33390</v>
      </c>
      <c r="E13" s="10">
        <v>35409</v>
      </c>
      <c r="F13" s="10">
        <v>37477</v>
      </c>
      <c r="G13" s="10">
        <v>41646</v>
      </c>
      <c r="H13" s="10">
        <v>68096</v>
      </c>
      <c r="I13" s="106">
        <v>110497</v>
      </c>
      <c r="J13" s="106">
        <f>SUM(J14:J18)</f>
        <v>132048</v>
      </c>
      <c r="K13" s="188">
        <f>SUM(K14:K18)</f>
        <v>143240</v>
      </c>
      <c r="L13" s="188">
        <f>SUM(L14:L18)</f>
        <v>140327</v>
      </c>
    </row>
    <row r="14" spans="1:12" x14ac:dyDescent="0.25">
      <c r="A14" s="2" t="s">
        <v>30</v>
      </c>
      <c r="B14" s="49">
        <v>5287</v>
      </c>
      <c r="C14" s="49">
        <v>5764</v>
      </c>
      <c r="D14" s="49">
        <v>6378</v>
      </c>
      <c r="E14" s="49">
        <v>6842</v>
      </c>
      <c r="F14" s="49">
        <v>6996</v>
      </c>
      <c r="G14" s="49">
        <v>6622</v>
      </c>
      <c r="H14" s="49">
        <v>8149</v>
      </c>
      <c r="I14" s="107">
        <v>12401</v>
      </c>
      <c r="J14" s="107">
        <v>14855</v>
      </c>
      <c r="K14" s="189">
        <v>16721</v>
      </c>
      <c r="L14" s="189">
        <v>16000</v>
      </c>
    </row>
    <row r="15" spans="1:12" x14ac:dyDescent="0.25">
      <c r="A15" s="2" t="s">
        <v>29</v>
      </c>
      <c r="B15" s="49">
        <v>20213</v>
      </c>
      <c r="C15" s="49">
        <v>20413</v>
      </c>
      <c r="D15" s="49">
        <v>21080</v>
      </c>
      <c r="E15" s="49">
        <v>22191</v>
      </c>
      <c r="F15" s="49">
        <v>23433</v>
      </c>
      <c r="G15" s="49">
        <v>27199</v>
      </c>
      <c r="H15" s="49">
        <v>49756</v>
      </c>
      <c r="I15" s="107">
        <v>82042</v>
      </c>
      <c r="J15" s="107">
        <v>97688</v>
      </c>
      <c r="K15" s="189">
        <v>105685</v>
      </c>
      <c r="L15" s="189">
        <v>102338</v>
      </c>
    </row>
    <row r="16" spans="1:12" x14ac:dyDescent="0.25">
      <c r="A16" s="2" t="s">
        <v>28</v>
      </c>
      <c r="B16" s="49">
        <v>748</v>
      </c>
      <c r="C16" s="49">
        <v>749</v>
      </c>
      <c r="D16" s="49">
        <v>803</v>
      </c>
      <c r="E16" s="49">
        <v>847</v>
      </c>
      <c r="F16" s="49">
        <v>943</v>
      </c>
      <c r="G16" s="49">
        <v>866</v>
      </c>
      <c r="H16" s="49">
        <v>1228</v>
      </c>
      <c r="I16" s="107">
        <v>2360</v>
      </c>
      <c r="J16" s="107">
        <v>3158</v>
      </c>
      <c r="K16" s="189">
        <v>2939</v>
      </c>
      <c r="L16" s="189">
        <v>2488</v>
      </c>
    </row>
    <row r="17" spans="1:12" x14ac:dyDescent="0.25">
      <c r="A17" s="2" t="s">
        <v>31</v>
      </c>
      <c r="B17" s="49">
        <v>4584</v>
      </c>
      <c r="C17" s="49">
        <v>4725</v>
      </c>
      <c r="D17" s="49">
        <v>5069</v>
      </c>
      <c r="E17" s="49">
        <v>5476</v>
      </c>
      <c r="F17" s="49">
        <v>6049</v>
      </c>
      <c r="G17" s="49">
        <v>6909</v>
      </c>
      <c r="H17" s="49">
        <v>8899</v>
      </c>
      <c r="I17" s="107">
        <v>13578</v>
      </c>
      <c r="J17" s="107">
        <v>16196</v>
      </c>
      <c r="K17" s="189">
        <v>17744</v>
      </c>
      <c r="L17" s="189">
        <v>19403</v>
      </c>
    </row>
    <row r="18" spans="1:12" x14ac:dyDescent="0.25">
      <c r="A18" s="2" t="s">
        <v>32</v>
      </c>
      <c r="B18" s="49">
        <v>27</v>
      </c>
      <c r="C18" s="49">
        <v>43</v>
      </c>
      <c r="D18" s="49">
        <v>60</v>
      </c>
      <c r="E18" s="49">
        <v>53</v>
      </c>
      <c r="F18" s="49">
        <v>56</v>
      </c>
      <c r="G18" s="49">
        <v>50</v>
      </c>
      <c r="H18" s="49">
        <v>64</v>
      </c>
      <c r="I18" s="108">
        <v>116</v>
      </c>
      <c r="J18" s="108">
        <v>151</v>
      </c>
      <c r="K18" s="190">
        <v>151</v>
      </c>
      <c r="L18" s="190">
        <v>98</v>
      </c>
    </row>
    <row r="19" spans="1:12" x14ac:dyDescent="0.25">
      <c r="A19" s="27"/>
      <c r="B19" s="46"/>
      <c r="C19" s="46"/>
      <c r="D19" s="46"/>
      <c r="E19" s="46"/>
      <c r="F19" s="46"/>
      <c r="G19" s="46"/>
      <c r="H19" s="46"/>
      <c r="I19" s="109"/>
      <c r="J19" s="109"/>
      <c r="K19" s="191"/>
      <c r="L19" s="191"/>
    </row>
    <row r="20" spans="1:12" x14ac:dyDescent="0.25">
      <c r="A20" s="9" t="s">
        <v>16</v>
      </c>
      <c r="B20" s="10">
        <v>58695</v>
      </c>
      <c r="C20" s="10">
        <f>SUM(C6,C13)</f>
        <v>60156</v>
      </c>
      <c r="D20" s="10">
        <f>SUM(D6,D13)</f>
        <v>62881</v>
      </c>
      <c r="E20" s="10">
        <v>67456</v>
      </c>
      <c r="F20" s="10">
        <v>72659</v>
      </c>
      <c r="G20" s="10">
        <v>79266</v>
      </c>
      <c r="H20" s="10">
        <v>109523</v>
      </c>
      <c r="I20" s="106">
        <v>156824</v>
      </c>
      <c r="J20" s="106">
        <f>J6+J13</f>
        <v>178914</v>
      </c>
      <c r="K20" s="188">
        <f>K6+K13</f>
        <v>189829</v>
      </c>
      <c r="L20" s="188">
        <f>L6+L13</f>
        <v>187500</v>
      </c>
    </row>
    <row r="21" spans="1:12" x14ac:dyDescent="0.25">
      <c r="A21" s="36"/>
      <c r="B21" s="36"/>
      <c r="C21" s="36"/>
      <c r="D21" s="36"/>
      <c r="E21" s="36"/>
      <c r="F21" s="36"/>
      <c r="G21" s="36"/>
      <c r="I21" s="5"/>
    </row>
    <row r="22" spans="1:12" x14ac:dyDescent="0.25">
      <c r="A22" s="101" t="s">
        <v>188</v>
      </c>
      <c r="B22" s="36"/>
      <c r="C22" s="36"/>
      <c r="D22" s="36"/>
      <c r="E22" s="36"/>
      <c r="F22" s="36"/>
      <c r="G22" s="36"/>
      <c r="I22" s="113"/>
      <c r="J22" s="113"/>
    </row>
    <row r="23" spans="1:12" x14ac:dyDescent="0.25">
      <c r="A23" s="101" t="s">
        <v>234</v>
      </c>
      <c r="B23" s="36"/>
      <c r="C23" s="36"/>
      <c r="D23" s="36"/>
      <c r="E23" s="36"/>
      <c r="F23" s="36"/>
      <c r="G23" s="36"/>
      <c r="I23" s="113"/>
      <c r="J23" s="113"/>
    </row>
    <row r="24" spans="1:12" x14ac:dyDescent="0.25">
      <c r="A24" s="104"/>
    </row>
    <row r="25" spans="1:12" x14ac:dyDescent="0.25">
      <c r="I25" s="112"/>
    </row>
  </sheetData>
  <pageMargins left="0.70866141732283472" right="0.70866141732283472" top="0.74803149606299213" bottom="0.74803149606299213" header="0.31496062992125984" footer="0.31496062992125984"/>
  <pageSetup paperSize="9" scale="7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workbookViewId="0">
      <selection activeCell="D16" sqref="D16"/>
    </sheetView>
  </sheetViews>
  <sheetFormatPr baseColWidth="10" defaultRowHeight="15" x14ac:dyDescent="0.25"/>
  <cols>
    <col min="1" max="1" width="6" style="182" customWidth="1"/>
    <col min="2" max="16384" width="11.42578125" style="182"/>
  </cols>
  <sheetData>
    <row r="1" spans="1:19" ht="18.75" customHeight="1" x14ac:dyDescent="0.25">
      <c r="A1" s="4"/>
    </row>
    <row r="3" spans="1:19" x14ac:dyDescent="0.25">
      <c r="A3" s="3" t="s">
        <v>110</v>
      </c>
    </row>
    <row r="4" spans="1:19" ht="27.75" customHeight="1" x14ac:dyDescent="0.25">
      <c r="A4" s="200" t="s">
        <v>210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193"/>
      <c r="Q4" s="193"/>
      <c r="R4" s="193"/>
      <c r="S4" s="193"/>
    </row>
    <row r="6" spans="1:19" ht="29.25" customHeight="1" x14ac:dyDescent="0.25">
      <c r="A6" s="201" t="s">
        <v>242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193"/>
      <c r="Q6" s="193"/>
      <c r="R6" s="193"/>
      <c r="S6" s="193"/>
    </row>
    <row r="7" spans="1:19" x14ac:dyDescent="0.25">
      <c r="A7" s="194"/>
      <c r="B7" s="195" t="s">
        <v>237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3"/>
      <c r="Q7" s="193"/>
      <c r="R7" s="193"/>
      <c r="S7" s="193"/>
    </row>
    <row r="8" spans="1:19" x14ac:dyDescent="0.25">
      <c r="A8" s="194"/>
      <c r="B8" s="195" t="s">
        <v>236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3"/>
      <c r="Q8" s="193"/>
      <c r="R8" s="193"/>
      <c r="S8" s="193"/>
    </row>
    <row r="9" spans="1:19" x14ac:dyDescent="0.25">
      <c r="A9" s="196"/>
      <c r="B9" s="195" t="s">
        <v>238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</row>
    <row r="10" spans="1:19" x14ac:dyDescent="0.25">
      <c r="A10" s="196"/>
      <c r="B10" s="195" t="s">
        <v>239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</row>
    <row r="11" spans="1:19" x14ac:dyDescent="0.25">
      <c r="A11" s="196"/>
      <c r="B11" s="195" t="s">
        <v>240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</row>
    <row r="12" spans="1:19" x14ac:dyDescent="0.25">
      <c r="A12" s="196"/>
      <c r="B12" s="197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</row>
    <row r="13" spans="1:19" ht="27.75" customHeight="1" x14ac:dyDescent="0.25">
      <c r="A13" s="202" t="s">
        <v>243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</row>
    <row r="14" spans="1:19" x14ac:dyDescent="0.25">
      <c r="A14" s="199" t="s">
        <v>244</v>
      </c>
      <c r="B14" s="2"/>
    </row>
    <row r="15" spans="1:19" x14ac:dyDescent="0.25">
      <c r="B15" s="2"/>
    </row>
  </sheetData>
  <mergeCells count="3">
    <mergeCell ref="A4:O4"/>
    <mergeCell ref="A6:O6"/>
    <mergeCell ref="A13:O13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7" zoomScaleNormal="100" workbookViewId="0">
      <selection activeCell="A21" sqref="A21"/>
    </sheetView>
  </sheetViews>
  <sheetFormatPr baseColWidth="10" defaultRowHeight="15" x14ac:dyDescent="0.25"/>
  <cols>
    <col min="1" max="1" width="19.85546875" customWidth="1"/>
    <col min="2" max="3" width="9.28515625" customWidth="1"/>
    <col min="4" max="5" width="10" customWidth="1"/>
    <col min="6" max="6" width="8.7109375" customWidth="1"/>
  </cols>
  <sheetData>
    <row r="1" spans="1:6" ht="18.75" customHeight="1" x14ac:dyDescent="0.25">
      <c r="A1" s="4" t="s">
        <v>187</v>
      </c>
      <c r="B1" s="2"/>
      <c r="C1" s="2"/>
      <c r="D1" s="2"/>
      <c r="E1" s="2"/>
      <c r="F1" s="2"/>
    </row>
    <row r="2" spans="1:6" x14ac:dyDescent="0.25">
      <c r="A2" s="2"/>
      <c r="B2" s="2"/>
      <c r="C2" s="2"/>
      <c r="D2" s="2"/>
      <c r="E2" s="2"/>
      <c r="F2" s="2"/>
    </row>
    <row r="3" spans="1:6" ht="30" customHeight="1" x14ac:dyDescent="0.25">
      <c r="A3" s="121" t="s">
        <v>218</v>
      </c>
      <c r="B3" s="125" t="s">
        <v>83</v>
      </c>
      <c r="C3" s="125" t="s">
        <v>82</v>
      </c>
      <c r="D3" s="125" t="s">
        <v>16</v>
      </c>
      <c r="E3" s="114" t="s">
        <v>139</v>
      </c>
      <c r="F3" s="115" t="s">
        <v>140</v>
      </c>
    </row>
    <row r="4" spans="1:6" x14ac:dyDescent="0.25">
      <c r="A4" s="126" t="s">
        <v>217</v>
      </c>
      <c r="B4" s="152">
        <v>95296</v>
      </c>
      <c r="C4" s="152">
        <v>111881</v>
      </c>
      <c r="D4" s="152">
        <v>207177</v>
      </c>
      <c r="E4" s="148">
        <v>1.8</v>
      </c>
      <c r="F4" s="149">
        <v>46</v>
      </c>
    </row>
    <row r="5" spans="1:6" ht="17.25" customHeight="1" x14ac:dyDescent="0.25">
      <c r="A5" s="128" t="s">
        <v>157</v>
      </c>
      <c r="B5" s="152">
        <v>54983</v>
      </c>
      <c r="C5" s="152">
        <v>64886</v>
      </c>
      <c r="D5" s="152">
        <v>119869</v>
      </c>
      <c r="E5" s="148">
        <v>3.4</v>
      </c>
      <c r="F5" s="149">
        <v>45.9</v>
      </c>
    </row>
    <row r="6" spans="1:6" x14ac:dyDescent="0.25">
      <c r="A6" s="132" t="s">
        <v>88</v>
      </c>
      <c r="B6" s="152">
        <v>172</v>
      </c>
      <c r="C6" s="152">
        <v>155</v>
      </c>
      <c r="D6" s="152">
        <v>327</v>
      </c>
      <c r="E6" s="148">
        <v>-3.3</v>
      </c>
      <c r="F6" s="149">
        <v>52.6</v>
      </c>
    </row>
    <row r="7" spans="1:6" ht="17.25" customHeight="1" x14ac:dyDescent="0.25">
      <c r="A7" s="129" t="s">
        <v>158</v>
      </c>
      <c r="B7" s="152">
        <v>40226</v>
      </c>
      <c r="C7" s="152">
        <v>46957</v>
      </c>
      <c r="D7" s="152">
        <v>87183</v>
      </c>
      <c r="E7" s="148">
        <v>-0.3</v>
      </c>
      <c r="F7" s="149">
        <v>46.1</v>
      </c>
    </row>
    <row r="8" spans="1:6" ht="15.75" customHeight="1" x14ac:dyDescent="0.25">
      <c r="A8" s="132" t="s">
        <v>84</v>
      </c>
      <c r="B8" s="152">
        <v>1942</v>
      </c>
      <c r="C8" s="152">
        <v>2745</v>
      </c>
      <c r="D8" s="152">
        <v>4687</v>
      </c>
      <c r="E8" s="148">
        <v>-8.1</v>
      </c>
      <c r="F8" s="148">
        <v>41.4</v>
      </c>
    </row>
    <row r="9" spans="1:6" ht="17.25" customHeight="1" x14ac:dyDescent="0.25">
      <c r="A9" s="122" t="s">
        <v>165</v>
      </c>
      <c r="B9" s="153">
        <v>87</v>
      </c>
      <c r="C9" s="153">
        <v>38</v>
      </c>
      <c r="D9" s="153">
        <v>125</v>
      </c>
      <c r="E9" s="150">
        <v>-10.1</v>
      </c>
      <c r="F9" s="150">
        <v>69.599999999999994</v>
      </c>
    </row>
    <row r="10" spans="1:6" ht="17.25" customHeight="1" x14ac:dyDescent="0.25">
      <c r="A10" s="127" t="s">
        <v>222</v>
      </c>
      <c r="B10" s="152">
        <v>9276</v>
      </c>
      <c r="C10" s="152">
        <v>2728</v>
      </c>
      <c r="D10" s="152">
        <v>12004</v>
      </c>
      <c r="E10" s="148">
        <v>3.4</v>
      </c>
      <c r="F10" s="149">
        <v>77.3</v>
      </c>
    </row>
    <row r="11" spans="1:6" ht="17.25" customHeight="1" x14ac:dyDescent="0.25">
      <c r="A11" s="128" t="s">
        <v>157</v>
      </c>
      <c r="B11" s="152">
        <v>3438</v>
      </c>
      <c r="C11" s="152">
        <v>1066</v>
      </c>
      <c r="D11" s="152">
        <v>4504</v>
      </c>
      <c r="E11" s="148">
        <v>0.6</v>
      </c>
      <c r="F11" s="149">
        <v>76.3</v>
      </c>
    </row>
    <row r="12" spans="1:6" ht="17.25" customHeight="1" x14ac:dyDescent="0.25">
      <c r="A12" s="129" t="s">
        <v>158</v>
      </c>
      <c r="B12" s="152">
        <v>3054</v>
      </c>
      <c r="C12" s="152">
        <v>856</v>
      </c>
      <c r="D12" s="152">
        <v>3910</v>
      </c>
      <c r="E12" s="148">
        <v>5.0999999999999996</v>
      </c>
      <c r="F12" s="149">
        <v>78.099999999999994</v>
      </c>
    </row>
    <row r="13" spans="1:6" ht="17.25" customHeight="1" x14ac:dyDescent="0.25">
      <c r="A13" s="122" t="s">
        <v>165</v>
      </c>
      <c r="B13" s="153">
        <v>2784</v>
      </c>
      <c r="C13" s="153">
        <v>806</v>
      </c>
      <c r="D13" s="153">
        <v>3590</v>
      </c>
      <c r="E13" s="150">
        <v>5.0999999999999996</v>
      </c>
      <c r="F13" s="151">
        <v>77.5</v>
      </c>
    </row>
    <row r="14" spans="1:6" ht="17.25" customHeight="1" x14ac:dyDescent="0.25">
      <c r="A14" s="123" t="s">
        <v>220</v>
      </c>
      <c r="B14" s="152">
        <v>913</v>
      </c>
      <c r="C14" s="152">
        <v>84</v>
      </c>
      <c r="D14" s="152">
        <v>997</v>
      </c>
      <c r="E14" s="142">
        <v>-1.1000000000000001</v>
      </c>
      <c r="F14" s="142">
        <v>91.6</v>
      </c>
    </row>
    <row r="15" spans="1:6" ht="30" customHeight="1" x14ac:dyDescent="0.25">
      <c r="A15" s="123" t="s">
        <v>127</v>
      </c>
      <c r="B15" s="154">
        <v>585</v>
      </c>
      <c r="C15" s="154">
        <v>467</v>
      </c>
      <c r="D15" s="154">
        <v>1052</v>
      </c>
      <c r="E15" s="143">
        <v>-15.2</v>
      </c>
      <c r="F15" s="143">
        <v>55.6</v>
      </c>
    </row>
    <row r="16" spans="1:6" x14ac:dyDescent="0.25">
      <c r="A16" s="124" t="s">
        <v>128</v>
      </c>
      <c r="B16" s="154">
        <v>244</v>
      </c>
      <c r="C16" s="154">
        <v>136</v>
      </c>
      <c r="D16" s="154">
        <v>380</v>
      </c>
      <c r="E16" s="143">
        <v>36.200000000000003</v>
      </c>
      <c r="F16" s="143">
        <v>64.2</v>
      </c>
    </row>
    <row r="17" spans="1:8" x14ac:dyDescent="0.25">
      <c r="A17" s="7"/>
      <c r="B17" s="144"/>
      <c r="C17" s="144"/>
      <c r="D17" s="144"/>
      <c r="E17" s="145"/>
      <c r="F17" s="145"/>
    </row>
    <row r="18" spans="1:8" x14ac:dyDescent="0.25">
      <c r="A18" s="9" t="s">
        <v>16</v>
      </c>
      <c r="B18" s="146">
        <v>106314</v>
      </c>
      <c r="C18" s="146">
        <v>115296</v>
      </c>
      <c r="D18" s="146">
        <v>221610</v>
      </c>
      <c r="E18" s="147">
        <v>1.8</v>
      </c>
      <c r="F18" s="147">
        <v>48</v>
      </c>
    </row>
    <row r="19" spans="1:8" x14ac:dyDescent="0.25">
      <c r="A19" s="203" t="s">
        <v>223</v>
      </c>
      <c r="B19" s="203"/>
      <c r="C19" s="203"/>
      <c r="D19" s="203"/>
      <c r="E19" s="203"/>
      <c r="F19" s="203"/>
    </row>
    <row r="20" spans="1:8" x14ac:dyDescent="0.25">
      <c r="A20" s="140" t="s">
        <v>188</v>
      </c>
      <c r="B20" s="140"/>
      <c r="C20" s="140"/>
      <c r="D20" s="140"/>
      <c r="E20" s="140"/>
      <c r="F20" s="159"/>
      <c r="G20" s="139"/>
      <c r="H20" s="139"/>
    </row>
    <row r="21" spans="1:8" x14ac:dyDescent="0.25">
      <c r="A21" s="198" t="s">
        <v>245</v>
      </c>
      <c r="B21" s="140"/>
      <c r="C21" s="140"/>
      <c r="D21" s="140"/>
      <c r="E21" s="140"/>
      <c r="F21" s="159"/>
      <c r="G21" s="139"/>
      <c r="H21" s="139"/>
    </row>
  </sheetData>
  <mergeCells count="1">
    <mergeCell ref="A19:F1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A15" sqref="A15"/>
    </sheetView>
  </sheetViews>
  <sheetFormatPr baseColWidth="10" defaultRowHeight="15" x14ac:dyDescent="0.25"/>
  <cols>
    <col min="1" max="1" width="29.42578125" customWidth="1"/>
    <col min="2" max="2" width="10.85546875" customWidth="1"/>
  </cols>
  <sheetData>
    <row r="1" spans="1:8" ht="18.75" customHeight="1" x14ac:dyDescent="0.25">
      <c r="A1" s="4" t="s">
        <v>189</v>
      </c>
      <c r="B1" s="25"/>
      <c r="C1" s="25"/>
    </row>
    <row r="2" spans="1:8" x14ac:dyDescent="0.25">
      <c r="A2" s="2"/>
      <c r="B2" s="2"/>
      <c r="C2" s="2"/>
    </row>
    <row r="3" spans="1:8" x14ac:dyDescent="0.25">
      <c r="A3" s="28"/>
      <c r="B3" s="14" t="s">
        <v>190</v>
      </c>
      <c r="C3" s="14" t="s">
        <v>191</v>
      </c>
    </row>
    <row r="4" spans="1:8" x14ac:dyDescent="0.25">
      <c r="A4" s="2" t="s">
        <v>0</v>
      </c>
      <c r="B4" s="15">
        <v>158929</v>
      </c>
      <c r="C4" s="15">
        <v>161343</v>
      </c>
    </row>
    <row r="5" spans="1:8" x14ac:dyDescent="0.25">
      <c r="A5" s="17" t="s">
        <v>175</v>
      </c>
      <c r="B5" s="22">
        <v>-0.1</v>
      </c>
      <c r="C5" s="22">
        <v>1.5</v>
      </c>
    </row>
    <row r="6" spans="1:8" x14ac:dyDescent="0.25">
      <c r="A6" s="31" t="s">
        <v>1</v>
      </c>
      <c r="B6" s="23">
        <v>73</v>
      </c>
      <c r="C6" s="23">
        <v>72.8</v>
      </c>
    </row>
    <row r="7" spans="1:8" x14ac:dyDescent="0.25">
      <c r="A7" s="2" t="s">
        <v>2</v>
      </c>
      <c r="B7" s="15">
        <v>58770</v>
      </c>
      <c r="C7" s="15">
        <v>60267</v>
      </c>
    </row>
    <row r="8" spans="1:8" x14ac:dyDescent="0.25">
      <c r="A8" s="17" t="s">
        <v>175</v>
      </c>
      <c r="B8" s="20">
        <v>-2.6</v>
      </c>
      <c r="C8" s="20">
        <v>2.5</v>
      </c>
    </row>
    <row r="9" spans="1:8" x14ac:dyDescent="0.25">
      <c r="A9" s="17" t="s">
        <v>1</v>
      </c>
      <c r="B9" s="20">
        <v>27</v>
      </c>
      <c r="C9" s="20">
        <v>27.2</v>
      </c>
    </row>
    <row r="10" spans="1:8" x14ac:dyDescent="0.25">
      <c r="A10" s="27"/>
      <c r="B10" s="19"/>
      <c r="C10" s="19"/>
    </row>
    <row r="11" spans="1:8" x14ac:dyDescent="0.25">
      <c r="A11" s="9" t="s">
        <v>16</v>
      </c>
      <c r="B11" s="21">
        <v>217699</v>
      </c>
      <c r="C11" s="21">
        <v>221610</v>
      </c>
    </row>
    <row r="12" spans="1:8" x14ac:dyDescent="0.25">
      <c r="A12" s="29" t="s">
        <v>145</v>
      </c>
      <c r="B12" s="20">
        <v>-0.8</v>
      </c>
      <c r="C12" s="20">
        <v>1.8</v>
      </c>
    </row>
    <row r="13" spans="1:8" x14ac:dyDescent="0.25">
      <c r="A13" s="30"/>
      <c r="B13" s="30"/>
      <c r="C13" s="24"/>
    </row>
    <row r="14" spans="1:8" x14ac:dyDescent="0.25">
      <c r="A14" s="12" t="s">
        <v>188</v>
      </c>
      <c r="B14" s="2"/>
      <c r="C14" s="2"/>
    </row>
    <row r="15" spans="1:8" x14ac:dyDescent="0.25">
      <c r="A15" s="198" t="s">
        <v>245</v>
      </c>
      <c r="B15" s="140"/>
      <c r="C15" s="140"/>
      <c r="D15" s="140"/>
      <c r="E15" s="140"/>
      <c r="F15" s="159"/>
      <c r="G15" s="139"/>
      <c r="H15" s="139"/>
    </row>
    <row r="16" spans="1:8" x14ac:dyDescent="0.25">
      <c r="A16" s="12"/>
      <c r="B16" s="2"/>
      <c r="C16" s="2"/>
    </row>
    <row r="22" spans="1:1" x14ac:dyDescent="0.25">
      <c r="A22" s="26"/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14" sqref="A14"/>
    </sheetView>
  </sheetViews>
  <sheetFormatPr baseColWidth="10" defaultRowHeight="15" x14ac:dyDescent="0.25"/>
  <cols>
    <col min="1" max="1" width="19.5703125" customWidth="1"/>
    <col min="2" max="2" width="9.5703125" customWidth="1"/>
    <col min="3" max="3" width="12.5703125" customWidth="1"/>
    <col min="4" max="4" width="12.42578125" customWidth="1"/>
  </cols>
  <sheetData>
    <row r="1" spans="1:8" ht="18.75" customHeight="1" x14ac:dyDescent="0.25">
      <c r="A1" s="4" t="s">
        <v>192</v>
      </c>
      <c r="B1" s="36"/>
      <c r="C1" s="36"/>
      <c r="D1" s="36"/>
    </row>
    <row r="2" spans="1:8" x14ac:dyDescent="0.25">
      <c r="A2" s="36"/>
      <c r="B2" s="36"/>
      <c r="C2" s="36"/>
      <c r="D2" s="36"/>
    </row>
    <row r="3" spans="1:8" ht="30" customHeight="1" x14ac:dyDescent="0.25">
      <c r="A3" s="33"/>
      <c r="B3" s="13" t="s">
        <v>16</v>
      </c>
      <c r="C3" s="13" t="s">
        <v>224</v>
      </c>
      <c r="D3" s="13" t="s">
        <v>241</v>
      </c>
    </row>
    <row r="4" spans="1:8" x14ac:dyDescent="0.25">
      <c r="A4" s="2" t="s">
        <v>0</v>
      </c>
      <c r="B4" s="15">
        <v>161343</v>
      </c>
      <c r="C4" s="15">
        <v>151087</v>
      </c>
      <c r="D4" s="15">
        <v>9894</v>
      </c>
    </row>
    <row r="5" spans="1:8" x14ac:dyDescent="0.25">
      <c r="A5" s="17" t="s">
        <v>3</v>
      </c>
      <c r="B5" s="18">
        <v>75880</v>
      </c>
      <c r="C5" s="18">
        <v>71340</v>
      </c>
      <c r="D5" s="18">
        <v>4471</v>
      </c>
    </row>
    <row r="6" spans="1:8" x14ac:dyDescent="0.25">
      <c r="A6" s="2" t="s">
        <v>2</v>
      </c>
      <c r="B6" s="15">
        <v>60267</v>
      </c>
      <c r="C6" s="15">
        <v>54241</v>
      </c>
      <c r="D6" s="15">
        <v>4779</v>
      </c>
    </row>
    <row r="7" spans="1:8" x14ac:dyDescent="0.25">
      <c r="A7" s="17" t="s">
        <v>3</v>
      </c>
      <c r="B7" s="18">
        <v>30434</v>
      </c>
      <c r="C7" s="18">
        <v>27582</v>
      </c>
      <c r="D7" s="18">
        <v>2054</v>
      </c>
    </row>
    <row r="8" spans="1:8" x14ac:dyDescent="0.25">
      <c r="A8" s="27"/>
      <c r="B8" s="34"/>
      <c r="C8" s="34"/>
      <c r="D8" s="34"/>
    </row>
    <row r="9" spans="1:8" x14ac:dyDescent="0.25">
      <c r="A9" s="25" t="s">
        <v>16</v>
      </c>
      <c r="B9" s="35">
        <v>221610</v>
      </c>
      <c r="C9" s="35">
        <v>205328</v>
      </c>
      <c r="D9" s="35">
        <v>14673</v>
      </c>
    </row>
    <row r="10" spans="1:8" x14ac:dyDescent="0.25">
      <c r="A10" s="17" t="s">
        <v>4</v>
      </c>
      <c r="B10" s="18">
        <v>106314</v>
      </c>
      <c r="C10" s="18">
        <v>98922</v>
      </c>
      <c r="D10" s="18">
        <v>6525</v>
      </c>
    </row>
    <row r="11" spans="1:8" x14ac:dyDescent="0.25">
      <c r="A11" s="17" t="s">
        <v>5</v>
      </c>
      <c r="B11" s="32">
        <v>48</v>
      </c>
      <c r="C11" s="32">
        <v>48.2</v>
      </c>
      <c r="D11" s="32">
        <v>44.5</v>
      </c>
    </row>
    <row r="12" spans="1:8" x14ac:dyDescent="0.25">
      <c r="A12" s="5"/>
      <c r="B12" s="37"/>
      <c r="C12" s="37"/>
      <c r="D12" s="37"/>
    </row>
    <row r="13" spans="1:8" x14ac:dyDescent="0.25">
      <c r="A13" s="12" t="s">
        <v>188</v>
      </c>
      <c r="B13" s="2"/>
      <c r="C13" s="2"/>
      <c r="D13" s="2"/>
    </row>
    <row r="14" spans="1:8" x14ac:dyDescent="0.25">
      <c r="A14" s="198" t="s">
        <v>245</v>
      </c>
      <c r="B14" s="140"/>
      <c r="C14" s="140"/>
      <c r="D14" s="140"/>
      <c r="E14" s="140"/>
      <c r="F14" s="159"/>
      <c r="G14" s="139"/>
      <c r="H14" s="139"/>
    </row>
  </sheetData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29" sqref="A29"/>
    </sheetView>
  </sheetViews>
  <sheetFormatPr baseColWidth="10" defaultRowHeight="15" x14ac:dyDescent="0.25"/>
  <cols>
    <col min="1" max="1" width="20.85546875" customWidth="1"/>
    <col min="2" max="2" width="11.85546875" customWidth="1"/>
    <col min="3" max="3" width="11.140625" customWidth="1"/>
    <col min="4" max="4" width="11.5703125" customWidth="1"/>
  </cols>
  <sheetData>
    <row r="1" spans="1:8" ht="18.75" x14ac:dyDescent="0.25">
      <c r="A1" s="4" t="s">
        <v>215</v>
      </c>
    </row>
    <row r="3" spans="1:8" ht="45" x14ac:dyDescent="0.25">
      <c r="A3" s="115" t="s">
        <v>211</v>
      </c>
      <c r="B3" s="115" t="s">
        <v>212</v>
      </c>
      <c r="C3" s="115" t="s">
        <v>213</v>
      </c>
      <c r="D3" s="115" t="s">
        <v>175</v>
      </c>
    </row>
    <row r="4" spans="1:8" x14ac:dyDescent="0.25">
      <c r="A4" s="2" t="s">
        <v>214</v>
      </c>
      <c r="B4" s="15">
        <v>11995</v>
      </c>
      <c r="C4" s="16">
        <v>5.4</v>
      </c>
      <c r="D4" s="116">
        <v>3.5</v>
      </c>
    </row>
    <row r="5" spans="1:8" x14ac:dyDescent="0.25">
      <c r="A5" s="2" t="s">
        <v>179</v>
      </c>
      <c r="B5" s="15">
        <v>61212</v>
      </c>
      <c r="C5" s="117">
        <v>27.6</v>
      </c>
      <c r="D5" s="133">
        <v>2.8</v>
      </c>
    </row>
    <row r="6" spans="1:8" x14ac:dyDescent="0.25">
      <c r="A6" s="134" t="s">
        <v>221</v>
      </c>
      <c r="B6" s="135">
        <v>61012</v>
      </c>
      <c r="C6" s="136">
        <v>27.5</v>
      </c>
      <c r="D6" s="137">
        <v>2.7</v>
      </c>
      <c r="F6" t="s">
        <v>219</v>
      </c>
    </row>
    <row r="7" spans="1:8" x14ac:dyDescent="0.25">
      <c r="A7" s="2" t="s">
        <v>7</v>
      </c>
      <c r="B7" s="15">
        <v>148403</v>
      </c>
      <c r="C7" s="131">
        <v>67</v>
      </c>
      <c r="D7" s="130">
        <v>1.3</v>
      </c>
    </row>
    <row r="8" spans="1:8" x14ac:dyDescent="0.25">
      <c r="A8" s="134" t="s">
        <v>221</v>
      </c>
      <c r="B8" s="135">
        <v>146165</v>
      </c>
      <c r="C8" s="138">
        <v>66</v>
      </c>
      <c r="D8" s="137">
        <v>1.4</v>
      </c>
    </row>
    <row r="9" spans="1:8" x14ac:dyDescent="0.25">
      <c r="A9" s="27"/>
      <c r="B9" s="19"/>
      <c r="C9" s="118"/>
      <c r="D9" s="119"/>
    </row>
    <row r="10" spans="1:8" x14ac:dyDescent="0.25">
      <c r="A10" s="2" t="s">
        <v>16</v>
      </c>
      <c r="B10" s="15">
        <v>221610</v>
      </c>
      <c r="C10" s="16">
        <v>100</v>
      </c>
      <c r="D10" s="116">
        <v>1.8</v>
      </c>
    </row>
    <row r="11" spans="1:8" s="139" customFormat="1" x14ac:dyDescent="0.25"/>
    <row r="12" spans="1:8" s="139" customFormat="1" x14ac:dyDescent="0.25">
      <c r="A12" s="140" t="s">
        <v>188</v>
      </c>
      <c r="B12" s="141"/>
      <c r="C12" s="141"/>
      <c r="D12" s="141"/>
    </row>
    <row r="13" spans="1:8" x14ac:dyDescent="0.25">
      <c r="A13" s="198" t="s">
        <v>245</v>
      </c>
      <c r="B13" s="140"/>
      <c r="C13" s="140"/>
      <c r="D13" s="140"/>
      <c r="E13" s="140"/>
      <c r="F13" s="159"/>
      <c r="G13" s="139"/>
      <c r="H13" s="139"/>
    </row>
    <row r="14" spans="1:8" s="139" customFormat="1" x14ac:dyDescent="0.25"/>
    <row r="15" spans="1:8" s="139" customFormat="1" x14ac:dyDescent="0.25"/>
    <row r="29" spans="1:1" x14ac:dyDescent="0.25">
      <c r="A29" s="198" t="s">
        <v>245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A18" sqref="A18"/>
    </sheetView>
  </sheetViews>
  <sheetFormatPr baseColWidth="10" defaultRowHeight="15" x14ac:dyDescent="0.25"/>
  <cols>
    <col min="1" max="1" width="24.28515625" customWidth="1"/>
    <col min="2" max="3" width="7.5703125" customWidth="1"/>
    <col min="4" max="4" width="8.28515625" customWidth="1"/>
    <col min="5" max="5" width="9.7109375" customWidth="1"/>
    <col min="7" max="7" width="14.28515625" bestFit="1" customWidth="1"/>
  </cols>
  <sheetData>
    <row r="1" spans="1:5" ht="18.75" customHeight="1" x14ac:dyDescent="0.25">
      <c r="A1" s="4" t="s">
        <v>193</v>
      </c>
      <c r="B1" s="25"/>
      <c r="C1" s="25"/>
      <c r="D1" s="25"/>
      <c r="E1" s="25"/>
    </row>
    <row r="2" spans="1:5" x14ac:dyDescent="0.25">
      <c r="A2" s="2"/>
      <c r="B2" s="2"/>
      <c r="C2" s="2"/>
      <c r="D2" s="2"/>
      <c r="E2" s="2"/>
    </row>
    <row r="3" spans="1:5" ht="30" customHeight="1" x14ac:dyDescent="0.25">
      <c r="A3" s="28"/>
      <c r="B3" s="13" t="s">
        <v>14</v>
      </c>
      <c r="C3" s="13" t="s">
        <v>15</v>
      </c>
      <c r="D3" s="13" t="s">
        <v>7</v>
      </c>
      <c r="E3" s="38" t="s">
        <v>16</v>
      </c>
    </row>
    <row r="4" spans="1:5" x14ac:dyDescent="0.25">
      <c r="A4" s="2" t="s">
        <v>85</v>
      </c>
      <c r="B4" s="16">
        <v>33.4</v>
      </c>
      <c r="C4" s="16">
        <v>13.7</v>
      </c>
      <c r="D4" s="16">
        <v>17</v>
      </c>
      <c r="E4" s="16">
        <v>16.7</v>
      </c>
    </row>
    <row r="5" spans="1:5" x14ac:dyDescent="0.25">
      <c r="A5" s="2" t="s">
        <v>86</v>
      </c>
      <c r="B5" s="16">
        <v>36</v>
      </c>
      <c r="C5" s="16">
        <v>27.1</v>
      </c>
      <c r="D5" s="16">
        <v>31.2</v>
      </c>
      <c r="E5" s="16">
        <v>30.2</v>
      </c>
    </row>
    <row r="6" spans="1:5" x14ac:dyDescent="0.25">
      <c r="A6" s="41" t="s">
        <v>122</v>
      </c>
      <c r="B6" s="6">
        <v>34.299999999999997</v>
      </c>
      <c r="C6" s="6">
        <v>17.600000000000001</v>
      </c>
      <c r="D6" s="6">
        <v>1.7</v>
      </c>
      <c r="E6" s="6">
        <v>7.4</v>
      </c>
    </row>
    <row r="7" spans="1:5" x14ac:dyDescent="0.25">
      <c r="A7" s="41" t="s">
        <v>87</v>
      </c>
      <c r="B7" s="6">
        <v>0.7</v>
      </c>
      <c r="C7" s="6">
        <v>0.8</v>
      </c>
      <c r="D7" s="6">
        <v>24.8</v>
      </c>
      <c r="E7" s="6">
        <v>17.2</v>
      </c>
    </row>
    <row r="8" spans="1:5" x14ac:dyDescent="0.25">
      <c r="A8" s="41" t="s">
        <v>11</v>
      </c>
      <c r="B8" s="6">
        <v>1.1000000000000001</v>
      </c>
      <c r="C8" s="6">
        <v>8.8000000000000007</v>
      </c>
      <c r="D8" s="6">
        <v>4.7</v>
      </c>
      <c r="E8" s="6">
        <v>5.7</v>
      </c>
    </row>
    <row r="9" spans="1:5" x14ac:dyDescent="0.25">
      <c r="A9" s="2" t="s">
        <v>103</v>
      </c>
      <c r="B9" s="16">
        <v>8.8000000000000007</v>
      </c>
      <c r="C9" s="16">
        <v>40.5</v>
      </c>
      <c r="D9" s="16">
        <v>30.7</v>
      </c>
      <c r="E9" s="16">
        <v>32.6</v>
      </c>
    </row>
    <row r="10" spans="1:5" x14ac:dyDescent="0.25">
      <c r="A10" s="2" t="s">
        <v>12</v>
      </c>
      <c r="B10" s="16">
        <v>21.7</v>
      </c>
      <c r="C10" s="16">
        <v>18.7</v>
      </c>
      <c r="D10" s="16">
        <v>21.2</v>
      </c>
      <c r="E10" s="16">
        <v>20.5</v>
      </c>
    </row>
    <row r="11" spans="1:5" x14ac:dyDescent="0.25">
      <c r="A11" s="28"/>
      <c r="B11" s="39"/>
      <c r="C11" s="39"/>
      <c r="D11" s="39"/>
      <c r="E11" s="39"/>
    </row>
    <row r="12" spans="1:5" x14ac:dyDescent="0.25">
      <c r="A12" s="9" t="s">
        <v>16</v>
      </c>
      <c r="B12" s="40">
        <v>100</v>
      </c>
      <c r="C12" s="40">
        <v>100</v>
      </c>
      <c r="D12" s="40">
        <v>100</v>
      </c>
      <c r="E12" s="11">
        <v>100</v>
      </c>
    </row>
    <row r="13" spans="1:5" x14ac:dyDescent="0.25">
      <c r="A13" s="17" t="s">
        <v>225</v>
      </c>
      <c r="B13" s="18">
        <v>4442</v>
      </c>
      <c r="C13" s="18">
        <v>33124</v>
      </c>
      <c r="D13" s="18">
        <v>80490</v>
      </c>
      <c r="E13" s="18">
        <v>118056</v>
      </c>
    </row>
    <row r="14" spans="1:5" x14ac:dyDescent="0.25">
      <c r="A14" s="17" t="s">
        <v>144</v>
      </c>
      <c r="B14" s="42">
        <v>3.8</v>
      </c>
      <c r="C14" s="6">
        <v>3.8</v>
      </c>
      <c r="D14" s="6">
        <v>3.6</v>
      </c>
      <c r="E14" s="6">
        <v>3.6</v>
      </c>
    </row>
    <row r="15" spans="1:5" x14ac:dyDescent="0.25">
      <c r="A15" s="5"/>
      <c r="B15" s="43"/>
      <c r="C15" s="16"/>
      <c r="D15" s="16"/>
      <c r="E15" s="16"/>
    </row>
    <row r="16" spans="1:5" x14ac:dyDescent="0.25">
      <c r="A16" s="12" t="s">
        <v>13</v>
      </c>
      <c r="B16" s="2"/>
      <c r="C16" s="2"/>
      <c r="D16" s="2"/>
      <c r="E16" s="2"/>
    </row>
    <row r="17" spans="1:9" x14ac:dyDescent="0.25">
      <c r="A17" s="12" t="s">
        <v>188</v>
      </c>
      <c r="B17" s="2"/>
      <c r="C17" s="2"/>
      <c r="D17" s="2"/>
      <c r="E17" s="2"/>
    </row>
    <row r="18" spans="1:9" x14ac:dyDescent="0.25">
      <c r="A18" s="198" t="s">
        <v>245</v>
      </c>
      <c r="B18" s="140"/>
      <c r="C18" s="140"/>
      <c r="D18" s="140"/>
      <c r="E18" s="140"/>
      <c r="F18" s="159"/>
      <c r="G18" s="139"/>
      <c r="H18" s="139"/>
    </row>
    <row r="20" spans="1:9" x14ac:dyDescent="0.25">
      <c r="B20" s="155"/>
      <c r="C20" s="155"/>
      <c r="D20" s="155"/>
      <c r="E20" s="155"/>
    </row>
    <row r="21" spans="1:9" x14ac:dyDescent="0.25">
      <c r="B21" s="158"/>
      <c r="C21" s="158"/>
      <c r="D21" s="158"/>
      <c r="E21" s="158"/>
      <c r="G21" s="157"/>
      <c r="H21" s="157"/>
      <c r="I21" s="155"/>
    </row>
    <row r="22" spans="1:9" x14ac:dyDescent="0.25">
      <c r="B22" s="155"/>
      <c r="C22" s="155"/>
      <c r="D22" s="155"/>
      <c r="E22" s="155"/>
    </row>
    <row r="23" spans="1:9" x14ac:dyDescent="0.25">
      <c r="B23" s="156"/>
      <c r="C23" s="156"/>
      <c r="D23" s="156"/>
      <c r="E23" s="156"/>
    </row>
  </sheetData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pane xSplit="1" ySplit="4" topLeftCell="B17" activePane="bottomRight" state="frozen"/>
      <selection pane="topRight"/>
      <selection pane="bottomLeft"/>
      <selection pane="bottomRight" activeCell="A24" sqref="A24"/>
    </sheetView>
  </sheetViews>
  <sheetFormatPr baseColWidth="10" defaultRowHeight="15" x14ac:dyDescent="0.25"/>
  <cols>
    <col min="1" max="1" width="30.28515625" customWidth="1"/>
    <col min="2" max="2" width="10" customWidth="1"/>
    <col min="3" max="3" width="12.140625" customWidth="1"/>
    <col min="4" max="4" width="11.140625" customWidth="1"/>
    <col min="5" max="5" width="9.85546875" customWidth="1"/>
    <col min="6" max="6" width="10" customWidth="1"/>
    <col min="7" max="7" width="12.5703125" customWidth="1"/>
    <col min="8" max="8" width="10.28515625" customWidth="1"/>
    <col min="9" max="9" width="10" customWidth="1"/>
    <col min="10" max="11" width="10.5703125" customWidth="1"/>
    <col min="12" max="12" width="9.7109375" customWidth="1"/>
    <col min="13" max="13" width="10" customWidth="1"/>
  </cols>
  <sheetData>
    <row r="1" spans="1:13" ht="18.75" customHeight="1" x14ac:dyDescent="0.25">
      <c r="A1" s="4" t="s">
        <v>194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71.25" customHeight="1" x14ac:dyDescent="0.25">
      <c r="A3" s="28"/>
      <c r="B3" s="204" t="s">
        <v>164</v>
      </c>
      <c r="C3" s="205"/>
      <c r="D3" s="205"/>
      <c r="E3" s="206"/>
      <c r="F3" s="207" t="s">
        <v>120</v>
      </c>
      <c r="G3" s="207"/>
      <c r="H3" s="207"/>
      <c r="I3" s="208" t="s">
        <v>17</v>
      </c>
      <c r="J3" s="209"/>
      <c r="K3" s="209"/>
      <c r="L3" s="209"/>
      <c r="M3" s="210" t="s">
        <v>16</v>
      </c>
    </row>
    <row r="4" spans="1:13" ht="17.25" customHeight="1" x14ac:dyDescent="0.25">
      <c r="A4" s="28"/>
      <c r="B4" s="44" t="s">
        <v>159</v>
      </c>
      <c r="C4" s="44" t="s">
        <v>160</v>
      </c>
      <c r="D4" s="44" t="s">
        <v>161</v>
      </c>
      <c r="E4" s="44" t="s">
        <v>16</v>
      </c>
      <c r="F4" s="44" t="s">
        <v>159</v>
      </c>
      <c r="G4" s="44" t="s">
        <v>160</v>
      </c>
      <c r="H4" s="44" t="s">
        <v>16</v>
      </c>
      <c r="I4" s="44" t="s">
        <v>159</v>
      </c>
      <c r="J4" s="44" t="s">
        <v>160</v>
      </c>
      <c r="K4" s="44" t="s">
        <v>161</v>
      </c>
      <c r="L4" s="44" t="s">
        <v>16</v>
      </c>
      <c r="M4" s="211"/>
    </row>
    <row r="5" spans="1:13" x14ac:dyDescent="0.25">
      <c r="A5" s="9" t="s">
        <v>18</v>
      </c>
      <c r="B5" s="10">
        <v>4460</v>
      </c>
      <c r="C5" s="10">
        <v>3897</v>
      </c>
      <c r="D5" s="48">
        <v>3530</v>
      </c>
      <c r="E5" s="10">
        <v>11887</v>
      </c>
      <c r="F5" s="48"/>
      <c r="G5" s="48"/>
      <c r="H5" s="48"/>
      <c r="I5" s="48">
        <v>44</v>
      </c>
      <c r="J5" s="48">
        <v>4</v>
      </c>
      <c r="K5" s="48"/>
      <c r="L5" s="48">
        <v>108</v>
      </c>
      <c r="M5" s="10">
        <v>11995</v>
      </c>
    </row>
    <row r="6" spans="1:13" x14ac:dyDescent="0.25">
      <c r="A6" s="5" t="s">
        <v>19</v>
      </c>
      <c r="B6" s="49">
        <v>4460</v>
      </c>
      <c r="C6" s="49">
        <v>3897</v>
      </c>
      <c r="D6" s="50">
        <v>3530</v>
      </c>
      <c r="E6" s="49">
        <v>11887</v>
      </c>
      <c r="F6" s="50"/>
      <c r="G6" s="50"/>
      <c r="H6" s="50"/>
      <c r="I6" s="50">
        <v>44</v>
      </c>
      <c r="J6" s="50">
        <v>4</v>
      </c>
      <c r="K6" s="50"/>
      <c r="L6" s="50">
        <v>108</v>
      </c>
      <c r="M6" s="49">
        <v>11995</v>
      </c>
    </row>
    <row r="7" spans="1:13" x14ac:dyDescent="0.25">
      <c r="A7" s="9" t="s">
        <v>20</v>
      </c>
      <c r="B7" s="10">
        <v>28173</v>
      </c>
      <c r="C7" s="10">
        <v>20223</v>
      </c>
      <c r="D7" s="48"/>
      <c r="E7" s="10">
        <v>48396</v>
      </c>
      <c r="F7" s="10">
        <v>6846</v>
      </c>
      <c r="G7" s="10">
        <v>5616</v>
      </c>
      <c r="H7" s="10">
        <v>12462</v>
      </c>
      <c r="I7" s="10">
        <v>206</v>
      </c>
      <c r="J7" s="10">
        <v>148</v>
      </c>
      <c r="K7" s="48"/>
      <c r="L7" s="10">
        <v>354</v>
      </c>
      <c r="M7" s="10">
        <v>61212</v>
      </c>
    </row>
    <row r="8" spans="1:13" ht="30" customHeight="1" x14ac:dyDescent="0.25">
      <c r="A8" s="5" t="s">
        <v>21</v>
      </c>
      <c r="B8" s="51">
        <v>156</v>
      </c>
      <c r="C8" s="51">
        <v>122</v>
      </c>
      <c r="D8" s="52"/>
      <c r="E8" s="49">
        <v>278</v>
      </c>
      <c r="F8" s="51">
        <v>5800</v>
      </c>
      <c r="G8" s="51">
        <v>4788</v>
      </c>
      <c r="H8" s="51">
        <v>10588</v>
      </c>
      <c r="I8" s="51">
        <v>80</v>
      </c>
      <c r="J8" s="51">
        <v>49</v>
      </c>
      <c r="K8" s="52"/>
      <c r="L8" s="49">
        <v>129</v>
      </c>
      <c r="M8" s="49">
        <v>10995</v>
      </c>
    </row>
    <row r="9" spans="1:13" x14ac:dyDescent="0.25">
      <c r="A9" s="5" t="s">
        <v>22</v>
      </c>
      <c r="B9" s="49">
        <v>4052</v>
      </c>
      <c r="C9" s="49">
        <v>3019</v>
      </c>
      <c r="D9" s="50"/>
      <c r="E9" s="49">
        <v>7071</v>
      </c>
      <c r="F9" s="50"/>
      <c r="G9" s="50"/>
      <c r="H9" s="50"/>
      <c r="I9" s="50">
        <v>6</v>
      </c>
      <c r="J9" s="50"/>
      <c r="K9" s="50"/>
      <c r="L9" s="50">
        <v>6</v>
      </c>
      <c r="M9" s="49">
        <v>7077</v>
      </c>
    </row>
    <row r="10" spans="1:13" x14ac:dyDescent="0.25">
      <c r="A10" s="5" t="s">
        <v>23</v>
      </c>
      <c r="B10" s="49">
        <v>850</v>
      </c>
      <c r="C10" s="49">
        <v>630</v>
      </c>
      <c r="D10" s="50"/>
      <c r="E10" s="49">
        <v>1480</v>
      </c>
      <c r="F10" s="50"/>
      <c r="G10" s="50"/>
      <c r="H10" s="50"/>
      <c r="I10" s="50"/>
      <c r="J10" s="50"/>
      <c r="K10" s="50"/>
      <c r="L10" s="50"/>
      <c r="M10" s="49">
        <v>1480</v>
      </c>
    </row>
    <row r="11" spans="1:13" ht="30" customHeight="1" x14ac:dyDescent="0.25">
      <c r="A11" s="5" t="s">
        <v>24</v>
      </c>
      <c r="B11" s="49">
        <v>10506</v>
      </c>
      <c r="C11" s="49">
        <v>7406</v>
      </c>
      <c r="D11" s="50"/>
      <c r="E11" s="49">
        <v>17912</v>
      </c>
      <c r="F11" s="50">
        <v>5</v>
      </c>
      <c r="G11" s="50"/>
      <c r="H11" s="50">
        <v>5</v>
      </c>
      <c r="I11" s="49">
        <v>52</v>
      </c>
      <c r="J11" s="49">
        <v>34</v>
      </c>
      <c r="K11" s="50"/>
      <c r="L11" s="49">
        <v>86</v>
      </c>
      <c r="M11" s="49">
        <v>18003</v>
      </c>
    </row>
    <row r="12" spans="1:13" ht="30" customHeight="1" x14ac:dyDescent="0.25">
      <c r="A12" s="5" t="s">
        <v>25</v>
      </c>
      <c r="B12" s="49">
        <v>7258</v>
      </c>
      <c r="C12" s="49">
        <v>5221</v>
      </c>
      <c r="D12" s="50"/>
      <c r="E12" s="49">
        <v>12479</v>
      </c>
      <c r="F12" s="50">
        <v>13</v>
      </c>
      <c r="G12" s="49">
        <v>9</v>
      </c>
      <c r="H12" s="49">
        <v>22</v>
      </c>
      <c r="I12" s="50">
        <v>68</v>
      </c>
      <c r="J12" s="49">
        <v>65</v>
      </c>
      <c r="K12" s="50"/>
      <c r="L12" s="49">
        <v>133</v>
      </c>
      <c r="M12" s="49">
        <v>12634</v>
      </c>
    </row>
    <row r="13" spans="1:13" x14ac:dyDescent="0.25">
      <c r="A13" s="5" t="s">
        <v>26</v>
      </c>
      <c r="B13" s="49">
        <v>5351</v>
      </c>
      <c r="C13" s="49">
        <v>3825</v>
      </c>
      <c r="D13" s="50"/>
      <c r="E13" s="49">
        <v>9176</v>
      </c>
      <c r="F13" s="49">
        <v>1028</v>
      </c>
      <c r="G13" s="49">
        <v>819</v>
      </c>
      <c r="H13" s="49">
        <v>1847</v>
      </c>
      <c r="I13" s="50"/>
      <c r="J13" s="50"/>
      <c r="K13" s="50"/>
      <c r="L13" s="50"/>
      <c r="M13" s="49">
        <v>11023</v>
      </c>
    </row>
    <row r="14" spans="1:13" x14ac:dyDescent="0.25">
      <c r="A14" s="9" t="s">
        <v>27</v>
      </c>
      <c r="B14" s="10">
        <v>84093</v>
      </c>
      <c r="C14" s="10">
        <v>59830</v>
      </c>
      <c r="D14" s="10">
        <v>1122</v>
      </c>
      <c r="E14" s="10">
        <v>145045</v>
      </c>
      <c r="F14" s="10">
        <v>1269</v>
      </c>
      <c r="G14" s="10">
        <v>942</v>
      </c>
      <c r="H14" s="10">
        <v>2211</v>
      </c>
      <c r="I14" s="10">
        <v>714</v>
      </c>
      <c r="J14" s="10">
        <v>433</v>
      </c>
      <c r="K14" s="48"/>
      <c r="L14" s="10">
        <v>1147</v>
      </c>
      <c r="M14" s="10">
        <v>148403</v>
      </c>
    </row>
    <row r="15" spans="1:13" x14ac:dyDescent="0.25">
      <c r="A15" s="5" t="s">
        <v>30</v>
      </c>
      <c r="B15" s="49">
        <v>16254</v>
      </c>
      <c r="C15" s="49">
        <v>12025</v>
      </c>
      <c r="D15" s="50"/>
      <c r="E15" s="49">
        <v>28279</v>
      </c>
      <c r="F15" s="50"/>
      <c r="G15" s="50"/>
      <c r="H15" s="50"/>
      <c r="I15" s="49">
        <v>154</v>
      </c>
      <c r="J15" s="49">
        <v>108</v>
      </c>
      <c r="K15" s="50"/>
      <c r="L15" s="49">
        <v>262</v>
      </c>
      <c r="M15" s="49">
        <v>28541</v>
      </c>
    </row>
    <row r="16" spans="1:13" x14ac:dyDescent="0.25">
      <c r="A16" s="5" t="s">
        <v>29</v>
      </c>
      <c r="B16" s="49">
        <v>47152</v>
      </c>
      <c r="C16" s="49">
        <v>33706</v>
      </c>
      <c r="D16" s="50"/>
      <c r="E16" s="49">
        <v>80858</v>
      </c>
      <c r="F16" s="50">
        <v>571</v>
      </c>
      <c r="G16" s="50">
        <v>416</v>
      </c>
      <c r="H16" s="50">
        <v>987</v>
      </c>
      <c r="I16" s="49">
        <v>180</v>
      </c>
      <c r="J16" s="49">
        <v>41</v>
      </c>
      <c r="K16" s="50"/>
      <c r="L16" s="49">
        <v>221</v>
      </c>
      <c r="M16" s="49">
        <v>82066</v>
      </c>
    </row>
    <row r="17" spans="1:13" x14ac:dyDescent="0.25">
      <c r="A17" s="5" t="s">
        <v>28</v>
      </c>
      <c r="B17" s="49">
        <v>1998</v>
      </c>
      <c r="C17" s="49">
        <v>1491</v>
      </c>
      <c r="D17" s="50"/>
      <c r="E17" s="49">
        <v>3489</v>
      </c>
      <c r="F17" s="49">
        <v>681</v>
      </c>
      <c r="G17" s="49">
        <v>232</v>
      </c>
      <c r="H17" s="49">
        <v>913</v>
      </c>
      <c r="I17" s="49">
        <v>258</v>
      </c>
      <c r="J17" s="49">
        <v>202</v>
      </c>
      <c r="K17" s="50"/>
      <c r="L17" s="49">
        <v>460</v>
      </c>
      <c r="M17" s="49">
        <v>4862</v>
      </c>
    </row>
    <row r="18" spans="1:13" x14ac:dyDescent="0.25">
      <c r="A18" s="5" t="s">
        <v>31</v>
      </c>
      <c r="B18" s="49">
        <v>18467</v>
      </c>
      <c r="C18" s="49">
        <v>12598</v>
      </c>
      <c r="D18" s="49">
        <v>1122</v>
      </c>
      <c r="E18" s="49">
        <v>32187</v>
      </c>
      <c r="F18" s="50">
        <v>17</v>
      </c>
      <c r="G18" s="50">
        <v>6</v>
      </c>
      <c r="H18" s="50">
        <v>23</v>
      </c>
      <c r="I18" s="49">
        <v>122</v>
      </c>
      <c r="J18" s="49">
        <v>82</v>
      </c>
      <c r="K18" s="50"/>
      <c r="L18" s="49">
        <v>204</v>
      </c>
      <c r="M18" s="49">
        <v>32414</v>
      </c>
    </row>
    <row r="19" spans="1:13" ht="30" customHeight="1" x14ac:dyDescent="0.25">
      <c r="A19" s="5" t="s">
        <v>32</v>
      </c>
      <c r="B19" s="49">
        <v>222</v>
      </c>
      <c r="C19" s="50">
        <v>10</v>
      </c>
      <c r="D19" s="50"/>
      <c r="E19" s="49">
        <v>232</v>
      </c>
      <c r="F19" s="49"/>
      <c r="G19" s="49">
        <v>288</v>
      </c>
      <c r="H19" s="49">
        <v>288</v>
      </c>
      <c r="I19" s="50"/>
      <c r="J19" s="50"/>
      <c r="K19" s="50"/>
      <c r="L19" s="50"/>
      <c r="M19" s="49">
        <v>520</v>
      </c>
    </row>
    <row r="20" spans="1:13" x14ac:dyDescent="0.25">
      <c r="A20" s="27"/>
      <c r="B20" s="46"/>
      <c r="C20" s="47"/>
      <c r="D20" s="47"/>
      <c r="E20" s="46"/>
      <c r="F20" s="46"/>
      <c r="G20" s="46"/>
      <c r="H20" s="46"/>
      <c r="I20" s="47"/>
      <c r="J20" s="47"/>
      <c r="K20" s="47"/>
      <c r="L20" s="47"/>
      <c r="M20" s="46"/>
    </row>
    <row r="21" spans="1:13" x14ac:dyDescent="0.25">
      <c r="A21" s="9" t="s">
        <v>16</v>
      </c>
      <c r="B21" s="10">
        <v>116726</v>
      </c>
      <c r="C21" s="10">
        <v>83950</v>
      </c>
      <c r="D21" s="10">
        <v>4652</v>
      </c>
      <c r="E21" s="10">
        <v>205328</v>
      </c>
      <c r="F21" s="10">
        <v>8115</v>
      </c>
      <c r="G21" s="10">
        <v>6558</v>
      </c>
      <c r="H21" s="10">
        <v>14673</v>
      </c>
      <c r="I21" s="10">
        <v>964</v>
      </c>
      <c r="J21" s="10">
        <v>585</v>
      </c>
      <c r="K21" s="10"/>
      <c r="L21" s="10">
        <v>1609</v>
      </c>
      <c r="M21" s="10">
        <v>221610</v>
      </c>
    </row>
    <row r="22" spans="1:13" x14ac:dyDescent="0.25">
      <c r="A22" s="45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x14ac:dyDescent="0.25">
      <c r="A23" s="12" t="s">
        <v>188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98" t="s">
        <v>245</v>
      </c>
      <c r="B24" s="140"/>
      <c r="C24" s="140"/>
      <c r="D24" s="140"/>
      <c r="E24" s="140"/>
      <c r="F24" s="159"/>
      <c r="G24" s="139"/>
      <c r="H24" s="139"/>
    </row>
  </sheetData>
  <mergeCells count="4">
    <mergeCell ref="B3:E3"/>
    <mergeCell ref="F3:H3"/>
    <mergeCell ref="I3:L3"/>
    <mergeCell ref="M3:M4"/>
  </mergeCells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zoomScaleNormal="100" workbookViewId="0">
      <pane ySplit="3" topLeftCell="A49" activePane="bottomLeft" state="frozen"/>
      <selection pane="bottomLeft" activeCell="A59" sqref="A59"/>
    </sheetView>
  </sheetViews>
  <sheetFormatPr baseColWidth="10" defaultRowHeight="15" x14ac:dyDescent="0.25"/>
  <cols>
    <col min="2" max="2" width="62" customWidth="1"/>
    <col min="8" max="8" width="13" customWidth="1"/>
  </cols>
  <sheetData>
    <row r="1" spans="1:8" ht="18.75" x14ac:dyDescent="0.25">
      <c r="A1" s="4" t="s">
        <v>195</v>
      </c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66"/>
      <c r="E2" s="2"/>
      <c r="F2" s="2"/>
      <c r="G2" s="66"/>
      <c r="H2" s="2"/>
    </row>
    <row r="3" spans="1:8" ht="45" x14ac:dyDescent="0.25">
      <c r="A3" s="212" t="s">
        <v>33</v>
      </c>
      <c r="B3" s="213"/>
      <c r="C3" s="55" t="s">
        <v>226</v>
      </c>
      <c r="D3" s="56" t="s">
        <v>34</v>
      </c>
      <c r="E3" s="56" t="s">
        <v>35</v>
      </c>
      <c r="F3" s="56" t="s">
        <v>36</v>
      </c>
      <c r="G3" s="55" t="s">
        <v>176</v>
      </c>
      <c r="H3" s="56" t="s">
        <v>167</v>
      </c>
    </row>
    <row r="4" spans="1:8" x14ac:dyDescent="0.25">
      <c r="A4" s="67">
        <v>133</v>
      </c>
      <c r="B4" s="30" t="s">
        <v>37</v>
      </c>
      <c r="C4" s="70"/>
      <c r="D4" s="70"/>
      <c r="E4" s="70"/>
      <c r="F4" s="70"/>
      <c r="G4" s="68">
        <v>0</v>
      </c>
      <c r="H4" s="70"/>
    </row>
    <row r="5" spans="1:8" x14ac:dyDescent="0.25">
      <c r="A5" s="67">
        <v>134</v>
      </c>
      <c r="B5" s="30" t="s">
        <v>126</v>
      </c>
      <c r="C5" s="68">
        <v>11995</v>
      </c>
      <c r="D5" s="69">
        <v>5.4</v>
      </c>
      <c r="E5" s="68">
        <v>25.9</v>
      </c>
      <c r="F5" s="68">
        <v>77.3</v>
      </c>
      <c r="G5" s="68">
        <v>11588</v>
      </c>
      <c r="H5" s="73">
        <v>3.5122540559199278</v>
      </c>
    </row>
    <row r="6" spans="1:8" x14ac:dyDescent="0.25">
      <c r="A6" s="216" t="s">
        <v>168</v>
      </c>
      <c r="B6" s="217"/>
      <c r="C6" s="71">
        <v>11995</v>
      </c>
      <c r="D6" s="72">
        <v>5.4</v>
      </c>
      <c r="E6" s="72">
        <v>25.9</v>
      </c>
      <c r="F6" s="72">
        <v>77.3</v>
      </c>
      <c r="G6" s="71">
        <v>11588</v>
      </c>
      <c r="H6" s="73">
        <v>3.5122540559199278</v>
      </c>
    </row>
    <row r="7" spans="1:8" x14ac:dyDescent="0.25">
      <c r="A7" s="67">
        <v>200</v>
      </c>
      <c r="B7" s="30" t="s">
        <v>38</v>
      </c>
      <c r="C7" s="68">
        <v>2360</v>
      </c>
      <c r="D7" s="74">
        <v>1.1000000000000001</v>
      </c>
      <c r="E7" s="75">
        <v>11.8</v>
      </c>
      <c r="F7" s="75">
        <v>11.4</v>
      </c>
      <c r="G7" s="68">
        <v>2274</v>
      </c>
      <c r="H7" s="73">
        <v>3.7818821459982388</v>
      </c>
    </row>
    <row r="8" spans="1:8" x14ac:dyDescent="0.25">
      <c r="A8" s="67">
        <v>201</v>
      </c>
      <c r="B8" s="30" t="s">
        <v>39</v>
      </c>
      <c r="C8" s="68">
        <v>10274</v>
      </c>
      <c r="D8" s="74">
        <v>4.5999999999999996</v>
      </c>
      <c r="E8" s="75">
        <v>19.100000000000001</v>
      </c>
      <c r="F8" s="75">
        <v>7.4</v>
      </c>
      <c r="G8" s="68">
        <v>9895</v>
      </c>
      <c r="H8" s="73">
        <v>3.8302172814552726</v>
      </c>
    </row>
    <row r="9" spans="1:8" x14ac:dyDescent="0.25">
      <c r="A9" s="67">
        <v>210</v>
      </c>
      <c r="B9" s="30" t="s">
        <v>40</v>
      </c>
      <c r="C9" s="68">
        <v>3100</v>
      </c>
      <c r="D9" s="74">
        <v>1.4</v>
      </c>
      <c r="E9" s="75">
        <v>38.6</v>
      </c>
      <c r="F9" s="75">
        <v>36.9</v>
      </c>
      <c r="G9" s="68">
        <v>3064</v>
      </c>
      <c r="H9" s="73">
        <v>1.1749347258485532</v>
      </c>
    </row>
    <row r="10" spans="1:8" ht="30" x14ac:dyDescent="0.25">
      <c r="A10" s="67">
        <v>211</v>
      </c>
      <c r="B10" s="30" t="s">
        <v>41</v>
      </c>
      <c r="C10" s="68">
        <v>1490</v>
      </c>
      <c r="D10" s="75">
        <v>0.7</v>
      </c>
      <c r="E10" s="75">
        <v>23.3</v>
      </c>
      <c r="F10" s="75">
        <v>33.4</v>
      </c>
      <c r="G10" s="68">
        <v>1554</v>
      </c>
      <c r="H10" s="73">
        <v>-4.1184041184041176</v>
      </c>
    </row>
    <row r="11" spans="1:8" x14ac:dyDescent="0.25">
      <c r="A11" s="67">
        <v>212</v>
      </c>
      <c r="B11" s="30" t="s">
        <v>42</v>
      </c>
      <c r="C11" s="68">
        <v>1948</v>
      </c>
      <c r="D11" s="75">
        <v>0.9</v>
      </c>
      <c r="E11" s="75">
        <v>30.6</v>
      </c>
      <c r="F11" s="75">
        <v>65.5</v>
      </c>
      <c r="G11" s="68">
        <v>1864</v>
      </c>
      <c r="H11" s="73">
        <v>4.5064377682403345</v>
      </c>
    </row>
    <row r="12" spans="1:8" x14ac:dyDescent="0.25">
      <c r="A12" s="67">
        <v>213</v>
      </c>
      <c r="B12" s="30" t="s">
        <v>43</v>
      </c>
      <c r="C12" s="68">
        <v>3297</v>
      </c>
      <c r="D12" s="74">
        <v>1.5</v>
      </c>
      <c r="E12" s="75">
        <v>39.5</v>
      </c>
      <c r="F12" s="75">
        <v>36.6</v>
      </c>
      <c r="G12" s="68">
        <v>3268</v>
      </c>
      <c r="H12" s="73">
        <v>0.88739290085679823</v>
      </c>
    </row>
    <row r="13" spans="1:8" ht="30" x14ac:dyDescent="0.25">
      <c r="A13" s="67">
        <v>214</v>
      </c>
      <c r="B13" s="30" t="s">
        <v>44</v>
      </c>
      <c r="C13" s="68">
        <v>1160</v>
      </c>
      <c r="D13" s="75">
        <v>0.5</v>
      </c>
      <c r="E13" s="75">
        <v>22.6</v>
      </c>
      <c r="F13" s="75">
        <v>25</v>
      </c>
      <c r="G13" s="68">
        <v>1139</v>
      </c>
      <c r="H13" s="73">
        <v>1.843722563652328</v>
      </c>
    </row>
    <row r="14" spans="1:8" x14ac:dyDescent="0.25">
      <c r="A14" s="67">
        <v>220</v>
      </c>
      <c r="B14" s="30" t="s">
        <v>45</v>
      </c>
      <c r="C14" s="68">
        <v>212</v>
      </c>
      <c r="D14" s="75">
        <v>0.1</v>
      </c>
      <c r="E14" s="75">
        <v>0.5</v>
      </c>
      <c r="F14" s="75">
        <v>29.7</v>
      </c>
      <c r="G14" s="68">
        <v>195</v>
      </c>
      <c r="H14" s="73">
        <v>8.7179487179487083</v>
      </c>
    </row>
    <row r="15" spans="1:8" x14ac:dyDescent="0.25">
      <c r="A15" s="67">
        <v>221</v>
      </c>
      <c r="B15" s="30" t="s">
        <v>46</v>
      </c>
      <c r="C15" s="68">
        <v>2216</v>
      </c>
      <c r="D15" s="74">
        <v>1</v>
      </c>
      <c r="E15" s="75">
        <v>20.2</v>
      </c>
      <c r="F15" s="75">
        <v>60.6</v>
      </c>
      <c r="G15" s="68">
        <v>2551</v>
      </c>
      <c r="H15" s="73">
        <v>-13.132105056840459</v>
      </c>
    </row>
    <row r="16" spans="1:8" x14ac:dyDescent="0.25">
      <c r="A16" s="67">
        <v>222</v>
      </c>
      <c r="B16" s="30" t="s">
        <v>47</v>
      </c>
      <c r="C16" s="68">
        <v>4258</v>
      </c>
      <c r="D16" s="74">
        <v>1.9</v>
      </c>
      <c r="E16" s="75">
        <v>24.6</v>
      </c>
      <c r="F16" s="75">
        <v>60.4</v>
      </c>
      <c r="G16" s="68">
        <v>3748</v>
      </c>
      <c r="H16" s="73">
        <v>13.607257203842039</v>
      </c>
    </row>
    <row r="17" spans="1:8" x14ac:dyDescent="0.25">
      <c r="A17" s="67">
        <v>223</v>
      </c>
      <c r="B17" s="30" t="s">
        <v>48</v>
      </c>
      <c r="C17" s="68">
        <v>1782</v>
      </c>
      <c r="D17" s="75">
        <v>0.8</v>
      </c>
      <c r="E17" s="75">
        <v>2.2000000000000002</v>
      </c>
      <c r="F17" s="75">
        <v>9.9</v>
      </c>
      <c r="G17" s="68">
        <v>1738</v>
      </c>
      <c r="H17" s="73">
        <v>2.5316455696202445</v>
      </c>
    </row>
    <row r="18" spans="1:8" x14ac:dyDescent="0.25">
      <c r="A18" s="67">
        <v>224</v>
      </c>
      <c r="B18" s="30" t="s">
        <v>49</v>
      </c>
      <c r="C18" s="68">
        <v>11</v>
      </c>
      <c r="D18" s="75">
        <v>0</v>
      </c>
      <c r="E18" s="75">
        <v>0</v>
      </c>
      <c r="F18" s="75">
        <v>45.5</v>
      </c>
      <c r="G18" s="68">
        <v>11</v>
      </c>
      <c r="H18" s="73">
        <v>0</v>
      </c>
    </row>
    <row r="19" spans="1:8" x14ac:dyDescent="0.25">
      <c r="A19" s="67">
        <v>225</v>
      </c>
      <c r="B19" s="30" t="s">
        <v>50</v>
      </c>
      <c r="C19" s="68">
        <v>218</v>
      </c>
      <c r="D19" s="75">
        <v>0.1</v>
      </c>
      <c r="E19" s="75">
        <v>0</v>
      </c>
      <c r="F19" s="75">
        <v>10.1</v>
      </c>
      <c r="G19" s="68">
        <v>230</v>
      </c>
      <c r="H19" s="73">
        <v>-5.2173913043478297</v>
      </c>
    </row>
    <row r="20" spans="1:8" x14ac:dyDescent="0.25">
      <c r="A20" s="67">
        <v>227</v>
      </c>
      <c r="B20" s="30" t="s">
        <v>51</v>
      </c>
      <c r="C20" s="68">
        <v>2326</v>
      </c>
      <c r="D20" s="75">
        <v>1</v>
      </c>
      <c r="E20" s="75">
        <v>15.6</v>
      </c>
      <c r="F20" s="75">
        <v>3.4</v>
      </c>
      <c r="G20" s="68">
        <v>2348</v>
      </c>
      <c r="H20" s="73">
        <v>-0.93696763202725242</v>
      </c>
    </row>
    <row r="21" spans="1:8" x14ac:dyDescent="0.25">
      <c r="A21" s="67">
        <v>230</v>
      </c>
      <c r="B21" s="30" t="s">
        <v>52</v>
      </c>
      <c r="C21" s="68">
        <v>3129</v>
      </c>
      <c r="D21" s="74">
        <v>1.4</v>
      </c>
      <c r="E21" s="75">
        <v>13</v>
      </c>
      <c r="F21" s="75">
        <v>23.6</v>
      </c>
      <c r="G21" s="68">
        <v>3135</v>
      </c>
      <c r="H21" s="73">
        <v>-0.191387559808609</v>
      </c>
    </row>
    <row r="22" spans="1:8" x14ac:dyDescent="0.25">
      <c r="A22" s="67">
        <v>231</v>
      </c>
      <c r="B22" s="30" t="s">
        <v>53</v>
      </c>
      <c r="C22" s="68">
        <v>607</v>
      </c>
      <c r="D22" s="75">
        <v>0.3</v>
      </c>
      <c r="E22" s="75">
        <v>6.4</v>
      </c>
      <c r="F22" s="75">
        <v>15.2</v>
      </c>
      <c r="G22" s="68">
        <v>585</v>
      </c>
      <c r="H22" s="73">
        <v>3.7606837606837695</v>
      </c>
    </row>
    <row r="23" spans="1:8" x14ac:dyDescent="0.25">
      <c r="A23" s="67">
        <v>232</v>
      </c>
      <c r="B23" s="30" t="s">
        <v>54</v>
      </c>
      <c r="C23" s="68">
        <v>1234</v>
      </c>
      <c r="D23" s="75">
        <v>0.6</v>
      </c>
      <c r="E23" s="75">
        <v>8</v>
      </c>
      <c r="F23" s="75">
        <v>14.6</v>
      </c>
      <c r="G23" s="68">
        <v>1177</v>
      </c>
      <c r="H23" s="73">
        <v>4.8428207306711935</v>
      </c>
    </row>
    <row r="24" spans="1:8" x14ac:dyDescent="0.25">
      <c r="A24" s="67">
        <v>233</v>
      </c>
      <c r="B24" s="30" t="s">
        <v>55</v>
      </c>
      <c r="C24" s="68">
        <v>1162</v>
      </c>
      <c r="D24" s="75">
        <v>0.5</v>
      </c>
      <c r="E24" s="75">
        <v>17.899999999999999</v>
      </c>
      <c r="F24" s="75">
        <v>66.599999999999994</v>
      </c>
      <c r="G24" s="68">
        <v>1119</v>
      </c>
      <c r="H24" s="73">
        <v>3.8427167113494143</v>
      </c>
    </row>
    <row r="25" spans="1:8" x14ac:dyDescent="0.25">
      <c r="A25" s="67">
        <v>234</v>
      </c>
      <c r="B25" s="30" t="s">
        <v>56</v>
      </c>
      <c r="C25" s="68">
        <v>945</v>
      </c>
      <c r="D25" s="75">
        <v>0.4</v>
      </c>
      <c r="E25" s="75">
        <v>10.5</v>
      </c>
      <c r="F25" s="75">
        <v>12.8</v>
      </c>
      <c r="G25" s="68">
        <v>992</v>
      </c>
      <c r="H25" s="73">
        <v>-4.7379032258064502</v>
      </c>
    </row>
    <row r="26" spans="1:8" x14ac:dyDescent="0.25">
      <c r="A26" s="67">
        <v>241</v>
      </c>
      <c r="B26" s="30" t="s">
        <v>57</v>
      </c>
      <c r="C26" s="68">
        <v>38</v>
      </c>
      <c r="D26" s="75">
        <v>0</v>
      </c>
      <c r="E26" s="75">
        <v>0</v>
      </c>
      <c r="F26" s="75">
        <v>65.8</v>
      </c>
      <c r="G26" s="68">
        <v>37</v>
      </c>
      <c r="H26" s="73">
        <v>2.7027027027026973</v>
      </c>
    </row>
    <row r="27" spans="1:8" x14ac:dyDescent="0.25">
      <c r="A27" s="67">
        <v>242</v>
      </c>
      <c r="B27" s="30" t="s">
        <v>58</v>
      </c>
      <c r="C27" s="68">
        <v>1272</v>
      </c>
      <c r="D27" s="75">
        <v>0.6</v>
      </c>
      <c r="E27" s="75">
        <v>12</v>
      </c>
      <c r="F27" s="75">
        <v>86.9</v>
      </c>
      <c r="G27" s="68">
        <v>1277</v>
      </c>
      <c r="H27" s="73">
        <v>-0.39154267815192378</v>
      </c>
    </row>
    <row r="28" spans="1:8" x14ac:dyDescent="0.25">
      <c r="A28" s="67">
        <v>243</v>
      </c>
      <c r="B28" s="30" t="s">
        <v>59</v>
      </c>
      <c r="C28" s="68">
        <v>170</v>
      </c>
      <c r="D28" s="75">
        <v>0.1</v>
      </c>
      <c r="E28" s="75">
        <v>0</v>
      </c>
      <c r="F28" s="75">
        <v>81.8</v>
      </c>
      <c r="G28" s="68">
        <v>169</v>
      </c>
      <c r="H28" s="73">
        <v>0.59171597633136397</v>
      </c>
    </row>
    <row r="29" spans="1:8" x14ac:dyDescent="0.25">
      <c r="A29" s="67">
        <v>250</v>
      </c>
      <c r="B29" s="30" t="s">
        <v>60</v>
      </c>
      <c r="C29" s="68">
        <v>5375</v>
      </c>
      <c r="D29" s="74">
        <v>2.4</v>
      </c>
      <c r="E29" s="75">
        <v>11.5</v>
      </c>
      <c r="F29" s="75">
        <v>6.3</v>
      </c>
      <c r="G29" s="68">
        <v>5008</v>
      </c>
      <c r="H29" s="73">
        <v>7.3282747603833798</v>
      </c>
    </row>
    <row r="30" spans="1:8" x14ac:dyDescent="0.25">
      <c r="A30" s="67">
        <v>252</v>
      </c>
      <c r="B30" s="30" t="s">
        <v>61</v>
      </c>
      <c r="C30" s="68">
        <v>2213</v>
      </c>
      <c r="D30" s="74">
        <v>1</v>
      </c>
      <c r="E30" s="75">
        <v>17.3</v>
      </c>
      <c r="F30" s="75">
        <v>5.0999999999999996</v>
      </c>
      <c r="G30" s="68">
        <v>2114</v>
      </c>
      <c r="H30" s="73">
        <v>4.6830652790917693</v>
      </c>
    </row>
    <row r="31" spans="1:8" x14ac:dyDescent="0.25">
      <c r="A31" s="67">
        <v>253</v>
      </c>
      <c r="B31" s="30" t="s">
        <v>62</v>
      </c>
      <c r="C31" s="68">
        <v>461</v>
      </c>
      <c r="D31" s="75">
        <v>0.2</v>
      </c>
      <c r="E31" s="75">
        <v>12.8</v>
      </c>
      <c r="F31" s="75">
        <v>14.1</v>
      </c>
      <c r="G31" s="68">
        <v>454</v>
      </c>
      <c r="H31" s="73">
        <v>1.5418502202643181</v>
      </c>
    </row>
    <row r="32" spans="1:8" x14ac:dyDescent="0.25">
      <c r="A32" s="67">
        <v>254</v>
      </c>
      <c r="B32" s="30" t="s">
        <v>63</v>
      </c>
      <c r="C32" s="68">
        <v>1385</v>
      </c>
      <c r="D32" s="75">
        <v>0.6</v>
      </c>
      <c r="E32" s="75">
        <v>7.7</v>
      </c>
      <c r="F32" s="75">
        <v>8.5</v>
      </c>
      <c r="G32" s="68">
        <v>1311</v>
      </c>
      <c r="H32" s="73">
        <v>5.6445461479786463</v>
      </c>
    </row>
    <row r="33" spans="1:8" x14ac:dyDescent="0.25">
      <c r="A33" s="67">
        <v>255</v>
      </c>
      <c r="B33" s="30" t="s">
        <v>64</v>
      </c>
      <c r="C33" s="68">
        <v>8569</v>
      </c>
      <c r="D33" s="75">
        <v>3.9</v>
      </c>
      <c r="E33" s="75">
        <v>10.8</v>
      </c>
      <c r="F33" s="75">
        <v>4.2</v>
      </c>
      <c r="G33" s="68">
        <v>8289</v>
      </c>
      <c r="H33" s="73">
        <v>3.3779708046808965</v>
      </c>
    </row>
    <row r="34" spans="1:8" x14ac:dyDescent="0.25">
      <c r="A34" s="216" t="s">
        <v>131</v>
      </c>
      <c r="B34" s="217"/>
      <c r="C34" s="71">
        <v>61212</v>
      </c>
      <c r="D34" s="72">
        <v>27.6</v>
      </c>
      <c r="E34" s="72">
        <v>17.899999999999999</v>
      </c>
      <c r="F34" s="72">
        <v>22.7</v>
      </c>
      <c r="G34" s="71">
        <v>59546</v>
      </c>
      <c r="H34" s="73">
        <v>2.7978369663789415</v>
      </c>
    </row>
    <row r="35" spans="1:8" x14ac:dyDescent="0.25">
      <c r="A35" s="67">
        <v>300</v>
      </c>
      <c r="B35" s="30" t="s">
        <v>65</v>
      </c>
      <c r="C35" s="68">
        <v>520</v>
      </c>
      <c r="D35" s="75">
        <v>0.2</v>
      </c>
      <c r="E35" s="75">
        <v>26.7</v>
      </c>
      <c r="F35" s="75">
        <v>67.3</v>
      </c>
      <c r="G35" s="68">
        <v>890</v>
      </c>
      <c r="H35" s="73">
        <v>-41.573033707865171</v>
      </c>
    </row>
    <row r="36" spans="1:8" x14ac:dyDescent="0.25">
      <c r="A36" s="67">
        <v>311</v>
      </c>
      <c r="B36" s="30" t="s">
        <v>66</v>
      </c>
      <c r="C36" s="68">
        <v>2197</v>
      </c>
      <c r="D36" s="75">
        <v>1</v>
      </c>
      <c r="E36" s="75">
        <v>17.899999999999999</v>
      </c>
      <c r="F36" s="75">
        <v>25.1</v>
      </c>
      <c r="G36" s="68">
        <v>2004</v>
      </c>
      <c r="H36" s="73">
        <v>9.6307385229540863</v>
      </c>
    </row>
    <row r="37" spans="1:8" x14ac:dyDescent="0.25">
      <c r="A37" s="67">
        <v>312</v>
      </c>
      <c r="B37" s="30" t="s">
        <v>67</v>
      </c>
      <c r="C37" s="68">
        <v>45354</v>
      </c>
      <c r="D37" s="74">
        <v>20.5</v>
      </c>
      <c r="E37" s="75">
        <v>30.6</v>
      </c>
      <c r="F37" s="75">
        <v>48.2</v>
      </c>
      <c r="G37" s="68">
        <v>45270</v>
      </c>
      <c r="H37" s="73">
        <v>0.18555334658714173</v>
      </c>
    </row>
    <row r="38" spans="1:8" x14ac:dyDescent="0.25">
      <c r="A38" s="67">
        <v>313</v>
      </c>
      <c r="B38" s="30" t="s">
        <v>68</v>
      </c>
      <c r="C38" s="68">
        <v>7691</v>
      </c>
      <c r="D38" s="74">
        <v>3.5</v>
      </c>
      <c r="E38" s="75">
        <v>27.8</v>
      </c>
      <c r="F38" s="75">
        <v>54.2</v>
      </c>
      <c r="G38" s="68">
        <v>7534</v>
      </c>
      <c r="H38" s="73">
        <v>2.0838863817361331</v>
      </c>
    </row>
    <row r="39" spans="1:8" x14ac:dyDescent="0.25">
      <c r="A39" s="67">
        <v>314</v>
      </c>
      <c r="B39" s="30" t="s">
        <v>69</v>
      </c>
      <c r="C39" s="68">
        <v>26824</v>
      </c>
      <c r="D39" s="74">
        <v>12.1</v>
      </c>
      <c r="E39" s="75">
        <v>25.8</v>
      </c>
      <c r="F39" s="75">
        <v>53.1</v>
      </c>
      <c r="G39" s="68">
        <v>26054</v>
      </c>
      <c r="H39" s="73">
        <v>2.9554003224073089</v>
      </c>
    </row>
    <row r="40" spans="1:8" x14ac:dyDescent="0.25">
      <c r="A40" s="67">
        <v>320</v>
      </c>
      <c r="B40" s="30" t="s">
        <v>70</v>
      </c>
      <c r="C40" s="68">
        <v>5458</v>
      </c>
      <c r="D40" s="74">
        <v>2.5</v>
      </c>
      <c r="E40" s="75">
        <v>57.8</v>
      </c>
      <c r="F40" s="75">
        <v>74.900000000000006</v>
      </c>
      <c r="G40" s="68">
        <v>5770</v>
      </c>
      <c r="H40" s="73">
        <v>-5.4072790294627415</v>
      </c>
    </row>
    <row r="41" spans="1:8" x14ac:dyDescent="0.25">
      <c r="A41" s="67">
        <v>322</v>
      </c>
      <c r="B41" s="30" t="s">
        <v>71</v>
      </c>
      <c r="C41" s="68">
        <v>803</v>
      </c>
      <c r="D41" s="75">
        <v>0.4</v>
      </c>
      <c r="E41" s="75">
        <v>8.8000000000000007</v>
      </c>
      <c r="F41" s="75">
        <v>57.7</v>
      </c>
      <c r="G41" s="68">
        <v>855</v>
      </c>
      <c r="H41" s="73">
        <v>-6.0818713450292439</v>
      </c>
    </row>
    <row r="42" spans="1:8" x14ac:dyDescent="0.25">
      <c r="A42" s="67">
        <v>323</v>
      </c>
      <c r="B42" s="30" t="s">
        <v>72</v>
      </c>
      <c r="C42" s="68">
        <v>2754</v>
      </c>
      <c r="D42" s="74">
        <v>1.2</v>
      </c>
      <c r="E42" s="75">
        <v>38.4</v>
      </c>
      <c r="F42" s="75">
        <v>42.7</v>
      </c>
      <c r="G42" s="68">
        <v>2727</v>
      </c>
      <c r="H42" s="73">
        <v>0.99009900990099098</v>
      </c>
    </row>
    <row r="43" spans="1:8" x14ac:dyDescent="0.25">
      <c r="A43" s="67">
        <v>324</v>
      </c>
      <c r="B43" s="30" t="s">
        <v>73</v>
      </c>
      <c r="C43" s="68">
        <v>9930</v>
      </c>
      <c r="D43" s="74">
        <v>4.5</v>
      </c>
      <c r="E43" s="75">
        <v>17.899999999999999</v>
      </c>
      <c r="F43" s="75">
        <v>73.5</v>
      </c>
      <c r="G43" s="68">
        <v>9611</v>
      </c>
      <c r="H43" s="73">
        <v>3.3191135157631946</v>
      </c>
    </row>
    <row r="44" spans="1:8" ht="30" x14ac:dyDescent="0.25">
      <c r="A44" s="67">
        <v>326</v>
      </c>
      <c r="B44" s="30" t="s">
        <v>74</v>
      </c>
      <c r="C44" s="68">
        <v>9596</v>
      </c>
      <c r="D44" s="74">
        <v>4.3</v>
      </c>
      <c r="E44" s="75">
        <v>35.6</v>
      </c>
      <c r="F44" s="75">
        <v>9.9</v>
      </c>
      <c r="G44" s="68">
        <v>9413</v>
      </c>
      <c r="H44" s="73">
        <v>1.9441198342717625</v>
      </c>
    </row>
    <row r="45" spans="1:8" x14ac:dyDescent="0.25">
      <c r="A45" s="67">
        <v>330</v>
      </c>
      <c r="B45" s="30" t="s">
        <v>75</v>
      </c>
      <c r="C45" s="68">
        <v>4362</v>
      </c>
      <c r="D45" s="74">
        <v>2</v>
      </c>
      <c r="E45" s="75">
        <v>24.3</v>
      </c>
      <c r="F45" s="75">
        <v>89</v>
      </c>
      <c r="G45" s="68">
        <v>4303</v>
      </c>
      <c r="H45" s="73">
        <v>1.3711364164536333</v>
      </c>
    </row>
    <row r="46" spans="1:8" x14ac:dyDescent="0.25">
      <c r="A46" s="67">
        <v>331</v>
      </c>
      <c r="B46" s="30" t="s">
        <v>76</v>
      </c>
      <c r="C46" s="68">
        <v>6770</v>
      </c>
      <c r="D46" s="74">
        <v>3.1</v>
      </c>
      <c r="E46" s="75">
        <v>50.4</v>
      </c>
      <c r="F46" s="75">
        <v>72.099999999999994</v>
      </c>
      <c r="G46" s="68">
        <v>6463</v>
      </c>
      <c r="H46" s="73">
        <v>4.7501160451802527</v>
      </c>
    </row>
    <row r="47" spans="1:8" x14ac:dyDescent="0.25">
      <c r="A47" s="67">
        <v>332</v>
      </c>
      <c r="B47" s="30" t="s">
        <v>77</v>
      </c>
      <c r="C47" s="68">
        <v>6449</v>
      </c>
      <c r="D47" s="74">
        <v>2.9</v>
      </c>
      <c r="E47" s="75">
        <v>36.5</v>
      </c>
      <c r="F47" s="75">
        <v>89.6</v>
      </c>
      <c r="G47" s="68">
        <v>6586</v>
      </c>
      <c r="H47" s="73">
        <v>-2.0801700576981497</v>
      </c>
    </row>
    <row r="48" spans="1:8" x14ac:dyDescent="0.25">
      <c r="A48" s="67">
        <v>334</v>
      </c>
      <c r="B48" s="30" t="s">
        <v>78</v>
      </c>
      <c r="C48" s="68">
        <v>12889</v>
      </c>
      <c r="D48" s="74">
        <v>5.8</v>
      </c>
      <c r="E48" s="75">
        <v>29.7</v>
      </c>
      <c r="F48" s="75">
        <v>67.3</v>
      </c>
      <c r="G48" s="68">
        <v>12797</v>
      </c>
      <c r="H48" s="73">
        <v>0.71891849652261364</v>
      </c>
    </row>
    <row r="49" spans="1:8" x14ac:dyDescent="0.25">
      <c r="A49" s="67">
        <v>336</v>
      </c>
      <c r="B49" s="30" t="s">
        <v>79</v>
      </c>
      <c r="C49" s="68">
        <v>1944</v>
      </c>
      <c r="D49" s="75">
        <v>0.9</v>
      </c>
      <c r="E49" s="75">
        <v>47.5</v>
      </c>
      <c r="F49" s="75">
        <v>98.4</v>
      </c>
      <c r="G49" s="68">
        <v>1958</v>
      </c>
      <c r="H49" s="73">
        <v>-0.71501532175689553</v>
      </c>
    </row>
    <row r="50" spans="1:8" x14ac:dyDescent="0.25">
      <c r="A50" s="67" t="s">
        <v>196</v>
      </c>
      <c r="B50" s="30" t="s">
        <v>197</v>
      </c>
      <c r="C50" s="68">
        <v>392</v>
      </c>
      <c r="D50" s="75">
        <v>0.2</v>
      </c>
      <c r="E50" s="75">
        <v>47.2</v>
      </c>
      <c r="F50" s="75">
        <v>66.8</v>
      </c>
      <c r="G50" s="68">
        <v>0</v>
      </c>
      <c r="H50" s="73" t="s">
        <v>227</v>
      </c>
    </row>
    <row r="51" spans="1:8" x14ac:dyDescent="0.25">
      <c r="A51" s="67">
        <v>343</v>
      </c>
      <c r="B51" s="30" t="s">
        <v>80</v>
      </c>
      <c r="C51" s="68">
        <v>991</v>
      </c>
      <c r="D51" s="75">
        <v>0.4</v>
      </c>
      <c r="E51" s="75">
        <v>12.9</v>
      </c>
      <c r="F51" s="75">
        <v>29.9</v>
      </c>
      <c r="G51" s="68">
        <v>1071</v>
      </c>
      <c r="H51" s="73">
        <v>-7.4696545284780536</v>
      </c>
    </row>
    <row r="52" spans="1:8" x14ac:dyDescent="0.25">
      <c r="A52" s="67">
        <v>344</v>
      </c>
      <c r="B52" s="30" t="s">
        <v>169</v>
      </c>
      <c r="C52" s="68">
        <v>1136</v>
      </c>
      <c r="D52" s="75">
        <v>0.5</v>
      </c>
      <c r="E52" s="75">
        <v>32.1</v>
      </c>
      <c r="F52" s="75">
        <v>35.200000000000003</v>
      </c>
      <c r="G52" s="68">
        <v>1058</v>
      </c>
      <c r="H52" s="73">
        <v>7.3724007561436711</v>
      </c>
    </row>
    <row r="53" spans="1:8" x14ac:dyDescent="0.25">
      <c r="A53" s="67">
        <v>345</v>
      </c>
      <c r="B53" s="30" t="s">
        <v>81</v>
      </c>
      <c r="C53" s="68">
        <v>2343</v>
      </c>
      <c r="D53" s="75">
        <v>1.1000000000000001</v>
      </c>
      <c r="E53" s="75">
        <v>44.1</v>
      </c>
      <c r="F53" s="75">
        <v>83.1</v>
      </c>
      <c r="G53" s="68">
        <v>2201</v>
      </c>
      <c r="H53" s="73">
        <v>6.4516129032258007</v>
      </c>
    </row>
    <row r="54" spans="1:8" x14ac:dyDescent="0.25">
      <c r="A54" s="216" t="s">
        <v>132</v>
      </c>
      <c r="B54" s="217"/>
      <c r="C54" s="71">
        <v>148403</v>
      </c>
      <c r="D54" s="72">
        <v>67</v>
      </c>
      <c r="E54" s="72">
        <v>31.2</v>
      </c>
      <c r="F54" s="72">
        <v>56</v>
      </c>
      <c r="G54" s="71">
        <v>146565</v>
      </c>
      <c r="H54" s="73">
        <v>1.2540511036059021</v>
      </c>
    </row>
    <row r="55" spans="1:8" ht="15" customHeight="1" x14ac:dyDescent="0.25">
      <c r="A55" s="28"/>
      <c r="B55" s="7"/>
      <c r="C55" s="57"/>
      <c r="D55" s="58"/>
      <c r="E55" s="58"/>
      <c r="F55" s="58"/>
      <c r="G55" s="57"/>
      <c r="H55" s="57"/>
    </row>
    <row r="56" spans="1:8" x14ac:dyDescent="0.25">
      <c r="A56" s="214" t="s">
        <v>170</v>
      </c>
      <c r="B56" s="215"/>
      <c r="C56" s="59">
        <v>221610</v>
      </c>
      <c r="D56" s="60">
        <v>100</v>
      </c>
      <c r="E56" s="60">
        <v>27.2</v>
      </c>
      <c r="F56" s="60">
        <v>48</v>
      </c>
      <c r="G56" s="59">
        <v>217699</v>
      </c>
      <c r="H56" s="73">
        <v>1.7965172095416149</v>
      </c>
    </row>
    <row r="57" spans="1:8" x14ac:dyDescent="0.25">
      <c r="A57" s="54"/>
      <c r="B57" s="5"/>
      <c r="C57" s="61"/>
      <c r="D57" s="62"/>
      <c r="E57" s="62"/>
      <c r="F57" s="62"/>
      <c r="G57" s="61"/>
      <c r="H57" s="63"/>
    </row>
    <row r="58" spans="1:8" x14ac:dyDescent="0.25">
      <c r="A58" s="12" t="s">
        <v>188</v>
      </c>
      <c r="B58" s="12"/>
      <c r="C58" s="76"/>
      <c r="D58" s="76"/>
      <c r="E58" s="76"/>
      <c r="F58" s="76"/>
      <c r="G58" s="76"/>
      <c r="H58" s="12"/>
    </row>
    <row r="59" spans="1:8" x14ac:dyDescent="0.25">
      <c r="A59" s="198" t="s">
        <v>245</v>
      </c>
      <c r="B59" s="140"/>
      <c r="C59" s="140"/>
      <c r="D59" s="140"/>
      <c r="E59" s="140"/>
      <c r="F59" s="159"/>
      <c r="G59" s="139"/>
      <c r="H59" s="139"/>
    </row>
    <row r="60" spans="1:8" x14ac:dyDescent="0.25">
      <c r="A60" s="12" t="s">
        <v>228</v>
      </c>
      <c r="B60" s="12"/>
      <c r="C60" s="12"/>
      <c r="D60" s="12"/>
      <c r="E60" s="12"/>
      <c r="F60" s="12"/>
      <c r="G60" s="12"/>
      <c r="H60" s="12"/>
    </row>
    <row r="61" spans="1:8" x14ac:dyDescent="0.25">
      <c r="A61" s="64"/>
      <c r="B61" s="65"/>
      <c r="C61" s="65"/>
      <c r="D61" s="65"/>
      <c r="E61" s="65"/>
      <c r="F61" s="65"/>
      <c r="G61" s="65"/>
      <c r="H61" s="12"/>
    </row>
  </sheetData>
  <mergeCells count="5">
    <mergeCell ref="A3:B3"/>
    <mergeCell ref="A56:B56"/>
    <mergeCell ref="A6:B6"/>
    <mergeCell ref="A34:B34"/>
    <mergeCell ref="A54:B54"/>
  </mergeCells>
  <pageMargins left="0.70866141732283472" right="0.70866141732283472" top="0.74803149606299213" bottom="0.74803149606299213" header="0.31496062992125984" footer="0.31496062992125984"/>
  <pageSetup paperSize="9" scale="53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Sommaire</vt:lpstr>
      <vt:lpstr>Méthodologie</vt:lpstr>
      <vt:lpstr>Tableau 1</vt:lpstr>
      <vt:lpstr>Tableau 2</vt:lpstr>
      <vt:lpstr>Tableau 3</vt:lpstr>
      <vt:lpstr>Tableau 4</vt:lpstr>
      <vt:lpstr>Tableau 5</vt:lpstr>
      <vt:lpstr>Annexe 1</vt:lpstr>
      <vt:lpstr>Annexe 2</vt:lpstr>
      <vt:lpstr>Annexe 3</vt:lpstr>
      <vt:lpstr>Annexe 4</vt:lpstr>
      <vt:lpstr>Annexe 5</vt:lpstr>
      <vt:lpstr>Annexe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Administration centrale</cp:lastModifiedBy>
  <cp:lastPrinted>2020-01-28T17:56:49Z</cp:lastPrinted>
  <dcterms:created xsi:type="dcterms:W3CDTF">2016-03-11T15:56:45Z</dcterms:created>
  <dcterms:modified xsi:type="dcterms:W3CDTF">2026-02-17T13:21:27Z</dcterms:modified>
</cp:coreProperties>
</file>