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str-dgesip-dgri-a2-1-recherche\PUBLICATIONS du SIES\Notes flash\NF ECOLES DOCTORALES\NF_ED_2026\01_Relecture\Relecture_PS\"/>
    </mc:Choice>
  </mc:AlternateContent>
  <xr:revisionPtr revIDLastSave="0" documentId="13_ncr:1_{0FD5995E-CF30-4621-B827-81DBBD16DF53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Sommaire" sheetId="12" r:id="rId1"/>
    <sheet name="Tableau 1" sheetId="1" r:id="rId2"/>
    <sheet name="Tableau 2" sheetId="2" r:id="rId3"/>
    <sheet name="Tableau 3" sheetId="3" r:id="rId4"/>
    <sheet name="Tableau 4" sheetId="4" r:id="rId5"/>
    <sheet name="Tableau 5" sheetId="5" r:id="rId6"/>
    <sheet name="Tableau 6" sheetId="7" r:id="rId7"/>
    <sheet name="Annexe 1" sheetId="8" r:id="rId8"/>
    <sheet name="Annexe 2" sheetId="9" r:id="rId9"/>
    <sheet name="Annexe 3" sheetId="10" r:id="rId10"/>
    <sheet name="Annexe 4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9" i="10" l="1"/>
  <c r="N9" i="10"/>
  <c r="O9" i="10"/>
  <c r="P9" i="10"/>
  <c r="L9" i="10"/>
  <c r="D13" i="3"/>
  <c r="H9" i="9"/>
  <c r="H7" i="9"/>
  <c r="H8" i="9"/>
  <c r="H10" i="9"/>
  <c r="H6" i="9"/>
  <c r="G9" i="9"/>
  <c r="G7" i="9"/>
  <c r="G8" i="9"/>
  <c r="G10" i="9"/>
  <c r="G6" i="9"/>
  <c r="F9" i="9"/>
  <c r="F7" i="9"/>
  <c r="F8" i="9"/>
  <c r="F10" i="9"/>
  <c r="F6" i="9"/>
  <c r="C11" i="9"/>
  <c r="C13" i="9" s="1"/>
  <c r="D11" i="9"/>
  <c r="D13" i="9" s="1"/>
  <c r="E11" i="9"/>
  <c r="E13" i="9" s="1"/>
  <c r="B11" i="9"/>
  <c r="B13" i="9" s="1"/>
  <c r="K16" i="8"/>
  <c r="J16" i="8"/>
  <c r="I16" i="8"/>
  <c r="I19" i="8"/>
  <c r="H16" i="8"/>
  <c r="C13" i="8"/>
  <c r="D13" i="8"/>
  <c r="E13" i="8"/>
  <c r="G13" i="8" s="1"/>
  <c r="B13" i="8"/>
  <c r="K13" i="8"/>
  <c r="J13" i="8"/>
  <c r="H13" i="8"/>
  <c r="I13" i="8"/>
  <c r="C16" i="8"/>
  <c r="C19" i="8" s="1"/>
  <c r="D16" i="8"/>
  <c r="E16" i="8"/>
  <c r="B16" i="8"/>
  <c r="D6" i="8"/>
  <c r="D19" i="8" s="1"/>
  <c r="E6" i="8"/>
  <c r="E19" i="8" s="1"/>
  <c r="G19" i="8" s="1"/>
  <c r="H6" i="8"/>
  <c r="I6" i="8"/>
  <c r="J6" i="8"/>
  <c r="K6" i="8"/>
  <c r="M6" i="8" s="1"/>
  <c r="C6" i="8"/>
  <c r="B6" i="8"/>
  <c r="B19" i="8" s="1"/>
  <c r="E19" i="3"/>
  <c r="G13" i="3"/>
  <c r="D6" i="3"/>
  <c r="C6" i="3"/>
  <c r="C19" i="3" s="1"/>
  <c r="E6" i="3"/>
  <c r="F6" i="3"/>
  <c r="F19" i="3" s="1"/>
  <c r="G19" i="3" s="1"/>
  <c r="B6" i="3"/>
  <c r="B19" i="3" s="1"/>
  <c r="E13" i="3"/>
  <c r="F13" i="3"/>
  <c r="C13" i="3"/>
  <c r="B13" i="3"/>
  <c r="C16" i="3"/>
  <c r="D16" i="3" s="1"/>
  <c r="E16" i="3"/>
  <c r="G16" i="3" s="1"/>
  <c r="F16" i="3"/>
  <c r="B16" i="3"/>
  <c r="C17" i="1"/>
  <c r="D17" i="1"/>
  <c r="E17" i="1"/>
  <c r="F17" i="1" s="1"/>
  <c r="B17" i="1"/>
  <c r="C14" i="1"/>
  <c r="D14" i="1"/>
  <c r="E14" i="1"/>
  <c r="F14" i="1"/>
  <c r="B14" i="1"/>
  <c r="C7" i="1"/>
  <c r="C20" i="1" s="1"/>
  <c r="D7" i="1"/>
  <c r="E7" i="1"/>
  <c r="F7" i="1" s="1"/>
  <c r="B7" i="1"/>
  <c r="F11" i="9" l="1"/>
  <c r="H11" i="9"/>
  <c r="G11" i="9"/>
  <c r="H19" i="8"/>
  <c r="K19" i="8"/>
  <c r="J19" i="8"/>
  <c r="G6" i="8"/>
  <c r="M13" i="8"/>
  <c r="G16" i="8"/>
  <c r="M16" i="8"/>
  <c r="D19" i="3"/>
  <c r="G6" i="3"/>
  <c r="D20" i="1"/>
  <c r="B20" i="1"/>
  <c r="E20" i="1"/>
  <c r="F20" i="1" s="1"/>
  <c r="M19" i="8" l="1"/>
</calcChain>
</file>

<file path=xl/sharedStrings.xml><?xml version="1.0" encoding="utf-8"?>
<sst xmlns="http://schemas.openxmlformats.org/spreadsheetml/2006/main" count="244" uniqueCount="101">
  <si>
    <t>Mathématiques et leurs interactions</t>
  </si>
  <si>
    <t>Physique</t>
  </si>
  <si>
    <t>Sciences de la terre et de l'univers, espace</t>
  </si>
  <si>
    <t>Chimie</t>
  </si>
  <si>
    <t>Biologie, médecine et santé</t>
  </si>
  <si>
    <t>Sciences humaines et humanités</t>
  </si>
  <si>
    <t>Sciences de la société</t>
  </si>
  <si>
    <t>Sciences pour l'ingénieur</t>
  </si>
  <si>
    <t>Sciences et technologies de l'information et de la communication</t>
  </si>
  <si>
    <t>Sciences agronomiques et écologiques</t>
  </si>
  <si>
    <t>Sciences exactes et applications</t>
  </si>
  <si>
    <t>Sciences du vivant</t>
  </si>
  <si>
    <t>Sciences humaines et sociales</t>
  </si>
  <si>
    <t>2021/2022</t>
  </si>
  <si>
    <t>2023/2024</t>
  </si>
  <si>
    <t>2022/2023</t>
  </si>
  <si>
    <t>Mathématiques et leurs interactions</t>
  </si>
  <si>
    <t>Physique</t>
  </si>
  <si>
    <t>Sciences de la terre et de l'univers, espace</t>
  </si>
  <si>
    <t>Chimie</t>
  </si>
  <si>
    <t>Biologie, médecine et santé</t>
  </si>
  <si>
    <t>Sciences humaines et humanités</t>
  </si>
  <si>
    <t>Sciences de la société</t>
  </si>
  <si>
    <t>Sciences pour l'ingénieur</t>
  </si>
  <si>
    <t>Sciences et technologies de l'information et de la communication</t>
  </si>
  <si>
    <t>Sciences agronomiques et écologiques</t>
  </si>
  <si>
    <t>2024/2025</t>
  </si>
  <si>
    <t>evolution annuelle 2024/2025 (en %)</t>
  </si>
  <si>
    <t>Ensemble</t>
  </si>
  <si>
    <t>Effectifs des docteurs diplômés</t>
  </si>
  <si>
    <t>Evolution annuelle 2024/2025 (en %)</t>
  </si>
  <si>
    <t>Tableau 1 - Effectifs des docteurs diplômés selon le domaine d'étude entre 2022 et 2025</t>
  </si>
  <si>
    <t>Tableau 2 - Répartition des thèses soutenues par intervalle de durée et selon le domaine d'étude en 2024 et 2025 (en %)</t>
  </si>
  <si>
    <t>Moins de 40 mois</t>
  </si>
  <si>
    <t>De 40 mois à moins de 52 mois</t>
  </si>
  <si>
    <t>De 52 mois à moins de 72 mois</t>
  </si>
  <si>
    <t>72 mois ou plus</t>
  </si>
  <si>
    <t>Tableau 3 - Effectifs de doctorants et d'inscrits en première année de doctorat selon le domaine d'étude en 2024 et 2025</t>
  </si>
  <si>
    <t>2024-2025</t>
  </si>
  <si>
    <t>2025-2026</t>
  </si>
  <si>
    <t>Evolution annuelle (en %)</t>
  </si>
  <si>
    <t>Effectifs de doctorants</t>
  </si>
  <si>
    <t>Effectifs d'inscrits en première année de doctorat</t>
  </si>
  <si>
    <t>2022-2023</t>
  </si>
  <si>
    <t>2023-2024</t>
  </si>
  <si>
    <t>Financement de l'ANR</t>
  </si>
  <si>
    <t>Année universitaire</t>
  </si>
  <si>
    <t>Effectifs</t>
  </si>
  <si>
    <t>Part d'inscrits en 1ère année financés par l'ANR (en %)</t>
  </si>
  <si>
    <t>Tableau 4 - Nombre de doctorats en première année bénéficiant d'un financement de l'ANR depuis la rentrée universitaire 2022-2023</t>
  </si>
  <si>
    <t>Financés pour leur thèse</t>
  </si>
  <si>
    <t>Tableau 5 - Proportion d'inscrits en première année de doctorat ayant obtenu un financement pour leur thèse selon leur domaine d'étude en 2024 et 2025 (en %)</t>
  </si>
  <si>
    <t>contrat doctoral MESR (1)</t>
  </si>
  <si>
    <t>Cifre (2)</t>
  </si>
  <si>
    <t>autre financement</t>
  </si>
  <si>
    <t>Europe</t>
  </si>
  <si>
    <t>Asie</t>
  </si>
  <si>
    <t>Afrique</t>
  </si>
  <si>
    <t>Amériques</t>
  </si>
  <si>
    <t>Part des cotutelles sur le nombre d'inscrits en première année (en %)</t>
  </si>
  <si>
    <t>Evolution annuelle 2025/2024 (en %)</t>
  </si>
  <si>
    <t>Tableau 6 - Effectifs des doctorants inscrits en cotutelle en première année de thèse selon le continent de la cotutelle en 2024 et 2025</t>
  </si>
  <si>
    <t>Science du vivant</t>
  </si>
  <si>
    <t>2024/2023</t>
  </si>
  <si>
    <t>2025/2024</t>
  </si>
  <si>
    <t>Annexe 1 - Effectifs de doctorants et d'inscrits en première année de doctorat selon le domaine d'étude entre 2021 et 2024</t>
  </si>
  <si>
    <t>2023/2022</t>
  </si>
  <si>
    <t>Annexe 2 - Effectifs des doctorants inscrits en cotutelle en première année de thèse selon le continent de la cotutelle entre 2020 et 2023</t>
  </si>
  <si>
    <t>2025/2026</t>
  </si>
  <si>
    <t>Effectif</t>
  </si>
  <si>
    <t>Financé pour leur thèse</t>
  </si>
  <si>
    <t>Annexe 3 - Effectifs des doctorants par type de financements et par domaine scientifique entre 2023 et 2025</t>
  </si>
  <si>
    <t>Champ : France ; tous types d'établissements ; année civile</t>
  </si>
  <si>
    <t>Champ : France entière ; tous types d'établissements ; année civile.</t>
  </si>
  <si>
    <r>
      <rPr>
        <b/>
        <i/>
        <sz val="10"/>
        <color indexed="8"/>
        <rFont val="Aptos Narrow"/>
        <family val="2"/>
        <scheme val="minor"/>
      </rPr>
      <t>1.</t>
    </r>
    <r>
      <rPr>
        <i/>
        <sz val="10"/>
        <color indexed="8"/>
        <rFont val="Aptos Narrow"/>
        <family val="2"/>
        <scheme val="minor"/>
      </rPr>
      <t xml:space="preserve"> Contrat doctoral sur dotation du MESR (EPSCP, EPST, programme handicap).</t>
    </r>
  </si>
  <si>
    <r>
      <rPr>
        <b/>
        <i/>
        <sz val="10"/>
        <color indexed="8"/>
        <rFont val="Aptos Narrow"/>
        <family val="2"/>
        <scheme val="minor"/>
      </rPr>
      <t>2.</t>
    </r>
    <r>
      <rPr>
        <i/>
        <sz val="10"/>
        <color indexed="8"/>
        <rFont val="Aptos Narrow"/>
        <family val="2"/>
        <scheme val="minor"/>
      </rPr>
      <t xml:space="preserve"> Convention industrielle de formation par la recherche.</t>
    </r>
  </si>
  <si>
    <r>
      <t xml:space="preserve">Champ : France </t>
    </r>
    <r>
      <rPr>
        <i/>
        <sz val="10"/>
        <rFont val="Aptos Narrow"/>
        <family val="2"/>
        <scheme val="minor"/>
      </rPr>
      <t>; tous types d'établissements ; année universitaire.</t>
    </r>
  </si>
  <si>
    <t>Champ : France entière ; tous types d'établissements ; année universitaire.</t>
  </si>
  <si>
    <r>
      <t>Champ : France</t>
    </r>
    <r>
      <rPr>
        <i/>
        <sz val="10"/>
        <rFont val="Aptos Narrow"/>
        <family val="2"/>
        <scheme val="minor"/>
      </rPr>
      <t xml:space="preserve"> ; tous types d'établissements ; année universitaire.</t>
    </r>
  </si>
  <si>
    <t>Sommaire</t>
  </si>
  <si>
    <t>Sommaire :</t>
  </si>
  <si>
    <t>Tableau 1</t>
  </si>
  <si>
    <t>Tableau 2</t>
  </si>
  <si>
    <t>Tableau 3</t>
  </si>
  <si>
    <t>Tableau 4</t>
  </si>
  <si>
    <t>Tableau 5</t>
  </si>
  <si>
    <t>Tableau 6</t>
  </si>
  <si>
    <t>Annexe 1</t>
  </si>
  <si>
    <t>Annexe 2</t>
  </si>
  <si>
    <t>Annexe 3</t>
  </si>
  <si>
    <t>Annexe 4</t>
  </si>
  <si>
    <t xml:space="preserve">Les effectifs agrégés par discipline diffèrent de ceux du tableau 3 puisque l'on se base ici sur la discipline principale des Ecoles Doctorales. </t>
  </si>
  <si>
    <t>Pour la construction de ce tableau, nous ne disposons par de la connaissance des effectifs de doctorants primo-inscrits par discipline pour chaque établissement, comme c'est le cas pour le tableau 3.</t>
  </si>
  <si>
    <t>Sans activité rémunérée</t>
  </si>
  <si>
    <t>Avec activité rémunérée</t>
  </si>
  <si>
    <t>Non financés pour leur thèse</t>
  </si>
  <si>
    <t>Annexe 2 - Effectifs des doctorants inscrits en cotutelle en première année de thèse selon le continent de la cotutelle entre 2021 et 2025</t>
  </si>
  <si>
    <t>Annexe 4 - Proportion et nombre d'inscrits en première année de doctorat non financés pour leur thèse selon leur domaine d'étude en 2024 et 2025</t>
  </si>
  <si>
    <t>Source : MESRE-SIES, enquête annuelle auprès des écoles doctorales.</t>
  </si>
  <si>
    <t xml:space="preserve">Source : MESRE-SIES, enquête annuelle auprès des écoles doctorales.
</t>
  </si>
  <si>
    <t>Océanie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</si>
</sst>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</numFmts>
  <fonts count="29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indexed="9"/>
      <name val="Aptos Narrow"/>
      <family val="2"/>
      <scheme val="minor"/>
    </font>
    <font>
      <b/>
      <sz val="10"/>
      <color rgb="FF002060"/>
      <name val="Aptos Narrow"/>
      <family val="2"/>
      <scheme val="minor"/>
    </font>
    <font>
      <b/>
      <sz val="10"/>
      <color rgb="FF283583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0"/>
      <color theme="0"/>
      <name val="Aptos Narrow"/>
      <family val="2"/>
      <scheme val="minor"/>
    </font>
    <font>
      <strike/>
      <sz val="10"/>
      <color indexed="9"/>
      <name val="Aptos Narrow"/>
      <family val="2"/>
      <scheme val="minor"/>
    </font>
    <font>
      <b/>
      <strike/>
      <sz val="10"/>
      <color indexed="9"/>
      <name val="Aptos Narrow"/>
      <family val="2"/>
      <scheme val="minor"/>
    </font>
    <font>
      <b/>
      <sz val="11"/>
      <color rgb="FF283583"/>
      <name val="Aptos Narrow"/>
      <family val="2"/>
      <scheme val="minor"/>
    </font>
    <font>
      <b/>
      <sz val="10"/>
      <color rgb="FF002060"/>
      <name val="Calibri"/>
      <family val="2"/>
    </font>
    <font>
      <sz val="10"/>
      <name val="Calibri"/>
      <family val="2"/>
    </font>
    <font>
      <sz val="11"/>
      <name val="Aptos Narrow"/>
      <family val="2"/>
      <scheme val="minor"/>
    </font>
    <font>
      <i/>
      <sz val="10"/>
      <name val="Aptos Narrow"/>
      <family val="2"/>
      <scheme val="minor"/>
    </font>
    <font>
      <i/>
      <sz val="10"/>
      <color indexed="8"/>
      <name val="Aptos Narrow"/>
      <family val="2"/>
      <scheme val="minor"/>
    </font>
    <font>
      <b/>
      <i/>
      <sz val="10"/>
      <color indexed="8"/>
      <name val="Aptos Narrow"/>
      <family val="2"/>
      <scheme val="minor"/>
    </font>
    <font>
      <i/>
      <sz val="9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9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b/>
      <i/>
      <sz val="10"/>
      <color rgb="FF283583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8358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theme="2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dotted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dotted">
        <color theme="2"/>
      </left>
      <right/>
      <top style="dotted">
        <color theme="2"/>
      </top>
      <bottom/>
      <diagonal/>
    </border>
    <border>
      <left style="thin">
        <color theme="2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2"/>
      </left>
      <right/>
      <top style="thin">
        <color theme="0"/>
      </top>
      <bottom style="thin">
        <color theme="0"/>
      </bottom>
      <diagonal/>
    </border>
    <border>
      <left style="thin">
        <color theme="2"/>
      </left>
      <right style="thin">
        <color theme="0"/>
      </right>
      <top/>
      <bottom style="thin">
        <color theme="2"/>
      </bottom>
      <diagonal/>
    </border>
    <border>
      <left style="thin">
        <color theme="0"/>
      </left>
      <right style="thin">
        <color theme="0"/>
      </right>
      <top/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theme="2"/>
      </left>
      <right/>
      <top style="thin">
        <color theme="0"/>
      </top>
      <bottom/>
      <diagonal/>
    </border>
    <border>
      <left/>
      <right style="thin">
        <color theme="2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/>
      <bottom style="thin">
        <color theme="0"/>
      </bottom>
      <diagonal/>
    </border>
    <border>
      <left style="thin">
        <color theme="2"/>
      </left>
      <right style="thin">
        <color theme="2"/>
      </right>
      <top/>
      <bottom style="thin">
        <color theme="0"/>
      </bottom>
      <diagonal/>
    </border>
    <border>
      <left style="thin">
        <color theme="2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150">
    <xf numFmtId="0" fontId="0" fillId="0" borderId="0" xfId="0"/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Border="1"/>
    <xf numFmtId="3" fontId="7" fillId="0" borderId="10" xfId="0" applyNumberFormat="1" applyFont="1" applyBorder="1"/>
    <xf numFmtId="3" fontId="7" fillId="0" borderId="11" xfId="0" applyNumberFormat="1" applyFont="1" applyBorder="1"/>
    <xf numFmtId="164" fontId="7" fillId="0" borderId="5" xfId="0" applyNumberFormat="1" applyFont="1" applyBorder="1"/>
    <xf numFmtId="3" fontId="8" fillId="0" borderId="5" xfId="0" applyNumberFormat="1" applyFont="1" applyBorder="1"/>
    <xf numFmtId="0" fontId="3" fillId="0" borderId="10" xfId="0" applyFont="1" applyBorder="1"/>
    <xf numFmtId="164" fontId="3" fillId="0" borderId="0" xfId="0" applyNumberFormat="1" applyFont="1"/>
    <xf numFmtId="0" fontId="3" fillId="0" borderId="5" xfId="0" applyFont="1" applyBorder="1"/>
    <xf numFmtId="3" fontId="3" fillId="0" borderId="10" xfId="0" applyNumberFormat="1" applyFont="1" applyBorder="1"/>
    <xf numFmtId="0" fontId="3" fillId="0" borderId="11" xfId="0" applyFont="1" applyBorder="1"/>
    <xf numFmtId="3" fontId="8" fillId="0" borderId="5" xfId="0" applyNumberFormat="1" applyFont="1" applyBorder="1" applyAlignment="1">
      <alignment wrapText="1"/>
    </xf>
    <xf numFmtId="3" fontId="3" fillId="0" borderId="5" xfId="0" applyNumberFormat="1" applyFont="1" applyBorder="1"/>
    <xf numFmtId="3" fontId="7" fillId="0" borderId="0" xfId="0" applyNumberFormat="1" applyFont="1"/>
    <xf numFmtId="164" fontId="3" fillId="0" borderId="5" xfId="0" applyNumberFormat="1" applyFont="1" applyBorder="1"/>
    <xf numFmtId="3" fontId="3" fillId="0" borderId="0" xfId="0" applyNumberFormat="1" applyFont="1"/>
    <xf numFmtId="3" fontId="3" fillId="0" borderId="11" xfId="0" applyNumberFormat="1" applyFont="1" applyBorder="1"/>
    <xf numFmtId="0" fontId="5" fillId="2" borderId="12" xfId="0" applyFont="1" applyFill="1" applyBorder="1"/>
    <xf numFmtId="3" fontId="2" fillId="2" borderId="13" xfId="0" applyNumberFormat="1" applyFont="1" applyFill="1" applyBorder="1"/>
    <xf numFmtId="164" fontId="2" fillId="2" borderId="13" xfId="0" applyNumberFormat="1" applyFont="1" applyFill="1" applyBorder="1"/>
    <xf numFmtId="0" fontId="9" fillId="0" borderId="0" xfId="0" applyFont="1"/>
    <xf numFmtId="0" fontId="10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 vertical="center" wrapText="1"/>
    </xf>
    <xf numFmtId="0" fontId="7" fillId="0" borderId="10" xfId="0" applyFont="1" applyBorder="1"/>
    <xf numFmtId="1" fontId="3" fillId="0" borderId="11" xfId="0" applyNumberFormat="1" applyFont="1" applyBorder="1"/>
    <xf numFmtId="1" fontId="3" fillId="0" borderId="10" xfId="0" applyNumberFormat="1" applyFont="1" applyBorder="1"/>
    <xf numFmtId="1" fontId="3" fillId="0" borderId="0" xfId="0" applyNumberFormat="1" applyFont="1"/>
    <xf numFmtId="0" fontId="7" fillId="0" borderId="5" xfId="0" applyFont="1" applyBorder="1"/>
    <xf numFmtId="0" fontId="5" fillId="2" borderId="12" xfId="0" applyFont="1" applyFill="1" applyBorder="1" applyAlignment="1">
      <alignment horizontal="left" vertical="center"/>
    </xf>
    <xf numFmtId="1" fontId="4" fillId="2" borderId="12" xfId="0" applyNumberFormat="1" applyFont="1" applyFill="1" applyBorder="1"/>
    <xf numFmtId="1" fontId="4" fillId="2" borderId="13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" fontId="5" fillId="2" borderId="17" xfId="0" applyNumberFormat="1" applyFont="1" applyFill="1" applyBorder="1" applyAlignment="1">
      <alignment horizontal="center" vertical="center" wrapText="1"/>
    </xf>
    <xf numFmtId="1" fontId="5" fillId="2" borderId="18" xfId="0" applyNumberFormat="1" applyFont="1" applyFill="1" applyBorder="1" applyAlignment="1">
      <alignment horizontal="center" vertical="center" wrapText="1"/>
    </xf>
    <xf numFmtId="164" fontId="7" fillId="0" borderId="0" xfId="0" applyNumberFormat="1" applyFont="1"/>
    <xf numFmtId="164" fontId="7" fillId="0" borderId="19" xfId="0" applyNumberFormat="1" applyFont="1" applyBorder="1"/>
    <xf numFmtId="0" fontId="3" fillId="0" borderId="0" xfId="0" applyFont="1"/>
    <xf numFmtId="3" fontId="4" fillId="2" borderId="12" xfId="0" applyNumberFormat="1" applyFont="1" applyFill="1" applyBorder="1"/>
    <xf numFmtId="164" fontId="4" fillId="2" borderId="12" xfId="0" applyNumberFormat="1" applyFont="1" applyFill="1" applyBorder="1"/>
    <xf numFmtId="164" fontId="4" fillId="2" borderId="13" xfId="0" applyNumberFormat="1" applyFont="1" applyFill="1" applyBorder="1"/>
    <xf numFmtId="0" fontId="3" fillId="0" borderId="5" xfId="0" applyFont="1" applyBorder="1" applyAlignment="1">
      <alignment horizontal="center" vertical="center"/>
    </xf>
    <xf numFmtId="165" fontId="5" fillId="2" borderId="21" xfId="0" applyNumberFormat="1" applyFont="1" applyFill="1" applyBorder="1" applyAlignment="1">
      <alignment vertical="center" wrapText="1"/>
    </xf>
    <xf numFmtId="164" fontId="4" fillId="2" borderId="22" xfId="0" applyNumberFormat="1" applyFont="1" applyFill="1" applyBorder="1" applyAlignment="1">
      <alignment vertical="center"/>
    </xf>
    <xf numFmtId="164" fontId="4" fillId="2" borderId="12" xfId="0" applyNumberFormat="1" applyFont="1" applyFill="1" applyBorder="1" applyAlignment="1">
      <alignment vertical="center"/>
    </xf>
    <xf numFmtId="164" fontId="4" fillId="2" borderId="13" xfId="0" applyNumberFormat="1" applyFont="1" applyFill="1" applyBorder="1" applyAlignment="1">
      <alignment vertical="center"/>
    </xf>
    <xf numFmtId="0" fontId="4" fillId="2" borderId="1" xfId="0" applyFont="1" applyFill="1" applyBorder="1"/>
    <xf numFmtId="1" fontId="13" fillId="0" borderId="0" xfId="0" applyNumberFormat="1" applyFont="1"/>
    <xf numFmtId="0" fontId="4" fillId="2" borderId="12" xfId="0" applyFont="1" applyFill="1" applyBorder="1"/>
    <xf numFmtId="0" fontId="2" fillId="2" borderId="22" xfId="0" applyFont="1" applyFill="1" applyBorder="1"/>
    <xf numFmtId="0" fontId="2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0" fontId="8" fillId="0" borderId="0" xfId="0" applyFont="1"/>
    <xf numFmtId="0" fontId="5" fillId="2" borderId="11" xfId="0" applyFont="1" applyFill="1" applyBorder="1" applyAlignment="1">
      <alignment horizontal="left" vertical="center"/>
    </xf>
    <xf numFmtId="0" fontId="4" fillId="2" borderId="5" xfId="0" applyFont="1" applyFill="1" applyBorder="1"/>
    <xf numFmtId="164" fontId="4" fillId="2" borderId="5" xfId="0" applyNumberFormat="1" applyFont="1" applyFill="1" applyBorder="1"/>
    <xf numFmtId="0" fontId="5" fillId="2" borderId="24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>
      <alignment vertical="center"/>
    </xf>
    <xf numFmtId="164" fontId="4" fillId="2" borderId="24" xfId="0" applyNumberFormat="1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 wrapText="1"/>
    </xf>
    <xf numFmtId="164" fontId="14" fillId="0" borderId="25" xfId="2" applyNumberFormat="1" applyFont="1" applyFill="1" applyBorder="1"/>
    <xf numFmtId="164" fontId="15" fillId="0" borderId="25" xfId="2" applyNumberFormat="1" applyFont="1" applyFill="1" applyBorder="1"/>
    <xf numFmtId="0" fontId="5" fillId="0" borderId="10" xfId="0" applyFont="1" applyFill="1" applyBorder="1" applyAlignment="1">
      <alignment horizontal="center" vertical="center" wrapText="1"/>
    </xf>
    <xf numFmtId="164" fontId="3" fillId="0" borderId="11" xfId="0" applyNumberFormat="1" applyFont="1" applyBorder="1"/>
    <xf numFmtId="0" fontId="3" fillId="2" borderId="1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4" fillId="2" borderId="29" xfId="0" applyFont="1" applyFill="1" applyBorder="1"/>
    <xf numFmtId="0" fontId="4" fillId="2" borderId="30" xfId="0" applyFont="1" applyFill="1" applyBorder="1"/>
    <xf numFmtId="0" fontId="5" fillId="2" borderId="3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8" fillId="0" borderId="5" xfId="0" applyFont="1" applyBorder="1"/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>
      <alignment vertical="center"/>
    </xf>
    <xf numFmtId="164" fontId="2" fillId="2" borderId="24" xfId="0" applyNumberFormat="1" applyFont="1" applyFill="1" applyBorder="1" applyAlignment="1">
      <alignment vertical="center"/>
    </xf>
    <xf numFmtId="1" fontId="5" fillId="2" borderId="32" xfId="0" applyNumberFormat="1" applyFont="1" applyFill="1" applyBorder="1" applyAlignment="1">
      <alignment horizontal="center" vertical="center" wrapText="1"/>
    </xf>
    <xf numFmtId="1" fontId="5" fillId="2" borderId="33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166" fontId="3" fillId="0" borderId="3" xfId="1" applyNumberFormat="1" applyFont="1" applyBorder="1"/>
    <xf numFmtId="166" fontId="3" fillId="0" borderId="0" xfId="1" applyNumberFormat="1" applyFont="1" applyBorder="1"/>
    <xf numFmtId="3" fontId="3" fillId="0" borderId="3" xfId="0" applyNumberFormat="1" applyFont="1" applyBorder="1"/>
    <xf numFmtId="0" fontId="4" fillId="2" borderId="13" xfId="0" applyFont="1" applyFill="1" applyBorder="1"/>
    <xf numFmtId="3" fontId="4" fillId="2" borderId="22" xfId="0" applyNumberFormat="1" applyFont="1" applyFill="1" applyBorder="1"/>
    <xf numFmtId="3" fontId="4" fillId="2" borderId="13" xfId="0" applyNumberFormat="1" applyFont="1" applyFill="1" applyBorder="1"/>
    <xf numFmtId="3" fontId="3" fillId="0" borderId="0" xfId="0" applyNumberFormat="1" applyFont="1" applyAlignment="1">
      <alignment horizontal="right"/>
    </xf>
    <xf numFmtId="166" fontId="3" fillId="0" borderId="0" xfId="1" applyNumberFormat="1" applyFont="1" applyBorder="1" applyAlignment="1">
      <alignment horizontal="right"/>
    </xf>
    <xf numFmtId="3" fontId="2" fillId="2" borderId="12" xfId="0" applyNumberFormat="1" applyFont="1" applyFill="1" applyBorder="1"/>
    <xf numFmtId="0" fontId="0" fillId="3" borderId="0" xfId="0" applyFill="1"/>
    <xf numFmtId="1" fontId="16" fillId="0" borderId="0" xfId="0" applyNumberFormat="1" applyFont="1"/>
    <xf numFmtId="1" fontId="0" fillId="0" borderId="0" xfId="0" applyNumberFormat="1"/>
    <xf numFmtId="0" fontId="7" fillId="0" borderId="5" xfId="0" applyFont="1" applyFill="1" applyBorder="1"/>
    <xf numFmtId="1" fontId="13" fillId="0" borderId="0" xfId="0" applyNumberFormat="1" applyFont="1" applyFill="1"/>
    <xf numFmtId="0" fontId="4" fillId="0" borderId="12" xfId="0" applyFont="1" applyFill="1" applyBorder="1"/>
    <xf numFmtId="0" fontId="2" fillId="0" borderId="22" xfId="0" applyFont="1" applyFill="1" applyBorder="1"/>
    <xf numFmtId="0" fontId="2" fillId="0" borderId="0" xfId="0" applyFont="1" applyFill="1"/>
    <xf numFmtId="0" fontId="17" fillId="0" borderId="0" xfId="0" applyFont="1" applyAlignment="1">
      <alignment horizontal="left"/>
    </xf>
    <xf numFmtId="0" fontId="18" fillId="0" borderId="0" xfId="0" applyFont="1"/>
    <xf numFmtId="164" fontId="4" fillId="0" borderId="0" xfId="0" applyNumberFormat="1" applyFont="1"/>
    <xf numFmtId="164" fontId="4" fillId="0" borderId="3" xfId="0" applyNumberFormat="1" applyFont="1" applyBorder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4" fillId="0" borderId="0" xfId="0" applyFont="1"/>
    <xf numFmtId="0" fontId="23" fillId="0" borderId="0" xfId="3"/>
    <xf numFmtId="0" fontId="24" fillId="0" borderId="0" xfId="0" applyFont="1"/>
    <xf numFmtId="0" fontId="25" fillId="0" borderId="5" xfId="0" applyFont="1" applyFill="1" applyBorder="1"/>
    <xf numFmtId="0" fontId="0" fillId="0" borderId="0" xfId="0" applyAlignment="1">
      <alignment wrapText="1"/>
    </xf>
    <xf numFmtId="1" fontId="26" fillId="0" borderId="0" xfId="0" applyNumberFormat="1" applyFont="1" applyFill="1"/>
    <xf numFmtId="0" fontId="2" fillId="2" borderId="11" xfId="0" applyFont="1" applyFill="1" applyBorder="1"/>
    <xf numFmtId="1" fontId="13" fillId="0" borderId="11" xfId="0" applyNumberFormat="1" applyFont="1" applyBorder="1"/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3" fontId="5" fillId="2" borderId="16" xfId="0" applyNumberFormat="1" applyFont="1" applyFill="1" applyBorder="1" applyAlignment="1">
      <alignment horizontal="center" vertical="center" wrapText="1"/>
    </xf>
    <xf numFmtId="3" fontId="5" fillId="2" borderId="15" xfId="0" applyNumberFormat="1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 wrapText="1"/>
    </xf>
    <xf numFmtId="3" fontId="5" fillId="2" borderId="18" xfId="0" applyNumberFormat="1" applyFont="1" applyFill="1" applyBorder="1" applyAlignment="1">
      <alignment horizontal="center" vertical="center" wrapText="1"/>
    </xf>
    <xf numFmtId="3" fontId="5" fillId="2" borderId="14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 wrapText="1"/>
    </xf>
    <xf numFmtId="3" fontId="5" fillId="2" borderId="12" xfId="0" applyNumberFormat="1" applyFont="1" applyFill="1" applyBorder="1" applyAlignment="1">
      <alignment horizontal="center" vertical="center" wrapText="1"/>
    </xf>
    <xf numFmtId="3" fontId="5" fillId="2" borderId="23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5" fillId="2" borderId="26" xfId="0" applyNumberFormat="1" applyFont="1" applyFill="1" applyBorder="1" applyAlignment="1">
      <alignment horizontal="center" vertical="center" wrapText="1"/>
    </xf>
    <xf numFmtId="3" fontId="5" fillId="2" borderId="27" xfId="0" applyNumberFormat="1" applyFont="1" applyFill="1" applyBorder="1" applyAlignment="1">
      <alignment horizontal="center" vertical="center" wrapText="1"/>
    </xf>
    <xf numFmtId="3" fontId="5" fillId="2" borderId="28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7" fillId="0" borderId="0" xfId="0" applyFont="1"/>
    <xf numFmtId="0" fontId="17" fillId="0" borderId="0" xfId="0" applyFont="1" applyAlignment="1">
      <alignment wrapText="1"/>
    </xf>
    <xf numFmtId="0" fontId="17" fillId="0" borderId="0" xfId="0" applyFont="1" applyAlignment="1"/>
    <xf numFmtId="0" fontId="28" fillId="0" borderId="0" xfId="0" applyFont="1"/>
  </cellXfs>
  <cellStyles count="4">
    <cellStyle name="Lien hypertexte" xfId="3" builtinId="8"/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E1E65-53B1-4563-946F-51632584407C}">
  <dimension ref="A1:B12"/>
  <sheetViews>
    <sheetView tabSelected="1" workbookViewId="0"/>
  </sheetViews>
  <sheetFormatPr baseColWidth="10" defaultRowHeight="15" x14ac:dyDescent="0.25"/>
  <sheetData>
    <row r="1" spans="1:2" ht="21" x14ac:dyDescent="0.35">
      <c r="A1" s="112" t="s">
        <v>80</v>
      </c>
    </row>
    <row r="3" spans="1:2" x14ac:dyDescent="0.25">
      <c r="A3" t="s">
        <v>81</v>
      </c>
      <c r="B3" s="111" t="s">
        <v>31</v>
      </c>
    </row>
    <row r="4" spans="1:2" x14ac:dyDescent="0.25">
      <c r="A4" t="s">
        <v>82</v>
      </c>
      <c r="B4" s="111" t="s">
        <v>32</v>
      </c>
    </row>
    <row r="5" spans="1:2" x14ac:dyDescent="0.25">
      <c r="A5" t="s">
        <v>83</v>
      </c>
      <c r="B5" s="111" t="s">
        <v>37</v>
      </c>
    </row>
    <row r="6" spans="1:2" x14ac:dyDescent="0.25">
      <c r="A6" t="s">
        <v>84</v>
      </c>
      <c r="B6" s="111" t="s">
        <v>49</v>
      </c>
    </row>
    <row r="7" spans="1:2" x14ac:dyDescent="0.25">
      <c r="A7" t="s">
        <v>85</v>
      </c>
      <c r="B7" s="111" t="s">
        <v>51</v>
      </c>
    </row>
    <row r="8" spans="1:2" x14ac:dyDescent="0.25">
      <c r="A8" t="s">
        <v>86</v>
      </c>
      <c r="B8" s="111" t="s">
        <v>61</v>
      </c>
    </row>
    <row r="9" spans="1:2" x14ac:dyDescent="0.25">
      <c r="A9" t="s">
        <v>87</v>
      </c>
      <c r="B9" s="111" t="s">
        <v>65</v>
      </c>
    </row>
    <row r="10" spans="1:2" x14ac:dyDescent="0.25">
      <c r="A10" t="s">
        <v>88</v>
      </c>
      <c r="B10" s="111" t="s">
        <v>67</v>
      </c>
    </row>
    <row r="11" spans="1:2" x14ac:dyDescent="0.25">
      <c r="A11" t="s">
        <v>89</v>
      </c>
      <c r="B11" s="111" t="s">
        <v>71</v>
      </c>
    </row>
    <row r="12" spans="1:2" x14ac:dyDescent="0.25">
      <c r="A12" t="s">
        <v>90</v>
      </c>
      <c r="B12" s="111" t="s">
        <v>97</v>
      </c>
    </row>
  </sheetData>
  <hyperlinks>
    <hyperlink ref="B3" location="'Tableau 1'!A1" display="Tableau 1 - Effectifs des docteurs diplômés selon le domaine d'étude entre 2022 et 2025" xr:uid="{321EAC93-0EC2-4AA1-8F65-2A04424F6C40}"/>
    <hyperlink ref="B4" location="'Tableau 2'!A1" display="Tableau 2 - Répartition des thèses soutenues par intervalle de durée et selon le domaine d'étude en 2024 et 2025 (en %)" xr:uid="{333E978B-747B-43A6-B089-E0EB1AE8D747}"/>
    <hyperlink ref="B5" location="'Tableau 3'!A1" display="Tableau 3 - Effectifs de doctorants et d'inscrits en première année de doctorat selon le domaine d'étude en 2024 et 2025" xr:uid="{9C5A913D-D906-4C64-96C0-5E9087C0D42C}"/>
    <hyperlink ref="B6" location="'Tableau 4'!A1" display="Tableau 4 - Nombre de doctorats en première année bénéficiant d'un financement de l'ANR depuis la rentrée universitaire 2022-2023" xr:uid="{CC6D2B9E-979F-4654-ADB2-C9A3A4DDA13F}"/>
    <hyperlink ref="B7" location="'Tableau 5'!A1" display="Tableau 5 - Proportion d'inscrits en première année de doctorat ayant obtenu un financement pour leur thèse selon leur domaine d'étude en 2024 et 2025 (en %)" xr:uid="{C359C398-AA8B-4220-8B7A-92C851FD022D}"/>
    <hyperlink ref="B8" location="'Tableau 6'!A1" display="Tableau 6 - Effectifs des doctorants inscrits en cotutelle en première année de thèse selon le continent de la cotutelle en 2024 et 2025" xr:uid="{DC4CD36B-9E2B-45A7-97B2-B9718C0AE136}"/>
    <hyperlink ref="B9" location="'Annexe 1'!A1" display="Annexe 1 - Effectifs de doctorants et d'inscrits en première année de doctorat selon le domaine d'étude entre 2021 et 2024" xr:uid="{5939AEB3-2B22-41A6-9EC3-D3BDBA153131}"/>
    <hyperlink ref="B10" location="'Annexe 2'!A1" display="Annexe 2 - Effectifs des doctorants inscrits en cotutelle en première année de thèse selon le continent de la cotutelle entre 2020 et 2023" xr:uid="{D304B25D-1C08-4A97-9EA4-76B8062B23AB}"/>
    <hyperlink ref="B11" location="'Annexe 3'!A1" display="Annexe 3 - Effectifs des doctorants par type de financements et par domaine scientifique entre 2023 et 2025" xr:uid="{CA917081-C8C2-4736-B66E-069B93B017EE}"/>
    <hyperlink ref="B12" location="'Annexe 4'!A1" display="Annexe 4 - Nombre d'inscrits en première année de doctorat ayant obtenu un financement pour leur thèse selon leur domaine d'étude en 2023 et 2024" xr:uid="{3CDA9C19-0D88-4E03-9313-317729B49D6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DD5CF-DA95-4B38-84E0-20E5C005A19B}">
  <sheetPr>
    <tabColor theme="0"/>
  </sheetPr>
  <dimension ref="A1:P17"/>
  <sheetViews>
    <sheetView zoomScale="115" zoomScaleNormal="115" workbookViewId="0"/>
  </sheetViews>
  <sheetFormatPr baseColWidth="10" defaultRowHeight="15" x14ac:dyDescent="0.25"/>
  <cols>
    <col min="1" max="1" width="29.28515625" customWidth="1"/>
    <col min="3" max="3" width="24" customWidth="1"/>
    <col min="4" max="4" width="16.28515625" customWidth="1"/>
  </cols>
  <sheetData>
    <row r="1" spans="1:16" x14ac:dyDescent="0.25">
      <c r="A1" s="24" t="s">
        <v>71</v>
      </c>
    </row>
    <row r="2" spans="1:16" x14ac:dyDescent="0.25">
      <c r="A2" s="111" t="s">
        <v>79</v>
      </c>
    </row>
    <row r="4" spans="1:16" x14ac:dyDescent="0.25">
      <c r="A4" s="82"/>
      <c r="B4" s="142" t="s">
        <v>14</v>
      </c>
      <c r="C4" s="143"/>
      <c r="D4" s="143"/>
      <c r="E4" s="143"/>
      <c r="F4" s="144"/>
      <c r="G4" s="145" t="s">
        <v>26</v>
      </c>
      <c r="H4" s="143"/>
      <c r="I4" s="143"/>
      <c r="J4" s="143"/>
      <c r="K4" s="144"/>
      <c r="L4" s="143" t="s">
        <v>68</v>
      </c>
      <c r="M4" s="143"/>
      <c r="N4" s="143"/>
      <c r="O4" s="143"/>
      <c r="P4" s="144"/>
    </row>
    <row r="5" spans="1:16" ht="40.5" x14ac:dyDescent="0.25">
      <c r="A5" s="83"/>
      <c r="B5" s="84" t="s">
        <v>69</v>
      </c>
      <c r="C5" s="84" t="s">
        <v>70</v>
      </c>
      <c r="D5" s="84" t="s">
        <v>52</v>
      </c>
      <c r="E5" s="84" t="s">
        <v>53</v>
      </c>
      <c r="F5" s="84" t="s">
        <v>54</v>
      </c>
      <c r="G5" s="84" t="s">
        <v>69</v>
      </c>
      <c r="H5" s="84" t="s">
        <v>70</v>
      </c>
      <c r="I5" s="84" t="s">
        <v>52</v>
      </c>
      <c r="J5" s="84" t="s">
        <v>53</v>
      </c>
      <c r="K5" s="84" t="s">
        <v>54</v>
      </c>
      <c r="L5" s="84" t="s">
        <v>69</v>
      </c>
      <c r="M5" s="84" t="s">
        <v>50</v>
      </c>
      <c r="N5" s="84" t="s">
        <v>52</v>
      </c>
      <c r="O5" s="84" t="s">
        <v>53</v>
      </c>
      <c r="P5" s="85" t="s">
        <v>54</v>
      </c>
    </row>
    <row r="6" spans="1:16" x14ac:dyDescent="0.25">
      <c r="A6" s="5" t="s">
        <v>10</v>
      </c>
      <c r="B6" s="16">
        <v>7503</v>
      </c>
      <c r="C6" s="19">
        <v>7286</v>
      </c>
      <c r="D6" s="19">
        <v>2457</v>
      </c>
      <c r="E6" s="42">
        <v>855</v>
      </c>
      <c r="F6" s="19">
        <v>3974</v>
      </c>
      <c r="G6" s="86">
        <v>7821</v>
      </c>
      <c r="H6" s="87">
        <v>7632</v>
      </c>
      <c r="I6" s="87">
        <v>2502</v>
      </c>
      <c r="J6" s="87">
        <v>848</v>
      </c>
      <c r="K6" s="87">
        <v>4282</v>
      </c>
      <c r="L6" s="88">
        <v>7503</v>
      </c>
      <c r="M6" s="19">
        <v>7321</v>
      </c>
      <c r="N6" s="19">
        <v>2390</v>
      </c>
      <c r="O6" s="42">
        <v>778</v>
      </c>
      <c r="P6" s="19">
        <v>4153</v>
      </c>
    </row>
    <row r="7" spans="1:16" x14ac:dyDescent="0.25">
      <c r="A7" s="5" t="s">
        <v>11</v>
      </c>
      <c r="B7" s="16">
        <v>3528</v>
      </c>
      <c r="C7" s="19">
        <v>3009</v>
      </c>
      <c r="D7" s="19">
        <v>1283</v>
      </c>
      <c r="E7" s="42">
        <v>181</v>
      </c>
      <c r="F7" s="19">
        <v>1545</v>
      </c>
      <c r="G7" s="87">
        <v>3538</v>
      </c>
      <c r="H7" s="87">
        <v>3058</v>
      </c>
      <c r="I7" s="87">
        <v>1173</v>
      </c>
      <c r="J7" s="87">
        <v>157</v>
      </c>
      <c r="K7" s="87">
        <v>1728</v>
      </c>
      <c r="L7" s="19">
        <v>3814</v>
      </c>
      <c r="M7" s="19">
        <v>3280</v>
      </c>
      <c r="N7" s="19">
        <v>1243</v>
      </c>
      <c r="O7" s="42">
        <v>192</v>
      </c>
      <c r="P7" s="19">
        <v>1845</v>
      </c>
    </row>
    <row r="8" spans="1:16" x14ac:dyDescent="0.25">
      <c r="A8" s="5" t="s">
        <v>12</v>
      </c>
      <c r="B8" s="16">
        <v>5418</v>
      </c>
      <c r="C8" s="19">
        <v>2733</v>
      </c>
      <c r="D8" s="19">
        <v>1578</v>
      </c>
      <c r="E8" s="42">
        <v>251</v>
      </c>
      <c r="F8" s="42">
        <v>904</v>
      </c>
      <c r="G8" s="87">
        <v>5611</v>
      </c>
      <c r="H8" s="87">
        <v>2988</v>
      </c>
      <c r="I8" s="87">
        <v>1611</v>
      </c>
      <c r="J8" s="87">
        <v>287</v>
      </c>
      <c r="K8" s="87">
        <v>1090</v>
      </c>
      <c r="L8" s="19">
        <v>5715</v>
      </c>
      <c r="M8" s="19">
        <v>2859</v>
      </c>
      <c r="N8" s="19">
        <v>1546</v>
      </c>
      <c r="O8" s="42">
        <v>268</v>
      </c>
      <c r="P8" s="19">
        <v>1045</v>
      </c>
    </row>
    <row r="9" spans="1:16" x14ac:dyDescent="0.25">
      <c r="A9" s="33" t="s">
        <v>28</v>
      </c>
      <c r="B9" s="89">
        <v>16449</v>
      </c>
      <c r="C9" s="90">
        <v>13028</v>
      </c>
      <c r="D9" s="43">
        <v>5318</v>
      </c>
      <c r="E9" s="43">
        <v>1287</v>
      </c>
      <c r="F9" s="43">
        <v>6423</v>
      </c>
      <c r="G9" s="43">
        <v>16970</v>
      </c>
      <c r="H9" s="43">
        <v>13678</v>
      </c>
      <c r="I9" s="43">
        <v>5286</v>
      </c>
      <c r="J9" s="43">
        <v>1292</v>
      </c>
      <c r="K9" s="91">
        <v>7100</v>
      </c>
      <c r="L9" s="90">
        <f>SUM(L6:L8)</f>
        <v>17032</v>
      </c>
      <c r="M9" s="90">
        <f t="shared" ref="M9:P9" si="0">SUM(M6:M8)</f>
        <v>13460</v>
      </c>
      <c r="N9" s="90">
        <f t="shared" si="0"/>
        <v>5179</v>
      </c>
      <c r="O9" s="90">
        <f t="shared" si="0"/>
        <v>1238</v>
      </c>
      <c r="P9" s="90">
        <f t="shared" si="0"/>
        <v>7043</v>
      </c>
    </row>
    <row r="10" spans="1:16" x14ac:dyDescent="0.25">
      <c r="A10" s="104" t="s">
        <v>74</v>
      </c>
    </row>
    <row r="11" spans="1:16" x14ac:dyDescent="0.25">
      <c r="A11" s="104" t="s">
        <v>75</v>
      </c>
    </row>
    <row r="12" spans="1:16" x14ac:dyDescent="0.25">
      <c r="A12" s="104" t="s">
        <v>91</v>
      </c>
      <c r="C12" s="114"/>
    </row>
    <row r="13" spans="1:16" x14ac:dyDescent="0.25">
      <c r="A13" s="104" t="s">
        <v>92</v>
      </c>
      <c r="C13" s="114"/>
    </row>
    <row r="14" spans="1:16" x14ac:dyDescent="0.25">
      <c r="A14" s="103" t="s">
        <v>76</v>
      </c>
      <c r="D14" s="52"/>
      <c r="E14" s="52"/>
      <c r="F14" s="52"/>
      <c r="H14" s="52"/>
      <c r="I14" s="52"/>
      <c r="J14" s="52"/>
      <c r="K14" s="52"/>
      <c r="L14" s="96"/>
      <c r="M14" s="52"/>
      <c r="N14" s="52"/>
      <c r="O14" s="52"/>
      <c r="P14" s="52"/>
    </row>
    <row r="15" spans="1:16" x14ac:dyDescent="0.25">
      <c r="A15" s="103" t="s">
        <v>99</v>
      </c>
      <c r="D15" s="52"/>
      <c r="E15" s="52"/>
      <c r="F15" s="52"/>
      <c r="H15" s="52"/>
      <c r="I15" s="52"/>
      <c r="J15" s="52"/>
      <c r="K15" s="52"/>
      <c r="L15" s="96"/>
      <c r="M15" s="52"/>
      <c r="N15" s="52"/>
      <c r="O15" s="52"/>
      <c r="P15" s="52"/>
    </row>
    <row r="16" spans="1:16" x14ac:dyDescent="0.25">
      <c r="C16" s="52"/>
      <c r="D16" s="52"/>
      <c r="E16" s="52"/>
      <c r="F16" s="52"/>
      <c r="H16" s="52"/>
      <c r="I16" s="52"/>
      <c r="J16" s="52"/>
      <c r="K16" s="52"/>
      <c r="L16" s="96"/>
      <c r="M16" s="52"/>
      <c r="N16" s="52"/>
      <c r="O16" s="52"/>
      <c r="P16" s="52"/>
    </row>
    <row r="17" spans="12:12" x14ac:dyDescent="0.25">
      <c r="L17" s="97"/>
    </row>
  </sheetData>
  <mergeCells count="3">
    <mergeCell ref="B4:F4"/>
    <mergeCell ref="G4:K4"/>
    <mergeCell ref="L4:P4"/>
  </mergeCells>
  <hyperlinks>
    <hyperlink ref="A2" location="Sommaire!A1" display="Sommaire" xr:uid="{B8C72BBE-0005-4A8E-AB1D-4AD9406DC59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25678-6961-4CF5-A6C3-1A8E9A64573A}">
  <dimension ref="A1:N14"/>
  <sheetViews>
    <sheetView zoomScale="130" zoomScaleNormal="130" workbookViewId="0">
      <selection activeCell="F19" sqref="F19"/>
    </sheetView>
  </sheetViews>
  <sheetFormatPr baseColWidth="10" defaultRowHeight="15" x14ac:dyDescent="0.25"/>
  <cols>
    <col min="1" max="1" width="28.7109375" customWidth="1"/>
    <col min="2" max="2" width="7.85546875" customWidth="1"/>
    <col min="3" max="4" width="7.42578125" customWidth="1"/>
    <col min="5" max="5" width="7.5703125" customWidth="1"/>
    <col min="6" max="6" width="7.85546875" customWidth="1"/>
    <col min="7" max="7" width="7.5703125" customWidth="1"/>
    <col min="8" max="8" width="1.28515625" customWidth="1"/>
    <col min="9" max="9" width="8.5703125" customWidth="1"/>
    <col min="10" max="10" width="8" customWidth="1"/>
    <col min="11" max="11" width="8.85546875" customWidth="1"/>
    <col min="12" max="12" width="8.5703125" customWidth="1"/>
    <col min="13" max="13" width="8.7109375" customWidth="1"/>
    <col min="14" max="14" width="8.140625" customWidth="1"/>
  </cols>
  <sheetData>
    <row r="1" spans="1:14" x14ac:dyDescent="0.25">
      <c r="A1" s="24" t="s">
        <v>97</v>
      </c>
    </row>
    <row r="2" spans="1:14" x14ac:dyDescent="0.25">
      <c r="A2" s="111" t="s">
        <v>79</v>
      </c>
    </row>
    <row r="4" spans="1:14" ht="34.5" customHeight="1" x14ac:dyDescent="0.25">
      <c r="A4" s="51"/>
      <c r="B4" s="124" t="s">
        <v>95</v>
      </c>
      <c r="C4" s="125"/>
      <c r="D4" s="124" t="s">
        <v>94</v>
      </c>
      <c r="E4" s="125"/>
      <c r="F4" s="124" t="s">
        <v>93</v>
      </c>
      <c r="G4" s="125"/>
      <c r="H4" s="27"/>
      <c r="I4" s="124" t="s">
        <v>95</v>
      </c>
      <c r="J4" s="125"/>
      <c r="K4" s="124" t="s">
        <v>94</v>
      </c>
      <c r="L4" s="125"/>
      <c r="M4" s="124" t="s">
        <v>93</v>
      </c>
      <c r="N4" s="125"/>
    </row>
    <row r="5" spans="1:14" ht="23.25" customHeight="1" x14ac:dyDescent="0.25">
      <c r="A5" s="37"/>
      <c r="B5" s="27" t="s">
        <v>38</v>
      </c>
      <c r="C5" s="27" t="s">
        <v>39</v>
      </c>
      <c r="D5" s="27" t="s">
        <v>38</v>
      </c>
      <c r="E5" s="27" t="s">
        <v>39</v>
      </c>
      <c r="F5" s="27" t="s">
        <v>38</v>
      </c>
      <c r="G5" s="27" t="s">
        <v>39</v>
      </c>
      <c r="H5" s="27"/>
      <c r="I5" s="27" t="s">
        <v>38</v>
      </c>
      <c r="J5" s="27" t="s">
        <v>39</v>
      </c>
      <c r="K5" s="27" t="s">
        <v>38</v>
      </c>
      <c r="L5" s="27" t="s">
        <v>39</v>
      </c>
      <c r="M5" s="27" t="s">
        <v>38</v>
      </c>
      <c r="N5" s="27" t="s">
        <v>39</v>
      </c>
    </row>
    <row r="6" spans="1:14" x14ac:dyDescent="0.25">
      <c r="A6" s="32" t="s">
        <v>10</v>
      </c>
      <c r="B6" s="52">
        <v>2</v>
      </c>
      <c r="C6" s="52">
        <v>2</v>
      </c>
      <c r="D6" s="52">
        <v>2.4</v>
      </c>
      <c r="E6" s="52">
        <v>2.2999999999999998</v>
      </c>
      <c r="F6" s="52">
        <v>0.1</v>
      </c>
      <c r="G6" s="52">
        <v>0.1</v>
      </c>
      <c r="H6" s="27"/>
      <c r="I6" s="93">
        <v>189</v>
      </c>
      <c r="J6" s="92">
        <v>182</v>
      </c>
      <c r="K6" s="93">
        <v>184</v>
      </c>
      <c r="L6" s="92">
        <v>173</v>
      </c>
      <c r="M6" s="93">
        <v>5</v>
      </c>
      <c r="N6" s="92">
        <v>9</v>
      </c>
    </row>
    <row r="7" spans="1:14" x14ac:dyDescent="0.25">
      <c r="A7" s="32" t="s">
        <v>11</v>
      </c>
      <c r="B7" s="52">
        <v>14</v>
      </c>
      <c r="C7" s="52">
        <v>14</v>
      </c>
      <c r="D7" s="52">
        <v>13</v>
      </c>
      <c r="E7" s="52">
        <v>13.8</v>
      </c>
      <c r="F7" s="52">
        <v>0.2</v>
      </c>
      <c r="G7" s="52">
        <v>0.2</v>
      </c>
      <c r="H7" s="27"/>
      <c r="I7" s="93">
        <v>484</v>
      </c>
      <c r="J7" s="92">
        <v>534</v>
      </c>
      <c r="K7" s="93">
        <v>478</v>
      </c>
      <c r="L7" s="92">
        <v>526</v>
      </c>
      <c r="M7" s="93">
        <v>6</v>
      </c>
      <c r="N7" s="92">
        <v>8</v>
      </c>
    </row>
    <row r="8" spans="1:14" x14ac:dyDescent="0.25">
      <c r="A8" s="32" t="s">
        <v>12</v>
      </c>
      <c r="B8" s="52">
        <v>47</v>
      </c>
      <c r="C8" s="52">
        <v>50</v>
      </c>
      <c r="D8" s="52">
        <v>29.7</v>
      </c>
      <c r="E8" s="52">
        <v>32.700000000000003</v>
      </c>
      <c r="F8" s="52">
        <v>17.3</v>
      </c>
      <c r="G8" s="52">
        <v>17.2</v>
      </c>
      <c r="H8" s="27"/>
      <c r="I8" s="93">
        <v>2619</v>
      </c>
      <c r="J8" s="92">
        <v>2856</v>
      </c>
      <c r="K8" s="93">
        <v>1657</v>
      </c>
      <c r="L8" s="92">
        <v>1871</v>
      </c>
      <c r="M8" s="93">
        <v>962</v>
      </c>
      <c r="N8" s="92">
        <v>985</v>
      </c>
    </row>
    <row r="9" spans="1:14" x14ac:dyDescent="0.25">
      <c r="A9" s="33" t="s">
        <v>28</v>
      </c>
      <c r="B9" s="55">
        <v>19</v>
      </c>
      <c r="C9" s="55">
        <v>21</v>
      </c>
      <c r="D9" s="55">
        <v>14</v>
      </c>
      <c r="E9" s="55">
        <v>15</v>
      </c>
      <c r="F9" s="55">
        <v>6</v>
      </c>
      <c r="G9" s="55">
        <v>6</v>
      </c>
      <c r="H9" s="27"/>
      <c r="I9" s="94">
        <v>3292</v>
      </c>
      <c r="J9" s="22">
        <v>3572</v>
      </c>
      <c r="K9" s="94">
        <v>2319</v>
      </c>
      <c r="L9" s="94">
        <v>2570</v>
      </c>
      <c r="M9" s="94">
        <v>973</v>
      </c>
      <c r="N9" s="94">
        <v>1002</v>
      </c>
    </row>
    <row r="10" spans="1:14" x14ac:dyDescent="0.25">
      <c r="A10" s="104" t="s">
        <v>74</v>
      </c>
    </row>
    <row r="11" spans="1:14" x14ac:dyDescent="0.25">
      <c r="A11" s="104" t="s">
        <v>75</v>
      </c>
    </row>
    <row r="12" spans="1:14" x14ac:dyDescent="0.25">
      <c r="A12" s="103" t="s">
        <v>78</v>
      </c>
    </row>
    <row r="13" spans="1:14" x14ac:dyDescent="0.25">
      <c r="A13" s="103" t="s">
        <v>99</v>
      </c>
    </row>
    <row r="14" spans="1:14" x14ac:dyDescent="0.25">
      <c r="A14" s="110"/>
    </row>
  </sheetData>
  <mergeCells count="6">
    <mergeCell ref="F4:G4"/>
    <mergeCell ref="D4:E4"/>
    <mergeCell ref="B4:C4"/>
    <mergeCell ref="I4:J4"/>
    <mergeCell ref="K4:L4"/>
    <mergeCell ref="M4:N4"/>
  </mergeCells>
  <hyperlinks>
    <hyperlink ref="A2" location="Sommaire!A1" display="Sommaire" xr:uid="{ED449DE3-44D4-4FB3-8D55-A562872A6AC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zoomScaleNormal="100" workbookViewId="0"/>
  </sheetViews>
  <sheetFormatPr baseColWidth="10" defaultRowHeight="15" x14ac:dyDescent="0.25"/>
  <cols>
    <col min="1" max="1" width="42" customWidth="1"/>
    <col min="6" max="6" width="10.5703125" customWidth="1"/>
  </cols>
  <sheetData>
    <row r="1" spans="1:6" x14ac:dyDescent="0.25">
      <c r="A1" s="24" t="s">
        <v>31</v>
      </c>
    </row>
    <row r="2" spans="1:6" x14ac:dyDescent="0.25">
      <c r="A2" s="111" t="s">
        <v>79</v>
      </c>
    </row>
    <row r="3" spans="1:6" ht="15" customHeight="1" x14ac:dyDescent="0.25"/>
    <row r="4" spans="1:6" hidden="1" x14ac:dyDescent="0.25"/>
    <row r="5" spans="1:6" ht="48" customHeight="1" x14ac:dyDescent="0.25">
      <c r="A5" s="120"/>
      <c r="B5" s="122" t="s">
        <v>29</v>
      </c>
      <c r="C5" s="123"/>
      <c r="D5" s="123"/>
      <c r="E5" s="123"/>
      <c r="F5" s="118" t="s">
        <v>30</v>
      </c>
    </row>
    <row r="6" spans="1:6" ht="15" customHeight="1" x14ac:dyDescent="0.25">
      <c r="A6" s="121"/>
      <c r="B6" s="1">
        <v>2022</v>
      </c>
      <c r="C6" s="2">
        <v>2023</v>
      </c>
      <c r="D6" s="3">
        <v>2024</v>
      </c>
      <c r="E6" s="4">
        <v>2025</v>
      </c>
      <c r="F6" s="119" t="s">
        <v>27</v>
      </c>
    </row>
    <row r="7" spans="1:6" x14ac:dyDescent="0.25">
      <c r="A7" s="5" t="s">
        <v>10</v>
      </c>
      <c r="B7" s="6">
        <f>SUM(B8:B13)</f>
        <v>6603</v>
      </c>
      <c r="C7" s="7">
        <f t="shared" ref="C7:E7" si="0">SUM(C8:C13)</f>
        <v>7269</v>
      </c>
      <c r="D7" s="6">
        <f t="shared" si="0"/>
        <v>7125</v>
      </c>
      <c r="E7" s="7">
        <f t="shared" si="0"/>
        <v>6931</v>
      </c>
      <c r="F7" s="8">
        <f>ROUND(E7/D7-1,2)*100</f>
        <v>-3</v>
      </c>
    </row>
    <row r="8" spans="1:6" x14ac:dyDescent="0.25">
      <c r="A8" s="9" t="s">
        <v>0</v>
      </c>
      <c r="B8" s="10">
        <v>623</v>
      </c>
      <c r="C8" s="10">
        <v>683</v>
      </c>
      <c r="D8" s="10">
        <v>684</v>
      </c>
      <c r="E8" s="10">
        <v>680</v>
      </c>
      <c r="F8" s="11">
        <v>-0.6</v>
      </c>
    </row>
    <row r="9" spans="1:6" x14ac:dyDescent="0.25">
      <c r="A9" s="9" t="s">
        <v>17</v>
      </c>
      <c r="B9" s="12">
        <v>986</v>
      </c>
      <c r="C9" s="10">
        <v>1079</v>
      </c>
      <c r="D9" s="13">
        <v>996</v>
      </c>
      <c r="E9" s="10">
        <v>1040</v>
      </c>
      <c r="F9" s="11">
        <v>4.4000000000000004</v>
      </c>
    </row>
    <row r="10" spans="1:6" x14ac:dyDescent="0.25">
      <c r="A10" s="9" t="s">
        <v>18</v>
      </c>
      <c r="B10" s="10">
        <v>516</v>
      </c>
      <c r="C10" s="10">
        <v>620</v>
      </c>
      <c r="D10" s="10">
        <v>642</v>
      </c>
      <c r="E10" s="14">
        <v>586</v>
      </c>
      <c r="F10" s="11">
        <v>-8.6999999999999993</v>
      </c>
    </row>
    <row r="11" spans="1:6" x14ac:dyDescent="0.25">
      <c r="A11" s="9" t="s">
        <v>19</v>
      </c>
      <c r="B11" s="13">
        <v>1152</v>
      </c>
      <c r="C11" s="13">
        <v>1298</v>
      </c>
      <c r="D11" s="13">
        <v>1255</v>
      </c>
      <c r="E11" s="13">
        <v>1190</v>
      </c>
      <c r="F11" s="11">
        <v>-5.2</v>
      </c>
    </row>
    <row r="12" spans="1:6" x14ac:dyDescent="0.25">
      <c r="A12" s="9" t="s">
        <v>23</v>
      </c>
      <c r="B12" s="13">
        <v>1741</v>
      </c>
      <c r="C12" s="13">
        <v>1920</v>
      </c>
      <c r="D12" s="13">
        <v>1812</v>
      </c>
      <c r="E12" s="13">
        <v>1836</v>
      </c>
      <c r="F12" s="11">
        <v>1.3</v>
      </c>
    </row>
    <row r="13" spans="1:6" ht="27" x14ac:dyDescent="0.25">
      <c r="A13" s="15" t="s">
        <v>8</v>
      </c>
      <c r="B13" s="16">
        <v>1585</v>
      </c>
      <c r="C13" s="13">
        <v>1669</v>
      </c>
      <c r="D13" s="13">
        <v>1736</v>
      </c>
      <c r="E13" s="13">
        <v>1599</v>
      </c>
      <c r="F13" s="11">
        <v>-7.9</v>
      </c>
    </row>
    <row r="14" spans="1:6" x14ac:dyDescent="0.25">
      <c r="A14" s="5" t="s">
        <v>11</v>
      </c>
      <c r="B14" s="6">
        <f>SUM(B15:B16)</f>
        <v>3088</v>
      </c>
      <c r="C14" s="6">
        <f t="shared" ref="C14:F14" si="1">SUM(C15:C16)</f>
        <v>3576</v>
      </c>
      <c r="D14" s="17">
        <f t="shared" si="1"/>
        <v>3362</v>
      </c>
      <c r="E14" s="6">
        <f t="shared" si="1"/>
        <v>3445</v>
      </c>
      <c r="F14" s="8">
        <f t="shared" si="1"/>
        <v>1.8000000000000003</v>
      </c>
    </row>
    <row r="15" spans="1:6" x14ac:dyDescent="0.25">
      <c r="A15" s="9" t="s">
        <v>20</v>
      </c>
      <c r="B15" s="13">
        <v>2584</v>
      </c>
      <c r="C15" s="13">
        <v>2967</v>
      </c>
      <c r="D15" s="13">
        <v>2807</v>
      </c>
      <c r="E15" s="13">
        <v>2898</v>
      </c>
      <c r="F15" s="18">
        <v>3.2</v>
      </c>
    </row>
    <row r="16" spans="1:6" x14ac:dyDescent="0.25">
      <c r="A16" s="9" t="s">
        <v>25</v>
      </c>
      <c r="B16" s="10">
        <v>504</v>
      </c>
      <c r="C16" s="10">
        <v>609</v>
      </c>
      <c r="D16" s="10">
        <v>555</v>
      </c>
      <c r="E16" s="10">
        <v>547</v>
      </c>
      <c r="F16" s="18">
        <v>-1.4</v>
      </c>
    </row>
    <row r="17" spans="1:6" x14ac:dyDescent="0.25">
      <c r="A17" s="5" t="s">
        <v>12</v>
      </c>
      <c r="B17" s="6">
        <f>SUM(B18:B19)</f>
        <v>4161</v>
      </c>
      <c r="C17" s="6">
        <f t="shared" ref="C17:E17" si="2">SUM(C18:C19)</f>
        <v>4342</v>
      </c>
      <c r="D17" s="17">
        <f t="shared" si="2"/>
        <v>4240</v>
      </c>
      <c r="E17" s="6">
        <f t="shared" si="2"/>
        <v>4503</v>
      </c>
      <c r="F17" s="8">
        <f>ROUND(E17/D17-1,2)*100</f>
        <v>6</v>
      </c>
    </row>
    <row r="18" spans="1:6" x14ac:dyDescent="0.25">
      <c r="A18" s="9" t="s">
        <v>21</v>
      </c>
      <c r="B18" s="13">
        <v>2536</v>
      </c>
      <c r="C18" s="13">
        <v>2534</v>
      </c>
      <c r="D18" s="19">
        <v>2499</v>
      </c>
      <c r="E18" s="13">
        <v>2817</v>
      </c>
      <c r="F18" s="18">
        <v>12.7</v>
      </c>
    </row>
    <row r="19" spans="1:6" x14ac:dyDescent="0.25">
      <c r="A19" s="9" t="s">
        <v>22</v>
      </c>
      <c r="B19" s="13">
        <v>1625</v>
      </c>
      <c r="C19" s="20">
        <v>1808</v>
      </c>
      <c r="D19" s="20">
        <v>1741</v>
      </c>
      <c r="E19" s="20">
        <v>1686</v>
      </c>
      <c r="F19" s="18">
        <v>-3.2</v>
      </c>
    </row>
    <row r="20" spans="1:6" x14ac:dyDescent="0.25">
      <c r="A20" s="21" t="s">
        <v>28</v>
      </c>
      <c r="B20" s="22">
        <f>B7+B14+B17</f>
        <v>13852</v>
      </c>
      <c r="C20" s="22">
        <f t="shared" ref="C20:E20" si="3">C7+C14+C17</f>
        <v>15187</v>
      </c>
      <c r="D20" s="22">
        <f t="shared" si="3"/>
        <v>14727</v>
      </c>
      <c r="E20" s="22">
        <f t="shared" si="3"/>
        <v>14879</v>
      </c>
      <c r="F20" s="23">
        <f>ROUND(E20/D20-1,2)*100</f>
        <v>1</v>
      </c>
    </row>
    <row r="21" spans="1:6" x14ac:dyDescent="0.25">
      <c r="A21" s="146" t="s">
        <v>72</v>
      </c>
    </row>
    <row r="22" spans="1:6" x14ac:dyDescent="0.25">
      <c r="A22" s="146" t="s">
        <v>98</v>
      </c>
    </row>
  </sheetData>
  <mergeCells count="3">
    <mergeCell ref="F5:F6"/>
    <mergeCell ref="A5:A6"/>
    <mergeCell ref="B5:E5"/>
  </mergeCells>
  <hyperlinks>
    <hyperlink ref="A2" location="Sommaire!A1" display="Sommaire" xr:uid="{80A1CBC6-2FBE-4F7F-8D92-D8109FABE61B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zoomScaleNormal="100" workbookViewId="0"/>
  </sheetViews>
  <sheetFormatPr baseColWidth="10" defaultRowHeight="15" x14ac:dyDescent="0.25"/>
  <cols>
    <col min="1" max="1" width="26.28515625" customWidth="1"/>
  </cols>
  <sheetData>
    <row r="1" spans="1:9" x14ac:dyDescent="0.25">
      <c r="A1" s="24" t="s">
        <v>32</v>
      </c>
    </row>
    <row r="2" spans="1:9" x14ac:dyDescent="0.25">
      <c r="A2" s="111" t="s">
        <v>79</v>
      </c>
    </row>
    <row r="4" spans="1:9" ht="1.5" customHeight="1" x14ac:dyDescent="0.25"/>
    <row r="5" spans="1:9" ht="44.25" customHeight="1" x14ac:dyDescent="0.25">
      <c r="A5" s="25"/>
      <c r="B5" s="124" t="s">
        <v>33</v>
      </c>
      <c r="C5" s="125"/>
      <c r="D5" s="124" t="s">
        <v>34</v>
      </c>
      <c r="E5" s="125"/>
      <c r="F5" s="124" t="s">
        <v>35</v>
      </c>
      <c r="G5" s="125"/>
      <c r="H5" s="124" t="s">
        <v>36</v>
      </c>
      <c r="I5" s="125"/>
    </row>
    <row r="6" spans="1:9" x14ac:dyDescent="0.25">
      <c r="A6" s="26"/>
      <c r="B6" s="27">
        <v>2024</v>
      </c>
      <c r="C6" s="27">
        <v>2025</v>
      </c>
      <c r="D6" s="27">
        <v>2024</v>
      </c>
      <c r="E6" s="27">
        <v>2025</v>
      </c>
      <c r="F6" s="27">
        <v>2024</v>
      </c>
      <c r="G6" s="27">
        <v>2025</v>
      </c>
      <c r="H6" s="27">
        <v>2024</v>
      </c>
      <c r="I6" s="27">
        <v>2025</v>
      </c>
    </row>
    <row r="7" spans="1:9" x14ac:dyDescent="0.25">
      <c r="A7" s="28" t="s">
        <v>10</v>
      </c>
      <c r="B7" s="29">
        <v>58</v>
      </c>
      <c r="C7" s="30">
        <v>59</v>
      </c>
      <c r="D7" s="30">
        <v>35</v>
      </c>
      <c r="E7" s="30">
        <v>34</v>
      </c>
      <c r="F7" s="30">
        <v>6</v>
      </c>
      <c r="G7" s="30">
        <v>6</v>
      </c>
      <c r="H7" s="30">
        <v>1</v>
      </c>
      <c r="I7" s="31">
        <v>1</v>
      </c>
    </row>
    <row r="8" spans="1:9" ht="15.75" customHeight="1" x14ac:dyDescent="0.25">
      <c r="A8" s="28" t="s">
        <v>11</v>
      </c>
      <c r="B8" s="30">
        <v>48</v>
      </c>
      <c r="C8" s="30">
        <v>48</v>
      </c>
      <c r="D8" s="30">
        <v>43</v>
      </c>
      <c r="E8" s="30">
        <v>44</v>
      </c>
      <c r="F8" s="30">
        <v>8</v>
      </c>
      <c r="G8" s="30">
        <v>7</v>
      </c>
      <c r="H8" s="30">
        <v>1</v>
      </c>
      <c r="I8" s="31">
        <v>1</v>
      </c>
    </row>
    <row r="9" spans="1:9" x14ac:dyDescent="0.25">
      <c r="A9" s="32" t="s">
        <v>12</v>
      </c>
      <c r="B9" s="30">
        <v>11</v>
      </c>
      <c r="C9" s="30">
        <v>11</v>
      </c>
      <c r="D9" s="30">
        <v>21</v>
      </c>
      <c r="E9" s="30">
        <v>23</v>
      </c>
      <c r="F9" s="30">
        <v>33</v>
      </c>
      <c r="G9" s="30">
        <v>30</v>
      </c>
      <c r="H9" s="30">
        <v>36</v>
      </c>
      <c r="I9" s="31">
        <v>35</v>
      </c>
    </row>
    <row r="10" spans="1:9" x14ac:dyDescent="0.25">
      <c r="A10" s="33" t="s">
        <v>28</v>
      </c>
      <c r="B10" s="34">
        <v>42</v>
      </c>
      <c r="C10" s="34">
        <v>42</v>
      </c>
      <c r="D10" s="34">
        <v>32</v>
      </c>
      <c r="E10" s="34">
        <v>33</v>
      </c>
      <c r="F10" s="34">
        <v>14</v>
      </c>
      <c r="G10" s="34">
        <v>13</v>
      </c>
      <c r="H10" s="34">
        <v>11</v>
      </c>
      <c r="I10" s="35">
        <v>11</v>
      </c>
    </row>
    <row r="11" spans="1:9" x14ac:dyDescent="0.25">
      <c r="A11" s="103" t="s">
        <v>73</v>
      </c>
    </row>
    <row r="12" spans="1:9" x14ac:dyDescent="0.25">
      <c r="A12" s="103" t="s">
        <v>99</v>
      </c>
    </row>
  </sheetData>
  <mergeCells count="4">
    <mergeCell ref="B5:C5"/>
    <mergeCell ref="D5:E5"/>
    <mergeCell ref="F5:G5"/>
    <mergeCell ref="H5:I5"/>
  </mergeCells>
  <hyperlinks>
    <hyperlink ref="A2" location="Sommaire!A1" display="Sommaire" xr:uid="{C7CDEBFF-A18F-4A5C-BA72-3DAD5B40C6C3}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zoomScaleNormal="100" workbookViewId="0"/>
  </sheetViews>
  <sheetFormatPr baseColWidth="10" defaultRowHeight="15" x14ac:dyDescent="0.25"/>
  <cols>
    <col min="1" max="1" width="33.7109375" customWidth="1"/>
    <col min="2" max="2" width="10.5703125" customWidth="1"/>
    <col min="3" max="3" width="11" customWidth="1"/>
    <col min="4" max="4" width="10" customWidth="1"/>
    <col min="7" max="7" width="9.7109375" customWidth="1"/>
  </cols>
  <sheetData>
    <row r="1" spans="1:7" x14ac:dyDescent="0.25">
      <c r="A1" s="24" t="s">
        <v>37</v>
      </c>
    </row>
    <row r="2" spans="1:7" x14ac:dyDescent="0.25">
      <c r="A2" s="111" t="s">
        <v>79</v>
      </c>
    </row>
    <row r="4" spans="1:7" ht="54.75" customHeight="1" x14ac:dyDescent="0.25">
      <c r="A4" s="36"/>
      <c r="B4" s="126" t="s">
        <v>41</v>
      </c>
      <c r="C4" s="127"/>
      <c r="D4" s="128" t="s">
        <v>40</v>
      </c>
      <c r="E4" s="130" t="s">
        <v>42</v>
      </c>
      <c r="F4" s="127"/>
      <c r="G4" s="128" t="s">
        <v>40</v>
      </c>
    </row>
    <row r="5" spans="1:7" ht="24" customHeight="1" x14ac:dyDescent="0.25">
      <c r="A5" s="37"/>
      <c r="B5" s="38" t="s">
        <v>38</v>
      </c>
      <c r="C5" s="39" t="s">
        <v>39</v>
      </c>
      <c r="D5" s="129" t="s">
        <v>40</v>
      </c>
      <c r="E5" s="39" t="s">
        <v>38</v>
      </c>
      <c r="F5" s="39" t="s">
        <v>39</v>
      </c>
      <c r="G5" s="129" t="s">
        <v>40</v>
      </c>
    </row>
    <row r="6" spans="1:7" x14ac:dyDescent="0.25">
      <c r="A6" s="5" t="s">
        <v>10</v>
      </c>
      <c r="B6" s="17">
        <f>SUM(B7:B12)</f>
        <v>26815</v>
      </c>
      <c r="C6" s="17">
        <f t="shared" ref="C6:F6" si="0">SUM(C7:C12)</f>
        <v>27300</v>
      </c>
      <c r="D6" s="40">
        <f>ROUND((C6/B6-1)*100,1)</f>
        <v>1.8</v>
      </c>
      <c r="E6" s="17">
        <f t="shared" si="0"/>
        <v>7869</v>
      </c>
      <c r="F6" s="17">
        <f t="shared" si="0"/>
        <v>7599</v>
      </c>
      <c r="G6" s="41">
        <f>ROUND((F6/E6-1)*100,1)</f>
        <v>-3.4</v>
      </c>
    </row>
    <row r="7" spans="1:7" x14ac:dyDescent="0.25">
      <c r="A7" s="9" t="s">
        <v>16</v>
      </c>
      <c r="B7" s="19">
        <v>2543</v>
      </c>
      <c r="C7" s="19">
        <v>2566</v>
      </c>
      <c r="D7" s="11">
        <v>0.9</v>
      </c>
      <c r="E7" s="42">
        <v>754</v>
      </c>
      <c r="F7" s="42">
        <v>741</v>
      </c>
      <c r="G7" s="11">
        <v>-1.7</v>
      </c>
    </row>
    <row r="8" spans="1:7" x14ac:dyDescent="0.25">
      <c r="A8" s="9" t="s">
        <v>17</v>
      </c>
      <c r="B8" s="19">
        <v>3977</v>
      </c>
      <c r="C8" s="19">
        <v>3904</v>
      </c>
      <c r="D8" s="11">
        <v>-1.8</v>
      </c>
      <c r="E8" s="19">
        <v>1233</v>
      </c>
      <c r="F8" s="19">
        <v>1172</v>
      </c>
      <c r="G8" s="11">
        <v>-4.9000000000000004</v>
      </c>
    </row>
    <row r="9" spans="1:7" x14ac:dyDescent="0.25">
      <c r="A9" s="9" t="s">
        <v>18</v>
      </c>
      <c r="B9" s="19">
        <v>2205</v>
      </c>
      <c r="C9" s="19">
        <v>2331</v>
      </c>
      <c r="D9" s="11">
        <v>5.7</v>
      </c>
      <c r="E9" s="42">
        <v>656</v>
      </c>
      <c r="F9" s="42">
        <v>678</v>
      </c>
      <c r="G9" s="11">
        <v>3.4</v>
      </c>
    </row>
    <row r="10" spans="1:7" x14ac:dyDescent="0.25">
      <c r="A10" s="9" t="s">
        <v>19</v>
      </c>
      <c r="B10" s="19">
        <v>4252</v>
      </c>
      <c r="C10" s="19">
        <v>4216</v>
      </c>
      <c r="D10" s="11">
        <v>-0.8</v>
      </c>
      <c r="E10" s="19">
        <v>1233</v>
      </c>
      <c r="F10" s="19">
        <v>1147</v>
      </c>
      <c r="G10" s="11">
        <v>-7</v>
      </c>
    </row>
    <row r="11" spans="1:7" x14ac:dyDescent="0.25">
      <c r="A11" s="9" t="s">
        <v>23</v>
      </c>
      <c r="B11" s="19">
        <v>7276</v>
      </c>
      <c r="C11" s="19">
        <v>7495</v>
      </c>
      <c r="D11" s="11">
        <v>3</v>
      </c>
      <c r="E11" s="19">
        <v>2103</v>
      </c>
      <c r="F11" s="19">
        <v>2054</v>
      </c>
      <c r="G11" s="11">
        <v>-2.2999999999999998</v>
      </c>
    </row>
    <row r="12" spans="1:7" ht="27" x14ac:dyDescent="0.25">
      <c r="A12" s="15" t="s">
        <v>24</v>
      </c>
      <c r="B12" s="19">
        <v>6562</v>
      </c>
      <c r="C12" s="19">
        <v>6788</v>
      </c>
      <c r="D12" s="11">
        <v>3.4</v>
      </c>
      <c r="E12" s="19">
        <v>1890</v>
      </c>
      <c r="F12" s="19">
        <v>1807</v>
      </c>
      <c r="G12" s="11">
        <v>-4.4000000000000004</v>
      </c>
    </row>
    <row r="13" spans="1:7" x14ac:dyDescent="0.25">
      <c r="A13" s="5" t="s">
        <v>11</v>
      </c>
      <c r="B13" s="17">
        <f>SUM(B14:B15)</f>
        <v>13081</v>
      </c>
      <c r="C13" s="17">
        <f>SUM(C14:C15)</f>
        <v>13201</v>
      </c>
      <c r="D13" s="40">
        <f>ROUND((C13/B13-1)*100,1)</f>
        <v>0.9</v>
      </c>
      <c r="E13" s="17">
        <f t="shared" ref="E13:F13" si="1">SUM(E14:E15)</f>
        <v>3556</v>
      </c>
      <c r="F13" s="17">
        <f t="shared" si="1"/>
        <v>3709</v>
      </c>
      <c r="G13" s="40">
        <f>ROUND((F13/E13-1)*100,1)</f>
        <v>4.3</v>
      </c>
    </row>
    <row r="14" spans="1:7" x14ac:dyDescent="0.25">
      <c r="A14" s="9" t="s">
        <v>20</v>
      </c>
      <c r="B14" s="19">
        <v>11124</v>
      </c>
      <c r="C14" s="19">
        <v>11272</v>
      </c>
      <c r="D14" s="11">
        <v>1.3</v>
      </c>
      <c r="E14" s="19">
        <v>3040</v>
      </c>
      <c r="F14" s="19">
        <v>3140</v>
      </c>
      <c r="G14" s="11">
        <v>3.3</v>
      </c>
    </row>
    <row r="15" spans="1:7" x14ac:dyDescent="0.25">
      <c r="A15" s="9" t="s">
        <v>25</v>
      </c>
      <c r="B15" s="19">
        <v>1957</v>
      </c>
      <c r="C15" s="19">
        <v>1929</v>
      </c>
      <c r="D15" s="11">
        <v>-1.4</v>
      </c>
      <c r="E15" s="42">
        <v>516</v>
      </c>
      <c r="F15" s="42">
        <v>569</v>
      </c>
      <c r="G15" s="11">
        <v>10.3</v>
      </c>
    </row>
    <row r="16" spans="1:7" x14ac:dyDescent="0.25">
      <c r="A16" s="5" t="s">
        <v>12</v>
      </c>
      <c r="B16" s="17">
        <f>SUM(B17:B18)</f>
        <v>29536</v>
      </c>
      <c r="C16" s="17">
        <f t="shared" ref="C16:F16" si="2">SUM(C17:C18)</f>
        <v>29470</v>
      </c>
      <c r="D16" s="40">
        <f>ROUND((C16/B16-1)*100,1)</f>
        <v>-0.2</v>
      </c>
      <c r="E16" s="17">
        <f t="shared" si="2"/>
        <v>5545</v>
      </c>
      <c r="F16" s="17">
        <f t="shared" si="2"/>
        <v>5724</v>
      </c>
      <c r="G16" s="40">
        <f>ROUND((F16/E16-1)*100,1)</f>
        <v>3.2</v>
      </c>
    </row>
    <row r="17" spans="1:7" x14ac:dyDescent="0.25">
      <c r="A17" s="9" t="s">
        <v>21</v>
      </c>
      <c r="B17" s="19">
        <v>17765</v>
      </c>
      <c r="C17" s="19">
        <v>17836</v>
      </c>
      <c r="D17" s="11">
        <v>0.4</v>
      </c>
      <c r="E17" s="19">
        <v>3370</v>
      </c>
      <c r="F17" s="19">
        <v>3511</v>
      </c>
      <c r="G17" s="11">
        <v>4.2</v>
      </c>
    </row>
    <row r="18" spans="1:7" x14ac:dyDescent="0.25">
      <c r="A18" s="9" t="s">
        <v>22</v>
      </c>
      <c r="B18" s="19">
        <v>11771</v>
      </c>
      <c r="C18" s="19">
        <v>11634</v>
      </c>
      <c r="D18" s="11">
        <v>-1.2</v>
      </c>
      <c r="E18" s="19">
        <v>2175</v>
      </c>
      <c r="F18" s="19">
        <v>2213</v>
      </c>
      <c r="G18" s="11">
        <v>1.7</v>
      </c>
    </row>
    <row r="19" spans="1:7" x14ac:dyDescent="0.25">
      <c r="A19" s="21" t="s">
        <v>28</v>
      </c>
      <c r="B19" s="43">
        <f>B6+B13+B16</f>
        <v>69432</v>
      </c>
      <c r="C19" s="43">
        <f>C6+C13+C16</f>
        <v>69971</v>
      </c>
      <c r="D19" s="44">
        <f>ROUND((C19/B19-1)*100,1)</f>
        <v>0.8</v>
      </c>
      <c r="E19" s="43">
        <f>E6+E13+E16</f>
        <v>16970</v>
      </c>
      <c r="F19" s="43">
        <f>F6+F13+F16</f>
        <v>17032</v>
      </c>
      <c r="G19" s="45">
        <f>ROUND((F19/E19-1)*100,1)</f>
        <v>0.4</v>
      </c>
    </row>
    <row r="20" spans="1:7" x14ac:dyDescent="0.25">
      <c r="A20" s="103" t="s">
        <v>73</v>
      </c>
    </row>
    <row r="21" spans="1:7" x14ac:dyDescent="0.25">
      <c r="A21" s="103" t="s">
        <v>99</v>
      </c>
    </row>
  </sheetData>
  <mergeCells count="4">
    <mergeCell ref="B4:C4"/>
    <mergeCell ref="D4:D5"/>
    <mergeCell ref="E4:F4"/>
    <mergeCell ref="G4:G5"/>
  </mergeCells>
  <hyperlinks>
    <hyperlink ref="A2" location="Sommaire!A1" display="Sommaire" xr:uid="{89F2250A-9B79-44E7-AFF6-0C225C901566}"/>
  </hyperlinks>
  <pageMargins left="0.7" right="0.7" top="0.75" bottom="0.75" header="0.3" footer="0.3"/>
  <pageSetup paperSize="9" orientation="portrait" horizontalDpi="300" verticalDpi="300" r:id="rId1"/>
  <ignoredErrors>
    <ignoredError sqref="D13 D16 D19 D6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workbookViewId="0"/>
  </sheetViews>
  <sheetFormatPr baseColWidth="10" defaultRowHeight="15" x14ac:dyDescent="0.25"/>
  <cols>
    <col min="1" max="1" width="19.28515625" customWidth="1"/>
  </cols>
  <sheetData>
    <row r="1" spans="1:5" x14ac:dyDescent="0.25">
      <c r="A1" s="149" t="s">
        <v>49</v>
      </c>
    </row>
    <row r="2" spans="1:5" x14ac:dyDescent="0.25">
      <c r="A2" s="111" t="s">
        <v>79</v>
      </c>
    </row>
    <row r="4" spans="1:5" x14ac:dyDescent="0.25">
      <c r="A4" s="131" t="s">
        <v>45</v>
      </c>
      <c r="B4" s="130" t="s">
        <v>46</v>
      </c>
      <c r="C4" s="133"/>
      <c r="D4" s="133"/>
      <c r="E4" s="127"/>
    </row>
    <row r="5" spans="1:5" x14ac:dyDescent="0.25">
      <c r="A5" s="132"/>
      <c r="B5" s="2" t="s">
        <v>43</v>
      </c>
      <c r="C5" s="2" t="s">
        <v>44</v>
      </c>
      <c r="D5" s="2" t="s">
        <v>38</v>
      </c>
      <c r="E5" s="2" t="s">
        <v>39</v>
      </c>
    </row>
    <row r="6" spans="1:5" x14ac:dyDescent="0.25">
      <c r="A6" s="46" t="s">
        <v>47</v>
      </c>
      <c r="B6" s="19">
        <v>1281</v>
      </c>
      <c r="C6" s="19">
        <v>1563</v>
      </c>
      <c r="D6" s="19">
        <v>1823</v>
      </c>
      <c r="E6" s="20">
        <v>1874</v>
      </c>
    </row>
    <row r="7" spans="1:5" ht="48.75" customHeight="1" x14ac:dyDescent="0.25">
      <c r="A7" s="47" t="s">
        <v>48</v>
      </c>
      <c r="B7" s="48">
        <v>8.1</v>
      </c>
      <c r="C7" s="49">
        <v>9.5</v>
      </c>
      <c r="D7" s="49">
        <v>10.7</v>
      </c>
      <c r="E7" s="50">
        <v>11</v>
      </c>
    </row>
    <row r="8" spans="1:5" x14ac:dyDescent="0.25">
      <c r="A8" s="103" t="s">
        <v>73</v>
      </c>
    </row>
    <row r="9" spans="1:5" x14ac:dyDescent="0.25">
      <c r="A9" s="148" t="s">
        <v>99</v>
      </c>
      <c r="B9" s="147"/>
      <c r="C9" s="147"/>
      <c r="D9" s="147"/>
    </row>
  </sheetData>
  <mergeCells count="2">
    <mergeCell ref="A4:A5"/>
    <mergeCell ref="B4:E4"/>
  </mergeCells>
  <hyperlinks>
    <hyperlink ref="A2" location="Sommaire!A1" display="Sommaire" xr:uid="{0C5A7026-51CD-4AD2-A7D6-777AC90F8A5F}"/>
  </hyperlink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"/>
  <sheetViews>
    <sheetView zoomScale="130" zoomScaleNormal="130" workbookViewId="0"/>
  </sheetViews>
  <sheetFormatPr baseColWidth="10" defaultRowHeight="15" x14ac:dyDescent="0.25"/>
  <cols>
    <col min="1" max="1" width="27" customWidth="1"/>
    <col min="2" max="9" width="8.5703125" customWidth="1"/>
    <col min="10" max="10" width="1.42578125" customWidth="1"/>
    <col min="11" max="11" width="7.85546875" customWidth="1"/>
    <col min="12" max="13" width="7.42578125" customWidth="1"/>
    <col min="14" max="14" width="7.5703125" customWidth="1"/>
    <col min="15" max="15" width="7.85546875" customWidth="1"/>
    <col min="16" max="16" width="7.5703125" customWidth="1"/>
  </cols>
  <sheetData>
    <row r="1" spans="1:10" x14ac:dyDescent="0.25">
      <c r="A1" s="24" t="s">
        <v>51</v>
      </c>
    </row>
    <row r="2" spans="1:10" x14ac:dyDescent="0.25">
      <c r="A2" s="111" t="s">
        <v>79</v>
      </c>
    </row>
    <row r="4" spans="1:10" ht="51.75" customHeight="1" x14ac:dyDescent="0.25">
      <c r="A4" s="51"/>
      <c r="B4" s="124" t="s">
        <v>50</v>
      </c>
      <c r="C4" s="125"/>
      <c r="D4" s="124" t="s">
        <v>52</v>
      </c>
      <c r="E4" s="125"/>
      <c r="F4" s="124" t="s">
        <v>53</v>
      </c>
      <c r="G4" s="125"/>
      <c r="H4" s="124" t="s">
        <v>54</v>
      </c>
      <c r="I4" s="125"/>
    </row>
    <row r="5" spans="1:10" ht="26.25" customHeight="1" x14ac:dyDescent="0.25">
      <c r="A5" s="37"/>
      <c r="B5" s="27" t="s">
        <v>38</v>
      </c>
      <c r="C5" s="27" t="s">
        <v>39</v>
      </c>
      <c r="D5" s="27" t="s">
        <v>38</v>
      </c>
      <c r="E5" s="27" t="s">
        <v>39</v>
      </c>
      <c r="F5" s="27" t="s">
        <v>38</v>
      </c>
      <c r="G5" s="27" t="s">
        <v>39</v>
      </c>
      <c r="H5" s="27" t="s">
        <v>38</v>
      </c>
      <c r="I5" s="27" t="s">
        <v>39</v>
      </c>
    </row>
    <row r="6" spans="1:10" x14ac:dyDescent="0.25">
      <c r="A6" s="32" t="s">
        <v>10</v>
      </c>
      <c r="B6" s="52">
        <v>98</v>
      </c>
      <c r="C6" s="52">
        <v>98</v>
      </c>
      <c r="D6" s="52">
        <v>32</v>
      </c>
      <c r="E6" s="52">
        <v>32</v>
      </c>
      <c r="F6" s="52">
        <v>11</v>
      </c>
      <c r="G6" s="52">
        <v>10</v>
      </c>
      <c r="H6" s="52">
        <v>55.000000000000007</v>
      </c>
      <c r="I6" s="117">
        <v>55.000000000000007</v>
      </c>
    </row>
    <row r="7" spans="1:10" x14ac:dyDescent="0.25">
      <c r="A7" s="32" t="s">
        <v>11</v>
      </c>
      <c r="B7" s="52">
        <v>86</v>
      </c>
      <c r="C7" s="52">
        <v>86</v>
      </c>
      <c r="D7" s="52">
        <v>33</v>
      </c>
      <c r="E7" s="52">
        <v>33</v>
      </c>
      <c r="F7" s="52">
        <v>4</v>
      </c>
      <c r="G7" s="52">
        <v>5</v>
      </c>
      <c r="H7" s="52">
        <v>49</v>
      </c>
      <c r="I7" s="117">
        <v>48</v>
      </c>
    </row>
    <row r="8" spans="1:10" x14ac:dyDescent="0.25">
      <c r="A8" s="32" t="s">
        <v>12</v>
      </c>
      <c r="B8" s="52">
        <v>53</v>
      </c>
      <c r="C8" s="52">
        <v>50</v>
      </c>
      <c r="D8" s="52">
        <v>28.999999999999996</v>
      </c>
      <c r="E8" s="52">
        <v>27</v>
      </c>
      <c r="F8" s="52">
        <v>5</v>
      </c>
      <c r="G8" s="52">
        <v>5</v>
      </c>
      <c r="H8" s="52">
        <v>19</v>
      </c>
      <c r="I8" s="117">
        <v>18</v>
      </c>
    </row>
    <row r="9" spans="1:10" x14ac:dyDescent="0.25">
      <c r="A9" s="53" t="s">
        <v>28</v>
      </c>
      <c r="B9" s="54">
        <v>81</v>
      </c>
      <c r="C9" s="55">
        <v>79</v>
      </c>
      <c r="D9" s="55">
        <v>31</v>
      </c>
      <c r="E9" s="55">
        <v>30</v>
      </c>
      <c r="F9" s="54">
        <v>8</v>
      </c>
      <c r="G9" s="55">
        <v>7.0000000000000009</v>
      </c>
      <c r="H9" s="55">
        <v>42</v>
      </c>
      <c r="I9" s="116">
        <v>41</v>
      </c>
    </row>
    <row r="10" spans="1:10" x14ac:dyDescent="0.25">
      <c r="A10" s="104" t="s">
        <v>74</v>
      </c>
      <c r="B10" s="105"/>
      <c r="C10" s="106"/>
      <c r="D10" s="106"/>
      <c r="E10" s="106"/>
    </row>
    <row r="11" spans="1:10" ht="15.75" customHeight="1" x14ac:dyDescent="0.25">
      <c r="A11" s="104" t="s">
        <v>75</v>
      </c>
      <c r="B11" s="105"/>
      <c r="C11" s="105"/>
      <c r="D11" s="105"/>
      <c r="E11" s="105"/>
    </row>
    <row r="12" spans="1:10" ht="15" customHeight="1" x14ac:dyDescent="0.25">
      <c r="A12" s="103" t="s">
        <v>76</v>
      </c>
    </row>
    <row r="13" spans="1:10" x14ac:dyDescent="0.25">
      <c r="A13" s="103" t="s">
        <v>99</v>
      </c>
    </row>
    <row r="14" spans="1:10" x14ac:dyDescent="0.25">
      <c r="A14" s="113"/>
      <c r="B14" s="99"/>
      <c r="C14" s="99"/>
      <c r="D14" s="99"/>
      <c r="E14" s="99"/>
      <c r="F14" s="99"/>
      <c r="G14" s="115"/>
      <c r="H14" s="99"/>
      <c r="I14" s="99"/>
      <c r="J14" s="99"/>
    </row>
    <row r="15" spans="1:10" x14ac:dyDescent="0.25">
      <c r="A15" s="98"/>
      <c r="B15" s="99"/>
      <c r="C15" s="99"/>
      <c r="D15" s="99"/>
      <c r="E15" s="99"/>
      <c r="F15" s="99"/>
      <c r="G15" s="99"/>
      <c r="H15" s="99"/>
      <c r="I15" s="99"/>
      <c r="J15" s="99"/>
    </row>
    <row r="16" spans="1:10" x14ac:dyDescent="0.25">
      <c r="A16" s="98"/>
      <c r="B16" s="99"/>
      <c r="C16" s="99"/>
      <c r="D16" s="99"/>
      <c r="E16" s="99"/>
      <c r="F16" s="99"/>
      <c r="G16" s="99"/>
      <c r="H16" s="99"/>
      <c r="I16" s="99"/>
      <c r="J16" s="99"/>
    </row>
    <row r="17" spans="1:10" x14ac:dyDescent="0.25">
      <c r="A17" s="100"/>
      <c r="B17" s="101"/>
      <c r="C17" s="102"/>
      <c r="D17" s="102"/>
      <c r="E17" s="102"/>
      <c r="F17" s="101"/>
      <c r="G17" s="102"/>
      <c r="H17" s="102"/>
      <c r="I17" s="102"/>
      <c r="J17" s="102"/>
    </row>
  </sheetData>
  <mergeCells count="4">
    <mergeCell ref="B4:C4"/>
    <mergeCell ref="D4:E4"/>
    <mergeCell ref="F4:G4"/>
    <mergeCell ref="H4:I4"/>
  </mergeCells>
  <hyperlinks>
    <hyperlink ref="A2" location="Sommaire!A1" display="Sommaire" xr:uid="{C86ACE0C-66E4-494E-95F1-AF61CABA911A}"/>
  </hyperlink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4"/>
  <sheetViews>
    <sheetView zoomScaleNormal="100" workbookViewId="0"/>
  </sheetViews>
  <sheetFormatPr baseColWidth="10" defaultRowHeight="15" x14ac:dyDescent="0.25"/>
  <cols>
    <col min="1" max="1" width="33.140625" customWidth="1"/>
    <col min="4" max="4" width="17.7109375" customWidth="1"/>
  </cols>
  <sheetData>
    <row r="1" spans="1:4" x14ac:dyDescent="0.25">
      <c r="A1" s="24" t="s">
        <v>61</v>
      </c>
    </row>
    <row r="2" spans="1:4" x14ac:dyDescent="0.25">
      <c r="A2" s="111" t="s">
        <v>79</v>
      </c>
    </row>
    <row r="4" spans="1:4" ht="15" customHeight="1" x14ac:dyDescent="0.25">
      <c r="A4" s="56"/>
      <c r="B4" s="134" t="s">
        <v>46</v>
      </c>
      <c r="C4" s="135"/>
      <c r="D4" s="136" t="s">
        <v>60</v>
      </c>
    </row>
    <row r="5" spans="1:4" ht="51" customHeight="1" x14ac:dyDescent="0.25">
      <c r="A5" s="57"/>
      <c r="B5" s="27" t="s">
        <v>44</v>
      </c>
      <c r="C5" s="27" t="s">
        <v>38</v>
      </c>
      <c r="D5" s="136"/>
    </row>
    <row r="6" spans="1:4" x14ac:dyDescent="0.25">
      <c r="A6" s="58" t="s">
        <v>55</v>
      </c>
      <c r="B6" s="42">
        <v>429</v>
      </c>
      <c r="C6" s="42">
        <v>438</v>
      </c>
      <c r="D6" s="11">
        <v>2.1</v>
      </c>
    </row>
    <row r="7" spans="1:4" x14ac:dyDescent="0.25">
      <c r="A7" s="58" t="s">
        <v>57</v>
      </c>
      <c r="B7" s="42">
        <v>249</v>
      </c>
      <c r="C7" s="42">
        <v>277</v>
      </c>
      <c r="D7" s="11">
        <v>11.200000000000001</v>
      </c>
    </row>
    <row r="8" spans="1:4" x14ac:dyDescent="0.25">
      <c r="A8" s="58" t="s">
        <v>58</v>
      </c>
      <c r="B8" s="42">
        <v>169</v>
      </c>
      <c r="C8" s="42">
        <v>206</v>
      </c>
      <c r="D8" s="11">
        <v>21.9</v>
      </c>
    </row>
    <row r="9" spans="1:4" x14ac:dyDescent="0.25">
      <c r="A9" s="58" t="s">
        <v>56</v>
      </c>
      <c r="B9" s="42">
        <v>83</v>
      </c>
      <c r="C9" s="42">
        <v>102</v>
      </c>
      <c r="D9" s="11">
        <v>22.900000000000002</v>
      </c>
    </row>
    <row r="10" spans="1:4" x14ac:dyDescent="0.25">
      <c r="A10" s="58" t="s">
        <v>100</v>
      </c>
      <c r="B10" s="42">
        <v>19</v>
      </c>
      <c r="C10" s="42">
        <v>48</v>
      </c>
      <c r="D10" s="11">
        <v>152.6</v>
      </c>
    </row>
    <row r="11" spans="1:4" x14ac:dyDescent="0.25">
      <c r="A11" s="59" t="s">
        <v>28</v>
      </c>
      <c r="B11" s="60">
        <v>949</v>
      </c>
      <c r="C11" s="60">
        <v>1071</v>
      </c>
      <c r="D11" s="61">
        <v>12.9</v>
      </c>
    </row>
    <row r="12" spans="1:4" ht="34.5" customHeight="1" x14ac:dyDescent="0.25">
      <c r="A12" s="62" t="s">
        <v>59</v>
      </c>
      <c r="B12" s="63">
        <v>5.6000000000000005</v>
      </c>
      <c r="C12" s="64">
        <v>6.3</v>
      </c>
      <c r="D12" s="95"/>
    </row>
    <row r="13" spans="1:4" x14ac:dyDescent="0.25">
      <c r="A13" s="103" t="s">
        <v>77</v>
      </c>
      <c r="B13" s="107"/>
      <c r="C13" s="107"/>
    </row>
    <row r="14" spans="1:4" x14ac:dyDescent="0.25">
      <c r="A14" s="103" t="s">
        <v>99</v>
      </c>
      <c r="B14" s="108"/>
      <c r="C14" s="108"/>
    </row>
  </sheetData>
  <mergeCells count="2">
    <mergeCell ref="B4:C4"/>
    <mergeCell ref="D4:D5"/>
  </mergeCells>
  <hyperlinks>
    <hyperlink ref="A2" location="Sommaire!A1" display="Sommaire" xr:uid="{D2E8A688-18A2-4983-9B25-05F828F7A0DB}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BA9E-1A8D-4FE7-B8BA-B09B26B99F67}">
  <dimension ref="A1:M21"/>
  <sheetViews>
    <sheetView workbookViewId="0"/>
  </sheetViews>
  <sheetFormatPr baseColWidth="10" defaultRowHeight="15" x14ac:dyDescent="0.25"/>
  <cols>
    <col min="1" max="1" width="35.28515625" customWidth="1"/>
    <col min="8" max="8" width="11.42578125" customWidth="1"/>
  </cols>
  <sheetData>
    <row r="1" spans="1:13" x14ac:dyDescent="0.25">
      <c r="A1" s="24" t="s">
        <v>65</v>
      </c>
      <c r="F1" s="68"/>
    </row>
    <row r="2" spans="1:13" x14ac:dyDescent="0.25">
      <c r="A2" s="111" t="s">
        <v>79</v>
      </c>
      <c r="F2" s="71"/>
    </row>
    <row r="3" spans="1:13" x14ac:dyDescent="0.25">
      <c r="F3" s="66"/>
    </row>
    <row r="4" spans="1:13" ht="26.25" customHeight="1" x14ac:dyDescent="0.25">
      <c r="A4" s="70"/>
      <c r="B4" s="137" t="s">
        <v>41</v>
      </c>
      <c r="C4" s="138"/>
      <c r="D4" s="138"/>
      <c r="E4" s="138"/>
      <c r="F4" s="137" t="s">
        <v>40</v>
      </c>
      <c r="G4" s="138"/>
      <c r="H4" s="137" t="s">
        <v>42</v>
      </c>
      <c r="I4" s="138" t="s">
        <v>42</v>
      </c>
      <c r="J4" s="138"/>
      <c r="K4" s="138"/>
      <c r="L4" s="137" t="s">
        <v>40</v>
      </c>
      <c r="M4" s="138"/>
    </row>
    <row r="5" spans="1:13" x14ac:dyDescent="0.25">
      <c r="A5" s="37"/>
      <c r="B5" s="27" t="s">
        <v>43</v>
      </c>
      <c r="C5" s="27" t="s">
        <v>44</v>
      </c>
      <c r="D5" s="27" t="s">
        <v>38</v>
      </c>
      <c r="E5" s="65" t="s">
        <v>39</v>
      </c>
      <c r="F5" s="65" t="s">
        <v>63</v>
      </c>
      <c r="G5" s="65" t="s">
        <v>64</v>
      </c>
      <c r="H5" s="27" t="s">
        <v>43</v>
      </c>
      <c r="I5" s="27" t="s">
        <v>44</v>
      </c>
      <c r="J5" s="27" t="s">
        <v>38</v>
      </c>
      <c r="K5" s="65" t="s">
        <v>39</v>
      </c>
      <c r="L5" s="65" t="s">
        <v>63</v>
      </c>
      <c r="M5" s="65" t="s">
        <v>64</v>
      </c>
    </row>
    <row r="6" spans="1:13" x14ac:dyDescent="0.25">
      <c r="A6" s="5" t="s">
        <v>10</v>
      </c>
      <c r="B6" s="17">
        <f>SUM(B7:B12)</f>
        <v>26590</v>
      </c>
      <c r="C6" s="17">
        <f>SUM(C7:C12)</f>
        <v>26332</v>
      </c>
      <c r="D6" s="17">
        <f t="shared" ref="D6:K6" si="0">SUM(D7:D12)</f>
        <v>26815</v>
      </c>
      <c r="E6" s="17">
        <f t="shared" si="0"/>
        <v>27300</v>
      </c>
      <c r="F6" s="66">
        <v>1.8</v>
      </c>
      <c r="G6" s="66">
        <f>ROUND(E6/D6-1,3)*100</f>
        <v>1.7999999999999998</v>
      </c>
      <c r="H6" s="17">
        <f t="shared" si="0"/>
        <v>6827</v>
      </c>
      <c r="I6" s="17">
        <f t="shared" si="0"/>
        <v>7460</v>
      </c>
      <c r="J6" s="17">
        <f t="shared" si="0"/>
        <v>7869</v>
      </c>
      <c r="K6" s="17">
        <f t="shared" si="0"/>
        <v>7599</v>
      </c>
      <c r="L6" s="40">
        <v>5.5</v>
      </c>
      <c r="M6" s="40">
        <f>ROUND(K6/J6-1,3)*100</f>
        <v>-3.4000000000000004</v>
      </c>
    </row>
    <row r="7" spans="1:13" x14ac:dyDescent="0.25">
      <c r="A7" s="9" t="s">
        <v>0</v>
      </c>
      <c r="B7" s="19">
        <v>2436</v>
      </c>
      <c r="C7" s="19">
        <v>2560</v>
      </c>
      <c r="D7" s="19">
        <v>2543</v>
      </c>
      <c r="E7" s="19">
        <v>2566</v>
      </c>
      <c r="F7" s="67">
        <v>-0.7</v>
      </c>
      <c r="G7" s="67">
        <v>0.9</v>
      </c>
      <c r="H7" s="42">
        <v>641</v>
      </c>
      <c r="I7" s="42">
        <v>705</v>
      </c>
      <c r="J7" s="42">
        <v>754</v>
      </c>
      <c r="K7" s="42">
        <v>741</v>
      </c>
      <c r="L7" s="11">
        <v>7</v>
      </c>
      <c r="M7" s="11">
        <v>-1.7</v>
      </c>
    </row>
    <row r="8" spans="1:13" x14ac:dyDescent="0.25">
      <c r="A8" s="9" t="s">
        <v>1</v>
      </c>
      <c r="B8" s="19">
        <v>3777</v>
      </c>
      <c r="C8" s="19">
        <v>3770</v>
      </c>
      <c r="D8" s="19">
        <v>3977</v>
      </c>
      <c r="E8" s="19">
        <v>3904</v>
      </c>
      <c r="F8" s="67">
        <v>5.5</v>
      </c>
      <c r="G8" s="67">
        <v>-1.8</v>
      </c>
      <c r="H8" s="19">
        <v>1082</v>
      </c>
      <c r="I8" s="19">
        <v>1097</v>
      </c>
      <c r="J8" s="19">
        <v>1233</v>
      </c>
      <c r="K8" s="19">
        <v>1172</v>
      </c>
      <c r="L8" s="11">
        <v>12.4</v>
      </c>
      <c r="M8" s="11">
        <v>-4.9000000000000004</v>
      </c>
    </row>
    <row r="9" spans="1:13" ht="23.25" customHeight="1" x14ac:dyDescent="0.25">
      <c r="A9" s="15" t="s">
        <v>2</v>
      </c>
      <c r="B9" s="19">
        <v>2259</v>
      </c>
      <c r="C9" s="19">
        <v>2225</v>
      </c>
      <c r="D9" s="19">
        <v>2205</v>
      </c>
      <c r="E9" s="19">
        <v>2331</v>
      </c>
      <c r="F9" s="67">
        <v>-0.9</v>
      </c>
      <c r="G9" s="67">
        <v>5.7</v>
      </c>
      <c r="H9" s="42">
        <v>583</v>
      </c>
      <c r="I9" s="42">
        <v>663</v>
      </c>
      <c r="J9" s="42">
        <v>656</v>
      </c>
      <c r="K9" s="42">
        <v>678</v>
      </c>
      <c r="L9" s="11">
        <v>-1.1000000000000001</v>
      </c>
      <c r="M9" s="11">
        <v>3.4</v>
      </c>
    </row>
    <row r="10" spans="1:13" x14ac:dyDescent="0.25">
      <c r="A10" s="9" t="s">
        <v>3</v>
      </c>
      <c r="B10" s="19">
        <v>4305</v>
      </c>
      <c r="C10" s="19">
        <v>4333</v>
      </c>
      <c r="D10" s="19">
        <v>4252</v>
      </c>
      <c r="E10" s="19">
        <v>4216</v>
      </c>
      <c r="F10" s="67">
        <v>-1.9</v>
      </c>
      <c r="G10" s="67">
        <v>-0.8</v>
      </c>
      <c r="H10" s="19">
        <v>1117</v>
      </c>
      <c r="I10" s="19">
        <v>1307</v>
      </c>
      <c r="J10" s="19">
        <v>1233</v>
      </c>
      <c r="K10" s="19">
        <v>1147</v>
      </c>
      <c r="L10" s="11">
        <v>-5.7</v>
      </c>
      <c r="M10" s="11">
        <v>-7</v>
      </c>
    </row>
    <row r="11" spans="1:13" x14ac:dyDescent="0.25">
      <c r="A11" s="9" t="s">
        <v>7</v>
      </c>
      <c r="B11" s="19">
        <v>7028</v>
      </c>
      <c r="C11" s="19">
        <v>6971</v>
      </c>
      <c r="D11" s="19">
        <v>7276</v>
      </c>
      <c r="E11" s="19">
        <v>7495</v>
      </c>
      <c r="F11" s="67">
        <v>4.4000000000000004</v>
      </c>
      <c r="G11" s="67">
        <v>3</v>
      </c>
      <c r="H11" s="19">
        <v>1797</v>
      </c>
      <c r="I11" s="19">
        <v>1922</v>
      </c>
      <c r="J11" s="19">
        <v>2103</v>
      </c>
      <c r="K11" s="19">
        <v>2054</v>
      </c>
      <c r="L11" s="11">
        <v>9.4</v>
      </c>
      <c r="M11" s="11">
        <v>-2.2999999999999998</v>
      </c>
    </row>
    <row r="12" spans="1:13" ht="32.25" customHeight="1" x14ac:dyDescent="0.25">
      <c r="A12" s="15" t="s">
        <v>8</v>
      </c>
      <c r="B12" s="19">
        <v>6785</v>
      </c>
      <c r="C12" s="19">
        <v>6473</v>
      </c>
      <c r="D12" s="19">
        <v>6562</v>
      </c>
      <c r="E12" s="19">
        <v>6788</v>
      </c>
      <c r="F12" s="67">
        <v>1.4</v>
      </c>
      <c r="G12" s="67">
        <v>3.4</v>
      </c>
      <c r="H12" s="19">
        <v>1607</v>
      </c>
      <c r="I12" s="19">
        <v>1766</v>
      </c>
      <c r="J12" s="19">
        <v>1890</v>
      </c>
      <c r="K12" s="19">
        <v>1807</v>
      </c>
      <c r="L12" s="11">
        <v>7</v>
      </c>
      <c r="M12" s="11">
        <v>-4.4000000000000004</v>
      </c>
    </row>
    <row r="13" spans="1:13" x14ac:dyDescent="0.25">
      <c r="A13" s="5" t="s">
        <v>62</v>
      </c>
      <c r="B13" s="17">
        <f>SUM(B14:B15)</f>
        <v>13115</v>
      </c>
      <c r="C13" s="17">
        <f t="shared" ref="C13:E13" si="1">SUM(C14:C15)</f>
        <v>13026</v>
      </c>
      <c r="D13" s="17">
        <f t="shared" si="1"/>
        <v>13081</v>
      </c>
      <c r="E13" s="17">
        <f t="shared" si="1"/>
        <v>13201</v>
      </c>
      <c r="F13" s="66">
        <v>0.4</v>
      </c>
      <c r="G13" s="66">
        <f>ROUND(E13/D13-1,3)*100</f>
        <v>0.89999999999999991</v>
      </c>
      <c r="H13" s="17">
        <f>SUM(H14:H15)</f>
        <v>3404</v>
      </c>
      <c r="I13" s="17">
        <f>SUM(I14:I15)</f>
        <v>3622</v>
      </c>
      <c r="J13" s="17">
        <f>SUM(J14:J15)</f>
        <v>3556</v>
      </c>
      <c r="K13" s="17">
        <f>SUM(K14:K15)</f>
        <v>3709</v>
      </c>
      <c r="L13" s="40">
        <v>-1.8</v>
      </c>
      <c r="M13" s="40">
        <f>ROUND(K13/J13-1,3)*100</f>
        <v>4.3</v>
      </c>
    </row>
    <row r="14" spans="1:13" x14ac:dyDescent="0.25">
      <c r="A14" s="9" t="s">
        <v>4</v>
      </c>
      <c r="B14" s="19">
        <v>11177</v>
      </c>
      <c r="C14" s="19">
        <v>11093</v>
      </c>
      <c r="D14" s="19">
        <v>11124</v>
      </c>
      <c r="E14" s="19">
        <v>11272</v>
      </c>
      <c r="F14" s="67">
        <v>0.3</v>
      </c>
      <c r="G14" s="67">
        <v>1.3</v>
      </c>
      <c r="H14" s="19">
        <v>2932</v>
      </c>
      <c r="I14" s="19">
        <v>3080</v>
      </c>
      <c r="J14" s="19">
        <v>3040</v>
      </c>
      <c r="K14" s="19">
        <v>3140</v>
      </c>
      <c r="L14" s="11">
        <v>-1.3</v>
      </c>
      <c r="M14" s="11">
        <v>3.3</v>
      </c>
    </row>
    <row r="15" spans="1:13" x14ac:dyDescent="0.25">
      <c r="A15" s="9" t="s">
        <v>9</v>
      </c>
      <c r="B15" s="19">
        <v>1938</v>
      </c>
      <c r="C15" s="19">
        <v>1933</v>
      </c>
      <c r="D15" s="19">
        <v>1957</v>
      </c>
      <c r="E15" s="19">
        <v>1929</v>
      </c>
      <c r="F15" s="67">
        <v>1.2</v>
      </c>
      <c r="G15" s="67">
        <v>-1.4</v>
      </c>
      <c r="H15" s="42">
        <v>472</v>
      </c>
      <c r="I15" s="42">
        <v>542</v>
      </c>
      <c r="J15" s="42">
        <v>516</v>
      </c>
      <c r="K15" s="42">
        <v>569</v>
      </c>
      <c r="L15" s="11">
        <v>-4.8</v>
      </c>
      <c r="M15" s="11">
        <v>10.3</v>
      </c>
    </row>
    <row r="16" spans="1:13" x14ac:dyDescent="0.25">
      <c r="A16" s="5" t="s">
        <v>12</v>
      </c>
      <c r="B16" s="17">
        <f>SUM(B17:B18)</f>
        <v>30992</v>
      </c>
      <c r="C16" s="17">
        <f t="shared" ref="C16:E16" si="2">SUM(C17:C18)</f>
        <v>30281</v>
      </c>
      <c r="D16" s="17">
        <f t="shared" si="2"/>
        <v>29536</v>
      </c>
      <c r="E16" s="17">
        <f t="shared" si="2"/>
        <v>29470</v>
      </c>
      <c r="F16" s="66">
        <v>-2.5</v>
      </c>
      <c r="G16" s="66">
        <f>ROUND(E16/D16-1,3)*100</f>
        <v>-0.2</v>
      </c>
      <c r="H16" s="17">
        <f>SUM(H17:H18)</f>
        <v>5488</v>
      </c>
      <c r="I16" s="17">
        <f>SUM(I17:I18)</f>
        <v>5367</v>
      </c>
      <c r="J16" s="17">
        <f>SUM(J17:J18)</f>
        <v>5545</v>
      </c>
      <c r="K16" s="17">
        <f>SUM(K17:K18)</f>
        <v>5724</v>
      </c>
      <c r="L16" s="40">
        <v>3.3</v>
      </c>
      <c r="M16" s="40">
        <f>ROUND(K16/J16-1,3)*100</f>
        <v>3.2</v>
      </c>
    </row>
    <row r="17" spans="1:13" x14ac:dyDescent="0.25">
      <c r="A17" s="9" t="s">
        <v>5</v>
      </c>
      <c r="B17" s="19">
        <v>18626</v>
      </c>
      <c r="C17" s="19">
        <v>17927</v>
      </c>
      <c r="D17" s="19">
        <v>17765</v>
      </c>
      <c r="E17" s="19">
        <v>17836</v>
      </c>
      <c r="F17" s="67">
        <v>-0.9</v>
      </c>
      <c r="G17" s="11">
        <v>0.4</v>
      </c>
      <c r="H17" s="19">
        <v>3371</v>
      </c>
      <c r="I17" s="19">
        <v>3256</v>
      </c>
      <c r="J17" s="19">
        <v>3370</v>
      </c>
      <c r="K17" s="19">
        <v>3511</v>
      </c>
      <c r="L17" s="11">
        <v>3</v>
      </c>
      <c r="M17" s="69">
        <v>4.2</v>
      </c>
    </row>
    <row r="18" spans="1:13" x14ac:dyDescent="0.25">
      <c r="A18" s="9" t="s">
        <v>6</v>
      </c>
      <c r="B18" s="19">
        <v>12366</v>
      </c>
      <c r="C18" s="19">
        <v>12354</v>
      </c>
      <c r="D18" s="19">
        <v>11771</v>
      </c>
      <c r="E18" s="19">
        <v>11634</v>
      </c>
      <c r="F18" s="67">
        <v>-4.7</v>
      </c>
      <c r="G18" s="11">
        <v>-1.2</v>
      </c>
      <c r="H18" s="19">
        <v>2117</v>
      </c>
      <c r="I18" s="19">
        <v>2111</v>
      </c>
      <c r="J18" s="19">
        <v>2175</v>
      </c>
      <c r="K18" s="19">
        <v>2213</v>
      </c>
      <c r="L18" s="11">
        <v>3.9</v>
      </c>
      <c r="M18" s="69">
        <v>1.7</v>
      </c>
    </row>
    <row r="19" spans="1:13" x14ac:dyDescent="0.25">
      <c r="A19" s="21" t="s">
        <v>28</v>
      </c>
      <c r="B19" s="43">
        <f>B6+B13+B16</f>
        <v>70697</v>
      </c>
      <c r="C19" s="43">
        <f t="shared" ref="C19:E19" si="3">C6+C13+C16</f>
        <v>69639</v>
      </c>
      <c r="D19" s="43">
        <f t="shared" si="3"/>
        <v>69432</v>
      </c>
      <c r="E19" s="43">
        <f t="shared" si="3"/>
        <v>69971</v>
      </c>
      <c r="F19" s="44">
        <v>-0.3</v>
      </c>
      <c r="G19" s="44">
        <f>ROUND(E19/D19-1,3)*100</f>
        <v>0.8</v>
      </c>
      <c r="H19" s="43">
        <f>H6+H13+H16</f>
        <v>15719</v>
      </c>
      <c r="I19" s="43">
        <f t="shared" ref="I19:K19" si="4">I6+I13+I16</f>
        <v>16449</v>
      </c>
      <c r="J19" s="43">
        <f t="shared" si="4"/>
        <v>16970</v>
      </c>
      <c r="K19" s="43">
        <f t="shared" si="4"/>
        <v>17032</v>
      </c>
      <c r="L19" s="44">
        <v>3.2</v>
      </c>
      <c r="M19" s="44">
        <f>ROUND(K19/J19-1,3)*100</f>
        <v>0.4</v>
      </c>
    </row>
    <row r="20" spans="1:13" x14ac:dyDescent="0.25">
      <c r="A20" s="103" t="s">
        <v>77</v>
      </c>
      <c r="B20" s="107"/>
      <c r="C20" s="107"/>
    </row>
    <row r="21" spans="1:13" x14ac:dyDescent="0.25">
      <c r="A21" s="103" t="s">
        <v>99</v>
      </c>
      <c r="B21" s="109"/>
      <c r="C21" s="109"/>
    </row>
  </sheetData>
  <mergeCells count="4">
    <mergeCell ref="B4:E4"/>
    <mergeCell ref="F4:G4"/>
    <mergeCell ref="H4:K4"/>
    <mergeCell ref="L4:M4"/>
  </mergeCells>
  <hyperlinks>
    <hyperlink ref="A2" location="Sommaire!A1" display="Sommaire" xr:uid="{801C94A7-6C05-410E-91F1-57EC3A48420A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6F39D-A10F-4311-B519-ACFB9DDD6AF0}">
  <dimension ref="A1:H15"/>
  <sheetViews>
    <sheetView workbookViewId="0"/>
  </sheetViews>
  <sheetFormatPr baseColWidth="10" defaultRowHeight="15" x14ac:dyDescent="0.25"/>
  <cols>
    <col min="1" max="1" width="21.28515625" customWidth="1"/>
  </cols>
  <sheetData>
    <row r="1" spans="1:8" x14ac:dyDescent="0.25">
      <c r="A1" s="24" t="s">
        <v>96</v>
      </c>
    </row>
    <row r="2" spans="1:8" x14ac:dyDescent="0.25">
      <c r="A2" s="111" t="s">
        <v>79</v>
      </c>
    </row>
    <row r="4" spans="1:8" x14ac:dyDescent="0.25">
      <c r="A4" s="70"/>
      <c r="B4" s="139" t="s">
        <v>46</v>
      </c>
      <c r="C4" s="138"/>
      <c r="D4" s="138"/>
      <c r="E4" s="140"/>
      <c r="F4" s="139" t="s">
        <v>40</v>
      </c>
      <c r="G4" s="138"/>
      <c r="H4" s="141"/>
    </row>
    <row r="5" spans="1:8" x14ac:dyDescent="0.25">
      <c r="A5" s="72"/>
      <c r="B5" s="73" t="s">
        <v>13</v>
      </c>
      <c r="C5" s="74" t="s">
        <v>15</v>
      </c>
      <c r="D5" s="74" t="s">
        <v>14</v>
      </c>
      <c r="E5" s="74" t="s">
        <v>26</v>
      </c>
      <c r="F5" s="75" t="s">
        <v>66</v>
      </c>
      <c r="G5" s="76" t="s">
        <v>63</v>
      </c>
      <c r="H5" s="76" t="s">
        <v>64</v>
      </c>
    </row>
    <row r="6" spans="1:8" x14ac:dyDescent="0.25">
      <c r="A6" s="77" t="s">
        <v>55</v>
      </c>
      <c r="B6" s="42">
        <v>485</v>
      </c>
      <c r="C6" s="42">
        <v>408</v>
      </c>
      <c r="D6" s="42">
        <v>429</v>
      </c>
      <c r="E6" s="42">
        <v>438</v>
      </c>
      <c r="F6" s="11">
        <f>ROUND(C6/B6-1,3)*100</f>
        <v>-15.9</v>
      </c>
      <c r="G6" s="11">
        <f>ROUND(D6/C6-1,3)*100</f>
        <v>5.0999999999999996</v>
      </c>
      <c r="H6" s="11">
        <f>ROUND(E6/D6-1,3)*100</f>
        <v>2.1</v>
      </c>
    </row>
    <row r="7" spans="1:8" x14ac:dyDescent="0.25">
      <c r="A7" s="77" t="s">
        <v>57</v>
      </c>
      <c r="B7" s="42">
        <v>242</v>
      </c>
      <c r="C7" s="42">
        <v>226</v>
      </c>
      <c r="D7" s="42">
        <v>249</v>
      </c>
      <c r="E7" s="42">
        <v>277</v>
      </c>
      <c r="F7" s="11">
        <f>ROUND(C7/B7-1,3)*100</f>
        <v>-6.6000000000000005</v>
      </c>
      <c r="G7" s="11">
        <f>ROUND(D7/C7-1,3)*100</f>
        <v>10.199999999999999</v>
      </c>
      <c r="H7" s="11">
        <f>ROUND(E7/D7-1,3)*100</f>
        <v>11.200000000000001</v>
      </c>
    </row>
    <row r="8" spans="1:8" x14ac:dyDescent="0.25">
      <c r="A8" s="77" t="s">
        <v>58</v>
      </c>
      <c r="B8" s="42">
        <v>232</v>
      </c>
      <c r="C8" s="42">
        <v>190</v>
      </c>
      <c r="D8" s="42">
        <v>169</v>
      </c>
      <c r="E8" s="42">
        <v>206</v>
      </c>
      <c r="F8" s="11">
        <f>ROUND(C8/B8-1,3)*100</f>
        <v>-18.099999999999998</v>
      </c>
      <c r="G8" s="11">
        <f>ROUND(D8/C8-1,3)*100</f>
        <v>-11.1</v>
      </c>
      <c r="H8" s="11">
        <f>ROUND(E8/D8-1,3)*100</f>
        <v>21.9</v>
      </c>
    </row>
    <row r="9" spans="1:8" x14ac:dyDescent="0.25">
      <c r="A9" s="77" t="s">
        <v>56</v>
      </c>
      <c r="B9" s="42">
        <v>123</v>
      </c>
      <c r="C9" s="42">
        <v>93</v>
      </c>
      <c r="D9" s="42">
        <v>83</v>
      </c>
      <c r="E9" s="42">
        <v>102</v>
      </c>
      <c r="F9" s="11">
        <f>ROUND(C9/B9-1,3)*100</f>
        <v>-24.4</v>
      </c>
      <c r="G9" s="11">
        <f>ROUND(D9/C9-1,3)*100</f>
        <v>-10.8</v>
      </c>
      <c r="H9" s="11">
        <f>ROUND(E9/D9-1,3)*100</f>
        <v>22.900000000000002</v>
      </c>
    </row>
    <row r="10" spans="1:8" x14ac:dyDescent="0.25">
      <c r="A10" s="77" t="s">
        <v>100</v>
      </c>
      <c r="B10" s="42">
        <v>17</v>
      </c>
      <c r="C10" s="42">
        <v>14</v>
      </c>
      <c r="D10" s="42">
        <v>19</v>
      </c>
      <c r="E10" s="42">
        <v>48</v>
      </c>
      <c r="F10" s="11">
        <f t="shared" ref="F10:F11" si="0">ROUND(C10/B10-1,3)*100</f>
        <v>-17.599999999999998</v>
      </c>
      <c r="G10" s="11">
        <f t="shared" ref="G10:G11" si="1">ROUND(D10/C10-1,3)*100</f>
        <v>35.699999999999996</v>
      </c>
      <c r="H10" s="11">
        <f t="shared" ref="H10:H11" si="2">ROUND(E10/D10-1,3)*100</f>
        <v>152.6</v>
      </c>
    </row>
    <row r="11" spans="1:8" x14ac:dyDescent="0.25">
      <c r="A11" s="78" t="s">
        <v>28</v>
      </c>
      <c r="B11" s="53">
        <f>SUM(B6:B10)</f>
        <v>1099</v>
      </c>
      <c r="C11" s="53">
        <f>SUM(C6:C10)</f>
        <v>931</v>
      </c>
      <c r="D11" s="53">
        <f>SUM(D6:D10)</f>
        <v>949</v>
      </c>
      <c r="E11" s="53">
        <f>SUM(E6:E10)</f>
        <v>1071</v>
      </c>
      <c r="F11" s="61">
        <f t="shared" si="0"/>
        <v>-15.299999999999999</v>
      </c>
      <c r="G11" s="61">
        <f t="shared" si="1"/>
        <v>1.9</v>
      </c>
      <c r="H11" s="61">
        <f t="shared" si="2"/>
        <v>12.9</v>
      </c>
    </row>
    <row r="13" spans="1:8" ht="40.5" x14ac:dyDescent="0.25">
      <c r="A13" s="79" t="s">
        <v>59</v>
      </c>
      <c r="B13" s="80">
        <f>ROUND(B11/16394,3)*100</f>
        <v>6.7</v>
      </c>
      <c r="C13" s="80">
        <f>ROUND(C11/15719,3)*100</f>
        <v>5.8999999999999995</v>
      </c>
      <c r="D13" s="80">
        <f>ROUND(D11/16449,3)*100</f>
        <v>5.8000000000000007</v>
      </c>
      <c r="E13" s="81">
        <f>ROUND(E11/16970,3)*100</f>
        <v>6.3</v>
      </c>
    </row>
    <row r="14" spans="1:8" x14ac:dyDescent="0.25">
      <c r="A14" s="103" t="s">
        <v>77</v>
      </c>
      <c r="B14" s="107"/>
      <c r="C14" s="107"/>
      <c r="D14" s="107"/>
    </row>
    <row r="15" spans="1:8" x14ac:dyDescent="0.25">
      <c r="A15" s="103" t="s">
        <v>99</v>
      </c>
      <c r="B15" s="108"/>
      <c r="C15" s="108"/>
      <c r="D15" s="108"/>
    </row>
  </sheetData>
  <mergeCells count="2">
    <mergeCell ref="B4:E4"/>
    <mergeCell ref="F4:H4"/>
  </mergeCells>
  <hyperlinks>
    <hyperlink ref="A2" location="Sommaire!A1" display="Sommaire" xr:uid="{62A8B2A8-5CB5-41A3-8BEC-3BB77A834E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Sommaire</vt:lpstr>
      <vt:lpstr>Tableau 1</vt:lpstr>
      <vt:lpstr>Tableau 2</vt:lpstr>
      <vt:lpstr>Tableau 3</vt:lpstr>
      <vt:lpstr>Tableau 4</vt:lpstr>
      <vt:lpstr>Tableau 5</vt:lpstr>
      <vt:lpstr>Tableau 6</vt:lpstr>
      <vt:lpstr>Annexe 1</vt:lpstr>
      <vt:lpstr>Annexe 2</vt:lpstr>
      <vt:lpstr>Annexe 3</vt:lpstr>
      <vt:lpstr>Annexe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NICOLAS BIGNON</cp:lastModifiedBy>
  <dcterms:created xsi:type="dcterms:W3CDTF">2026-07-09T10:51:46Z</dcterms:created>
  <dcterms:modified xsi:type="dcterms:W3CDTF">2026-07-22T09:04:55Z</dcterms:modified>
</cp:coreProperties>
</file>