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13.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4.xml" ContentType="application/vnd.openxmlformats-officedocument.drawingml.chart+xml"/>
  <Override PartName="/xl/drawings/drawing1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75" yWindow="255" windowWidth="11955" windowHeight="7290" tabRatio="825" firstSheet="2" activeTab="9"/>
  </bookViews>
  <sheets>
    <sheet name="Sommaire " sheetId="18" r:id="rId1"/>
    <sheet name="Insc M2 finalité" sheetId="15" r:id="rId2"/>
    <sheet name="Insc M2 disc" sheetId="9" r:id="rId3"/>
    <sheet name="Etud M2" sheetId="4" r:id="rId4"/>
    <sheet name="Pours doct fin" sheetId="6" r:id="rId5"/>
    <sheet name="Pours disc Tous" sheetId="7" r:id="rId6"/>
    <sheet name="Pours doct HF" sheetId="10" r:id="rId7"/>
    <sheet name="Pours disc Tous HF" sheetId="11" r:id="rId8"/>
    <sheet name="Pours disc hors Pro" sheetId="19" r:id="rId9"/>
    <sheet name="Pours hors pro HF" sheetId="20" r:id="rId10"/>
    <sheet name="Pours disc hors Pro HF" sheetId="21" r:id="rId11"/>
    <sheet name="Inscrit_dip_INGE" sheetId="16" r:id="rId12"/>
    <sheet name="tx_pours_doct" sheetId="17" r:id="rId13"/>
  </sheets>
  <definedNames>
    <definedName name="_Toc349049549" localSheetId="0">'Sommaire '!$A$8</definedName>
    <definedName name="DOCT">#REF!</definedName>
    <definedName name="DOCTETR">#REF!</definedName>
    <definedName name="Feuille2">#REF!</definedName>
    <definedName name="POURS" localSheetId="2">'Insc M2 disc'!#REF!</definedName>
    <definedName name="POURS" localSheetId="8">'Pours disc hors Pro'!$A$45:$E$51</definedName>
    <definedName name="POURS" localSheetId="10">'Pours disc hors Pro HF'!#REF!</definedName>
    <definedName name="POURS" localSheetId="5">'Pours disc Tous'!$A$27:$O$33</definedName>
    <definedName name="POURS" localSheetId="7">'Pours disc Tous HF'!#REF!</definedName>
    <definedName name="POURS" localSheetId="4">'Pours doct fin'!$A$32:$K$36</definedName>
    <definedName name="POURS" localSheetId="6">'Pours doct HF'!#REF!</definedName>
    <definedName name="POURS" localSheetId="9">'Pours hors pro HF'!#REF!</definedName>
    <definedName name="POURS">'Etud M2'!$A$42:$O$48</definedName>
    <definedName name="POURSUITE_DOC_09" localSheetId="0">#REF!</definedName>
    <definedName name="POURSUITE_DOC_09">#REF!</definedName>
    <definedName name="POURSUITE_DOC_10">#REF!</definedName>
    <definedName name="POURSUITE_DOC_11">#REF!</definedName>
    <definedName name="POURSUITE_DOC_12">#REF!</definedName>
    <definedName name="POURSUITE_DOC_13">#REF!</definedName>
    <definedName name="POURSUITE_DOC_14">#REF!</definedName>
    <definedName name="RES">#REF!</definedName>
    <definedName name="TAB">#REF!</definedName>
    <definedName name="_xlnm.Print_Area" localSheetId="3">'Etud M2'!$A$1:$N$39</definedName>
    <definedName name="_xlnm.Print_Area" localSheetId="2">'Insc M2 disc'!$A$1:$L$37</definedName>
    <definedName name="_xlnm.Print_Area" localSheetId="1">'Insc M2 finalité'!$A$1:$L$35</definedName>
    <definedName name="_xlnm.Print_Area" localSheetId="11">Inscrit_dip_INGE!$A$1:$M$52</definedName>
    <definedName name="_xlnm.Print_Area" localSheetId="8">'Pours disc hors Pro'!$A$1:$O$42</definedName>
    <definedName name="_xlnm.Print_Area" localSheetId="10">'Pours disc hors Pro HF'!$A$1:$S$63</definedName>
    <definedName name="_xlnm.Print_Area" localSheetId="5">'Pours disc Tous'!$A$1:$Z$25</definedName>
    <definedName name="_xlnm.Print_Area" localSheetId="7">'Pours disc Tous HF'!$A$1:$R$51</definedName>
    <definedName name="_xlnm.Print_Area" localSheetId="4">'Pours doct fin'!$A$1:$J$30</definedName>
    <definedName name="_xlnm.Print_Area" localSheetId="6">'Pours doct HF'!$A$1:$Y$28</definedName>
    <definedName name="_xlnm.Print_Area" localSheetId="9">'Pours hors pro HF'!$A$1:$L$33</definedName>
    <definedName name="_xlnm.Print_Area" localSheetId="0">'Sommaire '!$A$1:$B$33</definedName>
    <definedName name="_xlnm.Print_Area" localSheetId="12">tx_pours_doct!$A$1:$O$29</definedName>
  </definedNames>
  <calcPr calcId="145621"/>
</workbook>
</file>

<file path=xl/calcChain.xml><?xml version="1.0" encoding="utf-8"?>
<calcChain xmlns="http://schemas.openxmlformats.org/spreadsheetml/2006/main">
  <c r="M33" i="21" l="1"/>
  <c r="L33" i="21"/>
  <c r="K33" i="21"/>
  <c r="J33" i="21"/>
  <c r="I33" i="21"/>
  <c r="H33" i="21"/>
  <c r="G33" i="21"/>
  <c r="F33" i="21"/>
  <c r="E33" i="21"/>
  <c r="D33" i="21"/>
  <c r="C33" i="21"/>
  <c r="M32" i="21"/>
  <c r="L32" i="21"/>
  <c r="K32" i="21"/>
  <c r="J32" i="21"/>
  <c r="I32" i="21"/>
  <c r="H32" i="21"/>
  <c r="G32" i="21"/>
  <c r="F32" i="21"/>
  <c r="E32" i="21"/>
  <c r="D32" i="21"/>
  <c r="C32" i="21"/>
  <c r="M31" i="21"/>
  <c r="L31" i="21"/>
  <c r="K31" i="21"/>
  <c r="J31" i="21"/>
  <c r="I31" i="21"/>
  <c r="H31" i="21"/>
  <c r="G31" i="21"/>
  <c r="F31" i="21"/>
  <c r="E31" i="21"/>
  <c r="D31" i="21"/>
  <c r="C31" i="21"/>
  <c r="M30" i="21"/>
  <c r="L30" i="21"/>
  <c r="K30" i="21"/>
  <c r="J30" i="21"/>
  <c r="I30" i="21"/>
  <c r="H30" i="21"/>
  <c r="G30" i="21"/>
  <c r="F30" i="21"/>
  <c r="E30" i="21"/>
  <c r="D30" i="21"/>
  <c r="C30" i="21"/>
  <c r="M29" i="21"/>
  <c r="L29" i="21"/>
  <c r="K29" i="21"/>
  <c r="J29" i="21"/>
  <c r="I29" i="21"/>
  <c r="H29" i="21"/>
  <c r="G29" i="21"/>
  <c r="F29" i="21"/>
  <c r="E29" i="21"/>
  <c r="D29" i="21"/>
  <c r="C29" i="21"/>
  <c r="M28" i="21"/>
  <c r="L28" i="21"/>
  <c r="K28" i="21"/>
  <c r="J28" i="21"/>
  <c r="I28" i="21"/>
  <c r="H28" i="21"/>
  <c r="G28" i="21"/>
  <c r="F28" i="21"/>
  <c r="E28" i="21"/>
  <c r="D28" i="21"/>
  <c r="C28" i="21"/>
  <c r="M27" i="21"/>
  <c r="L27" i="21"/>
  <c r="K27" i="21"/>
  <c r="J27" i="21"/>
  <c r="I27" i="21"/>
  <c r="H27" i="21"/>
  <c r="G27" i="21"/>
  <c r="F27" i="21"/>
  <c r="E27" i="21"/>
  <c r="D27" i="21"/>
  <c r="C27" i="21"/>
  <c r="M23" i="21"/>
  <c r="L23" i="21"/>
  <c r="K23" i="21"/>
  <c r="J23" i="21"/>
  <c r="I23" i="21"/>
  <c r="H23" i="21"/>
  <c r="G23" i="21"/>
  <c r="F23" i="21"/>
  <c r="E23" i="21"/>
  <c r="D23" i="21"/>
  <c r="C23" i="21"/>
  <c r="M22" i="21"/>
  <c r="L22" i="21"/>
  <c r="K22" i="21"/>
  <c r="J22" i="21"/>
  <c r="I22" i="21"/>
  <c r="H22" i="21"/>
  <c r="G22" i="21"/>
  <c r="F22" i="21"/>
  <c r="E22" i="21"/>
  <c r="D22" i="21"/>
  <c r="C22" i="21"/>
  <c r="M21" i="21"/>
  <c r="L21" i="21"/>
  <c r="K21" i="21"/>
  <c r="J21" i="21"/>
  <c r="I21" i="21"/>
  <c r="H21" i="21"/>
  <c r="G21" i="21"/>
  <c r="F21" i="21"/>
  <c r="E21" i="21"/>
  <c r="D21" i="21"/>
  <c r="C21" i="21"/>
  <c r="M20" i="21"/>
  <c r="L20" i="21"/>
  <c r="K20" i="21"/>
  <c r="J20" i="21"/>
  <c r="I20" i="21"/>
  <c r="H20" i="21"/>
  <c r="G20" i="21"/>
  <c r="F20" i="21"/>
  <c r="E20" i="21"/>
  <c r="D20" i="21"/>
  <c r="C20" i="21"/>
  <c r="M19" i="21"/>
  <c r="L19" i="21"/>
  <c r="K19" i="21"/>
  <c r="J19" i="21"/>
  <c r="I19" i="21"/>
  <c r="H19" i="21"/>
  <c r="G19" i="21"/>
  <c r="F19" i="21"/>
  <c r="E19" i="21"/>
  <c r="D19" i="21"/>
  <c r="C19" i="21"/>
  <c r="M18" i="21"/>
  <c r="L18" i="21"/>
  <c r="K18" i="21"/>
  <c r="J18" i="21"/>
  <c r="I18" i="21"/>
  <c r="H18" i="21"/>
  <c r="G18" i="21"/>
  <c r="F18" i="21"/>
  <c r="E18" i="21"/>
  <c r="D18" i="21"/>
  <c r="C18" i="21"/>
  <c r="M17" i="21"/>
  <c r="L17" i="21"/>
  <c r="K17" i="21"/>
  <c r="J17" i="21"/>
  <c r="I17" i="21"/>
  <c r="H17" i="21"/>
  <c r="G17" i="21"/>
  <c r="F17" i="21"/>
  <c r="E17" i="21"/>
  <c r="D17" i="21"/>
  <c r="C17" i="21"/>
  <c r="W52" i="19"/>
  <c r="V52" i="19"/>
  <c r="L10" i="19"/>
  <c r="G11" i="21"/>
  <c r="C52" i="19"/>
  <c r="B52" i="19"/>
  <c r="B10" i="19"/>
  <c r="D11" i="21"/>
  <c r="J11" i="21"/>
  <c r="F11" i="21"/>
  <c r="C11" i="21"/>
  <c r="I11" i="21"/>
  <c r="E11" i="21"/>
  <c r="B11" i="21"/>
  <c r="H11" i="21"/>
  <c r="L9" i="19"/>
  <c r="G10" i="21"/>
  <c r="B9" i="19"/>
  <c r="D10" i="21"/>
  <c r="J10" i="21"/>
  <c r="F10" i="21"/>
  <c r="C10" i="21"/>
  <c r="I10" i="21"/>
  <c r="E10" i="21"/>
  <c r="B10" i="21"/>
  <c r="H10" i="21"/>
  <c r="L8" i="19"/>
  <c r="G9" i="21"/>
  <c r="B8" i="19"/>
  <c r="D9" i="21"/>
  <c r="J9" i="21"/>
  <c r="F9" i="21"/>
  <c r="C9" i="21"/>
  <c r="I9" i="21"/>
  <c r="E9" i="21"/>
  <c r="B9" i="21"/>
  <c r="H9" i="21"/>
  <c r="L7" i="19"/>
  <c r="G8" i="21"/>
  <c r="B7" i="19"/>
  <c r="D8" i="21"/>
  <c r="J8" i="21"/>
  <c r="F8" i="21"/>
  <c r="C8" i="21"/>
  <c r="I8" i="21"/>
  <c r="E8" i="21"/>
  <c r="B8" i="21"/>
  <c r="H8" i="21"/>
  <c r="L6" i="19"/>
  <c r="G7" i="21"/>
  <c r="B6" i="19"/>
  <c r="D7" i="21"/>
  <c r="J7" i="21"/>
  <c r="F7" i="21"/>
  <c r="C7" i="21"/>
  <c r="I7" i="21"/>
  <c r="E7" i="21"/>
  <c r="B7" i="21"/>
  <c r="H7" i="21"/>
  <c r="L5" i="19"/>
  <c r="G6" i="21"/>
  <c r="B5" i="19"/>
  <c r="D6" i="21"/>
  <c r="J6" i="21"/>
  <c r="F6" i="21"/>
  <c r="C6" i="21"/>
  <c r="I6" i="21"/>
  <c r="E6" i="21"/>
  <c r="B6" i="21"/>
  <c r="H6" i="21"/>
  <c r="L4" i="19"/>
  <c r="G5" i="21"/>
  <c r="B4" i="19"/>
  <c r="D5" i="21"/>
  <c r="J5" i="21"/>
  <c r="F5" i="21"/>
  <c r="C5" i="21"/>
  <c r="I5" i="21"/>
  <c r="E5" i="21"/>
  <c r="B5" i="21"/>
  <c r="H5" i="21"/>
  <c r="W38" i="20"/>
  <c r="V38" i="20"/>
  <c r="U38" i="20"/>
  <c r="T38" i="20"/>
  <c r="S38" i="20"/>
  <c r="R38" i="20"/>
  <c r="Q38" i="20"/>
  <c r="P38" i="20"/>
  <c r="O38" i="20"/>
  <c r="N38" i="20"/>
  <c r="M38" i="20"/>
  <c r="L38" i="20"/>
  <c r="K38" i="20"/>
  <c r="J38" i="20"/>
  <c r="I38" i="20"/>
  <c r="H38" i="20"/>
  <c r="G38" i="20"/>
  <c r="F38" i="20"/>
  <c r="E38" i="20"/>
  <c r="D38" i="20"/>
  <c r="C38" i="20"/>
  <c r="B38" i="20"/>
  <c r="W37" i="20"/>
  <c r="V37" i="20"/>
  <c r="U37" i="20"/>
  <c r="T37" i="20"/>
  <c r="S37" i="20"/>
  <c r="R37" i="20"/>
  <c r="Q37" i="20"/>
  <c r="P37" i="20"/>
  <c r="O37" i="20"/>
  <c r="N37" i="20"/>
  <c r="M37" i="20"/>
  <c r="L37" i="20"/>
  <c r="K37" i="20"/>
  <c r="J37" i="20"/>
  <c r="I37" i="20"/>
  <c r="H37" i="20"/>
  <c r="G37" i="20"/>
  <c r="F37" i="20"/>
  <c r="E37" i="20"/>
  <c r="D37" i="20"/>
  <c r="C37" i="20"/>
  <c r="B37" i="20"/>
  <c r="W36" i="20"/>
  <c r="V36" i="20"/>
  <c r="U36" i="20"/>
  <c r="T36" i="20"/>
  <c r="S36" i="20"/>
  <c r="R36" i="20"/>
  <c r="Q36" i="20"/>
  <c r="P36" i="20"/>
  <c r="O36" i="20"/>
  <c r="N36" i="20"/>
  <c r="M36" i="20"/>
  <c r="L36" i="20"/>
  <c r="K36" i="20"/>
  <c r="J36" i="20"/>
  <c r="I36" i="20"/>
  <c r="H36" i="20"/>
  <c r="G36" i="20"/>
  <c r="F36" i="20"/>
  <c r="E36" i="20"/>
  <c r="D36" i="20"/>
  <c r="C36" i="20"/>
  <c r="B36" i="20"/>
  <c r="L4" i="20"/>
  <c r="L5" i="20"/>
  <c r="L8" i="20"/>
  <c r="K4" i="20"/>
  <c r="K5" i="20"/>
  <c r="K8" i="20"/>
  <c r="J4" i="20"/>
  <c r="J5" i="20"/>
  <c r="J8" i="20"/>
  <c r="I4" i="20"/>
  <c r="I5" i="20"/>
  <c r="I8" i="20"/>
  <c r="H4" i="20"/>
  <c r="H5" i="20"/>
  <c r="H8" i="20"/>
  <c r="G4" i="20"/>
  <c r="G5" i="20"/>
  <c r="G8" i="20"/>
  <c r="F4" i="20"/>
  <c r="F5" i="20"/>
  <c r="F8" i="20"/>
  <c r="E4" i="20"/>
  <c r="E5" i="20"/>
  <c r="E8" i="20"/>
  <c r="D4" i="20"/>
  <c r="D5" i="20"/>
  <c r="D8" i="20"/>
  <c r="C4" i="20"/>
  <c r="C5" i="20"/>
  <c r="C8" i="20"/>
  <c r="B4" i="20"/>
  <c r="B5" i="20"/>
  <c r="B8" i="20"/>
  <c r="L7" i="20"/>
  <c r="K7" i="20"/>
  <c r="J7" i="20"/>
  <c r="I7" i="20"/>
  <c r="H7" i="20"/>
  <c r="G7" i="20"/>
  <c r="F7" i="20"/>
  <c r="E7" i="20"/>
  <c r="D7" i="20"/>
  <c r="C7" i="20"/>
  <c r="B7" i="20"/>
  <c r="L6" i="20"/>
  <c r="K6" i="20"/>
  <c r="J6" i="20"/>
  <c r="I6" i="20"/>
  <c r="H6" i="20"/>
  <c r="G6" i="20"/>
  <c r="F6" i="20"/>
  <c r="E6" i="20"/>
  <c r="D6" i="20"/>
  <c r="C6" i="20"/>
  <c r="B6" i="20"/>
  <c r="U52" i="19"/>
  <c r="T52" i="19"/>
  <c r="S52" i="19"/>
  <c r="R52" i="19"/>
  <c r="Q52" i="19"/>
  <c r="P52" i="19"/>
  <c r="O52" i="19"/>
  <c r="N52" i="19"/>
  <c r="M52" i="19"/>
  <c r="L52" i="19"/>
  <c r="K52" i="19"/>
  <c r="J52" i="19"/>
  <c r="I52" i="19"/>
  <c r="H52" i="19"/>
  <c r="G52" i="19"/>
  <c r="F52" i="19"/>
  <c r="E52" i="19"/>
  <c r="D52" i="19"/>
  <c r="K10" i="19"/>
  <c r="J10" i="19"/>
  <c r="I10" i="19"/>
  <c r="H10" i="19"/>
  <c r="G10" i="19"/>
  <c r="F10" i="19"/>
  <c r="E10" i="19"/>
  <c r="D10" i="19"/>
  <c r="C10" i="19"/>
  <c r="K9" i="19"/>
  <c r="J9" i="19"/>
  <c r="I9" i="19"/>
  <c r="H9" i="19"/>
  <c r="G9" i="19"/>
  <c r="F9" i="19"/>
  <c r="E9" i="19"/>
  <c r="D9" i="19"/>
  <c r="C9" i="19"/>
  <c r="K8" i="19"/>
  <c r="J8" i="19"/>
  <c r="I8" i="19"/>
  <c r="H8" i="19"/>
  <c r="G8" i="19"/>
  <c r="F8" i="19"/>
  <c r="E8" i="19"/>
  <c r="D8" i="19"/>
  <c r="C8" i="19"/>
  <c r="K7" i="19"/>
  <c r="J7" i="19"/>
  <c r="I7" i="19"/>
  <c r="H7" i="19"/>
  <c r="G7" i="19"/>
  <c r="F7" i="19"/>
  <c r="E7" i="19"/>
  <c r="D7" i="19"/>
  <c r="C7" i="19"/>
  <c r="K6" i="19"/>
  <c r="J6" i="19"/>
  <c r="I6" i="19"/>
  <c r="H6" i="19"/>
  <c r="G6" i="19"/>
  <c r="F6" i="19"/>
  <c r="E6" i="19"/>
  <c r="D6" i="19"/>
  <c r="C6" i="19"/>
  <c r="K5" i="19"/>
  <c r="J5" i="19"/>
  <c r="I5" i="19"/>
  <c r="H5" i="19"/>
  <c r="G5" i="19"/>
  <c r="F5" i="19"/>
  <c r="E5" i="19"/>
  <c r="D5" i="19"/>
  <c r="C5" i="19"/>
  <c r="K4" i="19"/>
  <c r="J4" i="19"/>
  <c r="I4" i="19"/>
  <c r="H4" i="19"/>
  <c r="G4" i="19"/>
  <c r="F4" i="19"/>
  <c r="E4" i="19"/>
  <c r="D4" i="19"/>
  <c r="C4" i="19"/>
  <c r="E48" i="17"/>
  <c r="M13" i="17"/>
  <c r="C48" i="17"/>
  <c r="E47" i="17"/>
  <c r="M12" i="17"/>
  <c r="C47" i="17"/>
  <c r="L12" i="17"/>
  <c r="E46" i="17"/>
  <c r="M11" i="17"/>
  <c r="C46" i="17"/>
  <c r="L11" i="17"/>
  <c r="E45" i="17"/>
  <c r="M10" i="17"/>
  <c r="C45" i="17"/>
  <c r="L10" i="17"/>
  <c r="E44" i="17"/>
  <c r="M9" i="17"/>
  <c r="C44" i="17"/>
  <c r="L9" i="17"/>
  <c r="E43" i="17"/>
  <c r="M8" i="17"/>
  <c r="C43" i="17"/>
  <c r="L8" i="17"/>
  <c r="E42" i="17"/>
  <c r="M7" i="17"/>
  <c r="C42" i="17"/>
  <c r="L7" i="17"/>
  <c r="E41" i="17"/>
  <c r="M6" i="17"/>
  <c r="C41" i="17"/>
  <c r="L6" i="17"/>
  <c r="E40" i="17"/>
  <c r="M5" i="17"/>
  <c r="C40" i="17"/>
  <c r="L5" i="17"/>
  <c r="E39" i="17"/>
  <c r="M4" i="17"/>
  <c r="C39" i="17"/>
  <c r="C35" i="17"/>
  <c r="L13" i="17"/>
  <c r="K12" i="17"/>
  <c r="K11" i="17"/>
  <c r="K10" i="17"/>
  <c r="K9" i="17"/>
  <c r="K8" i="17"/>
  <c r="K7" i="17"/>
  <c r="K6" i="17"/>
  <c r="K5" i="17"/>
  <c r="L4" i="17"/>
  <c r="K4" i="17"/>
  <c r="A23" i="16"/>
  <c r="A22" i="16"/>
  <c r="A21" i="16"/>
  <c r="E19" i="16"/>
  <c r="D23" i="16"/>
  <c r="E18" i="16"/>
  <c r="D22" i="16"/>
  <c r="E17" i="16"/>
  <c r="D21" i="16"/>
  <c r="E16" i="16"/>
  <c r="F16" i="16"/>
  <c r="E15" i="16"/>
  <c r="E14" i="16"/>
  <c r="E13" i="16"/>
  <c r="F13" i="16"/>
  <c r="E12" i="16"/>
  <c r="E11" i="16"/>
  <c r="E10" i="16"/>
  <c r="L16" i="16"/>
  <c r="K16" i="16"/>
  <c r="J16" i="16"/>
  <c r="M9" i="16"/>
  <c r="E9" i="16"/>
  <c r="L15" i="16"/>
  <c r="K15" i="16"/>
  <c r="J15" i="16"/>
  <c r="M8" i="16"/>
  <c r="E8" i="16"/>
  <c r="F8" i="16"/>
  <c r="M7" i="16"/>
  <c r="E7" i="16"/>
  <c r="L13" i="16"/>
  <c r="K13" i="16"/>
  <c r="J13" i="16"/>
  <c r="M6" i="16"/>
  <c r="E6" i="16"/>
  <c r="L12" i="16"/>
  <c r="K12" i="16"/>
  <c r="J12" i="16"/>
  <c r="M5" i="16"/>
  <c r="E5" i="16"/>
  <c r="G5" i="16"/>
  <c r="M4" i="16"/>
  <c r="E4" i="16"/>
  <c r="F14" i="16"/>
  <c r="M12" i="16"/>
  <c r="M15" i="16"/>
  <c r="M11" i="16"/>
  <c r="M13" i="16"/>
  <c r="M16" i="16"/>
  <c r="B21" i="16"/>
  <c r="M14" i="16"/>
  <c r="G10" i="16"/>
  <c r="G14" i="16"/>
  <c r="G15" i="16"/>
  <c r="G6" i="16"/>
  <c r="G8" i="16"/>
  <c r="G18" i="16"/>
  <c r="G7" i="16"/>
  <c r="F9" i="16"/>
  <c r="G11" i="16"/>
  <c r="B22" i="16"/>
  <c r="G9" i="16"/>
  <c r="G13" i="16"/>
  <c r="F17" i="16"/>
  <c r="F12" i="16"/>
  <c r="G17" i="16"/>
  <c r="F5" i="16"/>
  <c r="F6" i="16"/>
  <c r="F7" i="16"/>
  <c r="F11" i="16"/>
  <c r="G12" i="16"/>
  <c r="F15" i="16"/>
  <c r="G16" i="16"/>
  <c r="F19" i="16"/>
  <c r="C21" i="16"/>
  <c r="C22" i="16"/>
  <c r="C23" i="16"/>
  <c r="B23" i="16"/>
  <c r="F10" i="16"/>
  <c r="F18" i="16"/>
  <c r="G19" i="16"/>
  <c r="L7" i="15"/>
  <c r="K7" i="15"/>
  <c r="H7" i="15"/>
  <c r="G7" i="15"/>
  <c r="F7" i="15"/>
  <c r="E7" i="15"/>
  <c r="D7" i="15"/>
  <c r="C7" i="15"/>
  <c r="B7" i="15"/>
  <c r="L3" i="9"/>
  <c r="L4" i="9"/>
  <c r="L5" i="9"/>
  <c r="L43" i="9"/>
  <c r="L6" i="9"/>
  <c r="L7" i="9"/>
  <c r="K3" i="9"/>
  <c r="K4" i="9"/>
  <c r="K5" i="9"/>
  <c r="K43" i="9"/>
  <c r="K6" i="9"/>
  <c r="K7" i="9"/>
  <c r="J3" i="9"/>
  <c r="J4" i="9"/>
  <c r="J5" i="9"/>
  <c r="J43" i="9"/>
  <c r="J6" i="9"/>
  <c r="J7" i="9"/>
  <c r="I3" i="9"/>
  <c r="I4" i="9"/>
  <c r="I5" i="9"/>
  <c r="I43" i="9"/>
  <c r="I6" i="9"/>
  <c r="I7" i="9"/>
  <c r="H3" i="9"/>
  <c r="H4" i="9"/>
  <c r="H5" i="9"/>
  <c r="H43" i="9"/>
  <c r="H6" i="9"/>
  <c r="H7" i="9"/>
  <c r="G3" i="9"/>
  <c r="G4" i="9"/>
  <c r="G5" i="9"/>
  <c r="G43" i="9"/>
  <c r="G6" i="9"/>
  <c r="G7" i="9"/>
  <c r="F3" i="9"/>
  <c r="F4" i="9"/>
  <c r="F5" i="9"/>
  <c r="F43" i="9"/>
  <c r="F6" i="9"/>
  <c r="F7" i="9"/>
  <c r="E3" i="9"/>
  <c r="E4" i="9"/>
  <c r="E5" i="9"/>
  <c r="E43" i="9"/>
  <c r="E6" i="9"/>
  <c r="E7" i="9"/>
  <c r="D3" i="9"/>
  <c r="D4" i="9"/>
  <c r="D5" i="9"/>
  <c r="D43" i="9"/>
  <c r="D6" i="9"/>
  <c r="D7" i="9"/>
  <c r="C3" i="9"/>
  <c r="C4" i="9"/>
  <c r="C5" i="9"/>
  <c r="C43" i="9"/>
  <c r="C6" i="9"/>
  <c r="C7" i="9"/>
  <c r="B3" i="9"/>
  <c r="B4" i="9"/>
  <c r="B5" i="9"/>
  <c r="B43" i="9"/>
  <c r="B6" i="9"/>
  <c r="B7" i="9"/>
  <c r="B51" i="4"/>
  <c r="T51" i="4"/>
  <c r="J4" i="4"/>
  <c r="J39" i="10"/>
  <c r="D51" i="4"/>
  <c r="B4" i="4"/>
  <c r="F51" i="4"/>
  <c r="C6" i="4"/>
  <c r="C39" i="10"/>
  <c r="H51" i="4"/>
  <c r="D4" i="4"/>
  <c r="J51" i="4"/>
  <c r="E5" i="4"/>
  <c r="E39" i="10"/>
  <c r="L51" i="4"/>
  <c r="F5" i="4"/>
  <c r="N51" i="4"/>
  <c r="G6" i="4"/>
  <c r="G39" i="10"/>
  <c r="P51" i="4"/>
  <c r="H4" i="4"/>
  <c r="R51" i="4"/>
  <c r="I4" i="4"/>
  <c r="I39" i="10"/>
  <c r="K39" i="10"/>
  <c r="L39" i="10"/>
  <c r="B37" i="10"/>
  <c r="C37" i="10"/>
  <c r="D37" i="10"/>
  <c r="E37" i="10"/>
  <c r="F37" i="10"/>
  <c r="G37" i="10"/>
  <c r="H37" i="10"/>
  <c r="I37" i="10"/>
  <c r="J37" i="10"/>
  <c r="K37" i="10"/>
  <c r="L37" i="10"/>
  <c r="C32" i="10"/>
  <c r="B32" i="10"/>
  <c r="E32" i="10"/>
  <c r="D32" i="10"/>
  <c r="D6" i="10"/>
  <c r="D38" i="10"/>
  <c r="E6" i="10"/>
  <c r="E38" i="10"/>
  <c r="F6" i="10"/>
  <c r="F38" i="10"/>
  <c r="G6" i="10"/>
  <c r="G38" i="10"/>
  <c r="H6" i="10"/>
  <c r="H38" i="10"/>
  <c r="I6" i="10"/>
  <c r="I38" i="10"/>
  <c r="J6" i="10"/>
  <c r="J38" i="10"/>
  <c r="K6" i="10"/>
  <c r="K38" i="10"/>
  <c r="L6" i="10"/>
  <c r="L38" i="10"/>
  <c r="C30" i="10"/>
  <c r="B30" i="10"/>
  <c r="C31" i="10"/>
  <c r="B31" i="10"/>
  <c r="E30" i="10"/>
  <c r="D30" i="10"/>
  <c r="E31" i="10"/>
  <c r="D31" i="10"/>
  <c r="F33" i="10"/>
  <c r="G33" i="10"/>
  <c r="H33" i="10"/>
  <c r="I33" i="10"/>
  <c r="J33" i="10"/>
  <c r="K33" i="10"/>
  <c r="L33" i="10"/>
  <c r="M33" i="10"/>
  <c r="N33" i="10"/>
  <c r="O33" i="10"/>
  <c r="P33" i="10"/>
  <c r="Q33" i="10"/>
  <c r="R33" i="10"/>
  <c r="S33" i="10"/>
  <c r="T33" i="10"/>
  <c r="U33" i="10"/>
  <c r="V33" i="10"/>
  <c r="W33" i="10"/>
  <c r="F34" i="10"/>
  <c r="G34" i="10"/>
  <c r="H34" i="10"/>
  <c r="I34" i="10"/>
  <c r="J34" i="10"/>
  <c r="K34" i="10"/>
  <c r="L34" i="10"/>
  <c r="M34" i="10"/>
  <c r="N34" i="10"/>
  <c r="O34" i="10"/>
  <c r="P34" i="10"/>
  <c r="Q34" i="10"/>
  <c r="R34" i="10"/>
  <c r="S34" i="10"/>
  <c r="T34" i="10"/>
  <c r="U34" i="10"/>
  <c r="V34" i="10"/>
  <c r="W34" i="10"/>
  <c r="F35" i="10"/>
  <c r="G35" i="10"/>
  <c r="H35" i="10"/>
  <c r="I35" i="10"/>
  <c r="J35" i="10"/>
  <c r="K35" i="10"/>
  <c r="L35" i="10"/>
  <c r="M35" i="10"/>
  <c r="N35" i="10"/>
  <c r="O35" i="10"/>
  <c r="P35" i="10"/>
  <c r="Q35" i="10"/>
  <c r="R35" i="10"/>
  <c r="S35" i="10"/>
  <c r="T35" i="10"/>
  <c r="U35" i="10"/>
  <c r="V35" i="10"/>
  <c r="W35" i="10"/>
  <c r="F22" i="11"/>
  <c r="E22" i="11"/>
  <c r="D22" i="11"/>
  <c r="C22" i="11"/>
  <c r="F21" i="11"/>
  <c r="E21" i="11"/>
  <c r="D21" i="11"/>
  <c r="C21" i="11"/>
  <c r="F20" i="11"/>
  <c r="E20" i="11"/>
  <c r="D20" i="11"/>
  <c r="C20" i="11"/>
  <c r="F19" i="11"/>
  <c r="E19" i="11"/>
  <c r="D19" i="11"/>
  <c r="C19" i="11"/>
  <c r="F18" i="11"/>
  <c r="E18" i="11"/>
  <c r="D18" i="11"/>
  <c r="C18" i="11"/>
  <c r="F17" i="11"/>
  <c r="E17" i="11"/>
  <c r="D17" i="11"/>
  <c r="C17" i="11"/>
  <c r="F16" i="11"/>
  <c r="E16" i="11"/>
  <c r="D16" i="11"/>
  <c r="C16" i="11"/>
  <c r="F15" i="11"/>
  <c r="E15" i="11"/>
  <c r="D15" i="11"/>
  <c r="C15" i="11"/>
  <c r="F5" i="11"/>
  <c r="F6" i="11"/>
  <c r="F7" i="11"/>
  <c r="F8" i="11"/>
  <c r="F9" i="11"/>
  <c r="F10" i="11"/>
  <c r="F4" i="11"/>
  <c r="G4" i="11"/>
  <c r="E4" i="11"/>
  <c r="D4" i="11"/>
  <c r="C4" i="11"/>
  <c r="M4" i="11"/>
  <c r="L4" i="11"/>
  <c r="K4" i="11"/>
  <c r="J4" i="11"/>
  <c r="I4" i="11"/>
  <c r="H4" i="11"/>
  <c r="D10" i="11"/>
  <c r="C10" i="11"/>
  <c r="D9" i="11"/>
  <c r="C9" i="11"/>
  <c r="D8" i="11"/>
  <c r="C8" i="11"/>
  <c r="D7" i="11"/>
  <c r="C7" i="11"/>
  <c r="D6" i="11"/>
  <c r="C6" i="11"/>
  <c r="D5" i="11"/>
  <c r="C5" i="11"/>
  <c r="D9" i="7"/>
  <c r="C9" i="7"/>
  <c r="B9" i="7"/>
  <c r="D8" i="7"/>
  <c r="C8" i="7"/>
  <c r="B8" i="7"/>
  <c r="D7" i="7"/>
  <c r="C7" i="7"/>
  <c r="B7" i="7"/>
  <c r="D6" i="7"/>
  <c r="C6" i="7"/>
  <c r="B6" i="7"/>
  <c r="D5" i="7"/>
  <c r="C5" i="7"/>
  <c r="B5" i="7"/>
  <c r="D4" i="7"/>
  <c r="C4" i="7"/>
  <c r="B4" i="7"/>
  <c r="M22" i="11"/>
  <c r="L22" i="11"/>
  <c r="K22" i="11"/>
  <c r="J22" i="11"/>
  <c r="I22" i="11"/>
  <c r="H22" i="11"/>
  <c r="G22" i="11"/>
  <c r="M21" i="11"/>
  <c r="L21" i="11"/>
  <c r="K21" i="11"/>
  <c r="J21" i="11"/>
  <c r="I21" i="11"/>
  <c r="H21" i="11"/>
  <c r="G21" i="11"/>
  <c r="M20" i="11"/>
  <c r="L20" i="11"/>
  <c r="K20" i="11"/>
  <c r="J20" i="11"/>
  <c r="I20" i="11"/>
  <c r="H20" i="11"/>
  <c r="G20" i="11"/>
  <c r="M19" i="11"/>
  <c r="L19" i="11"/>
  <c r="K19" i="11"/>
  <c r="J19" i="11"/>
  <c r="I19" i="11"/>
  <c r="H19" i="11"/>
  <c r="G19" i="11"/>
  <c r="M18" i="11"/>
  <c r="L18" i="11"/>
  <c r="K18" i="11"/>
  <c r="J18" i="11"/>
  <c r="I18" i="11"/>
  <c r="H18" i="11"/>
  <c r="G18" i="11"/>
  <c r="M17" i="11"/>
  <c r="L17" i="11"/>
  <c r="K17" i="11"/>
  <c r="J17" i="11"/>
  <c r="I17" i="11"/>
  <c r="H17" i="11"/>
  <c r="G17" i="11"/>
  <c r="M16" i="11"/>
  <c r="L16" i="11"/>
  <c r="K16" i="11"/>
  <c r="J16" i="11"/>
  <c r="I16" i="11"/>
  <c r="H16" i="11"/>
  <c r="G16" i="11"/>
  <c r="M15" i="11"/>
  <c r="L15" i="11"/>
  <c r="K15" i="11"/>
  <c r="J15" i="11"/>
  <c r="I15" i="11"/>
  <c r="H15" i="11"/>
  <c r="G15" i="11"/>
  <c r="M10" i="11"/>
  <c r="L10" i="11"/>
  <c r="K10" i="11"/>
  <c r="J10" i="11"/>
  <c r="I10" i="11"/>
  <c r="H10" i="11"/>
  <c r="G10" i="11"/>
  <c r="E10" i="11"/>
  <c r="M9" i="11"/>
  <c r="L9" i="11"/>
  <c r="K9" i="11"/>
  <c r="J9" i="11"/>
  <c r="I9" i="11"/>
  <c r="H9" i="11"/>
  <c r="G9" i="11"/>
  <c r="E9" i="11"/>
  <c r="M8" i="11"/>
  <c r="L8" i="11"/>
  <c r="K8" i="11"/>
  <c r="J8" i="11"/>
  <c r="I8" i="11"/>
  <c r="H8" i="11"/>
  <c r="G8" i="11"/>
  <c r="E8" i="11"/>
  <c r="M7" i="11"/>
  <c r="L7" i="11"/>
  <c r="K7" i="11"/>
  <c r="J7" i="11"/>
  <c r="I7" i="11"/>
  <c r="H7" i="11"/>
  <c r="G7" i="11"/>
  <c r="E7" i="11"/>
  <c r="M6" i="11"/>
  <c r="L6" i="11"/>
  <c r="K6" i="11"/>
  <c r="J6" i="11"/>
  <c r="I6" i="11"/>
  <c r="H6" i="11"/>
  <c r="G6" i="11"/>
  <c r="E6" i="11"/>
  <c r="M5" i="11"/>
  <c r="L5" i="11"/>
  <c r="K5" i="11"/>
  <c r="J5" i="11"/>
  <c r="I5" i="11"/>
  <c r="H5" i="11"/>
  <c r="G5" i="11"/>
  <c r="E5" i="11"/>
  <c r="E4" i="7"/>
  <c r="F4" i="7"/>
  <c r="G4" i="7"/>
  <c r="H4" i="7"/>
  <c r="I4" i="7"/>
  <c r="J4" i="7"/>
  <c r="K4" i="7"/>
  <c r="L4" i="7"/>
  <c r="E5" i="7"/>
  <c r="F5" i="7"/>
  <c r="G5" i="7"/>
  <c r="H5" i="7"/>
  <c r="I5" i="7"/>
  <c r="J5" i="7"/>
  <c r="K5" i="7"/>
  <c r="L5" i="7"/>
  <c r="E6" i="7"/>
  <c r="F6" i="7"/>
  <c r="G6" i="7"/>
  <c r="H6" i="7"/>
  <c r="I6" i="7"/>
  <c r="J6" i="7"/>
  <c r="K6" i="7"/>
  <c r="L6" i="7"/>
  <c r="E7" i="7"/>
  <c r="F7" i="7"/>
  <c r="G7" i="7"/>
  <c r="H7" i="7"/>
  <c r="I7" i="7"/>
  <c r="J7" i="7"/>
  <c r="K7" i="7"/>
  <c r="L7" i="7"/>
  <c r="E8" i="7"/>
  <c r="F8" i="7"/>
  <c r="G8" i="7"/>
  <c r="H8" i="7"/>
  <c r="I8" i="7"/>
  <c r="J8" i="7"/>
  <c r="K8" i="7"/>
  <c r="L8" i="7"/>
  <c r="E9" i="7"/>
  <c r="F9" i="7"/>
  <c r="G9" i="7"/>
  <c r="H9" i="7"/>
  <c r="I9" i="7"/>
  <c r="J9" i="7"/>
  <c r="K9" i="7"/>
  <c r="L9" i="7"/>
  <c r="E4" i="10"/>
  <c r="E7" i="10"/>
  <c r="E5" i="10"/>
  <c r="F4" i="10"/>
  <c r="F7" i="10"/>
  <c r="F5" i="10"/>
  <c r="G4" i="10"/>
  <c r="G5" i="10"/>
  <c r="H4" i="10"/>
  <c r="H7" i="10"/>
  <c r="H5" i="10"/>
  <c r="I4" i="10"/>
  <c r="I8" i="10"/>
  <c r="I5" i="10"/>
  <c r="J4" i="10"/>
  <c r="J5" i="10"/>
  <c r="J7" i="10"/>
  <c r="K4" i="10"/>
  <c r="K5" i="10"/>
  <c r="K7" i="10"/>
  <c r="L4" i="10"/>
  <c r="L7" i="10"/>
  <c r="L5" i="10"/>
  <c r="D4" i="10"/>
  <c r="D5" i="10"/>
  <c r="D8" i="10"/>
  <c r="J7" i="6"/>
  <c r="F7" i="6"/>
  <c r="G7" i="6"/>
  <c r="I7" i="6"/>
  <c r="H7" i="6"/>
  <c r="E7" i="6"/>
  <c r="D7" i="6"/>
  <c r="C7" i="6"/>
  <c r="B7" i="6"/>
  <c r="C43" i="6"/>
  <c r="B6" i="6"/>
  <c r="D43" i="6"/>
  <c r="E43" i="6"/>
  <c r="C6" i="6"/>
  <c r="F43" i="6"/>
  <c r="D6" i="6"/>
  <c r="G43" i="6"/>
  <c r="H43" i="6"/>
  <c r="I43" i="6"/>
  <c r="E6" i="6"/>
  <c r="J43" i="6"/>
  <c r="K43" i="6"/>
  <c r="L43" i="6"/>
  <c r="M43" i="6"/>
  <c r="G6" i="6"/>
  <c r="N43" i="6"/>
  <c r="O43" i="6"/>
  <c r="P43" i="6"/>
  <c r="I6" i="6"/>
  <c r="Q43" i="6"/>
  <c r="R43" i="6"/>
  <c r="S43" i="6"/>
  <c r="J6" i="6"/>
  <c r="B43" i="6"/>
  <c r="C42" i="6"/>
  <c r="D42" i="6"/>
  <c r="E42" i="6"/>
  <c r="C5" i="6"/>
  <c r="F42" i="6"/>
  <c r="G42" i="6"/>
  <c r="D5" i="6"/>
  <c r="H42" i="6"/>
  <c r="E5" i="6"/>
  <c r="I42" i="6"/>
  <c r="J42" i="6"/>
  <c r="K42" i="6"/>
  <c r="F5" i="6"/>
  <c r="L42" i="6"/>
  <c r="M42" i="6"/>
  <c r="N42" i="6"/>
  <c r="O42" i="6"/>
  <c r="H5" i="6"/>
  <c r="P42" i="6"/>
  <c r="Q42" i="6"/>
  <c r="R42" i="6"/>
  <c r="J5" i="6"/>
  <c r="S42" i="6"/>
  <c r="B42" i="6"/>
  <c r="B41" i="6"/>
  <c r="B4" i="6"/>
  <c r="C41" i="6"/>
  <c r="D41" i="6"/>
  <c r="E41" i="6"/>
  <c r="C4" i="6"/>
  <c r="F41" i="6"/>
  <c r="G41" i="6"/>
  <c r="H41" i="6"/>
  <c r="I41" i="6"/>
  <c r="E4" i="6"/>
  <c r="J41" i="6"/>
  <c r="K41" i="6"/>
  <c r="L41" i="6"/>
  <c r="G4" i="6"/>
  <c r="M41" i="6"/>
  <c r="N41" i="6"/>
  <c r="O41" i="6"/>
  <c r="H4" i="6"/>
  <c r="P41" i="6"/>
  <c r="Q41" i="6"/>
  <c r="I4" i="6"/>
  <c r="R41" i="6"/>
  <c r="J4" i="6"/>
  <c r="S41" i="6"/>
  <c r="F4" i="6"/>
  <c r="D4" i="6"/>
  <c r="I5" i="6"/>
  <c r="G5" i="6"/>
  <c r="H6" i="6"/>
  <c r="F6" i="6"/>
  <c r="B5" i="6"/>
  <c r="E51" i="4"/>
  <c r="C51" i="4"/>
  <c r="G51" i="4"/>
  <c r="W49" i="4"/>
  <c r="L4" i="4"/>
  <c r="V49" i="4"/>
  <c r="V50" i="4"/>
  <c r="L6" i="4"/>
  <c r="L8" i="4"/>
  <c r="L5" i="4"/>
  <c r="K4" i="4"/>
  <c r="G49" i="4"/>
  <c r="H49" i="4"/>
  <c r="I49" i="4"/>
  <c r="J49" i="4"/>
  <c r="K49" i="4"/>
  <c r="K51" i="4"/>
  <c r="L49" i="4"/>
  <c r="M49" i="4"/>
  <c r="N49" i="4"/>
  <c r="O49" i="4"/>
  <c r="P49" i="4"/>
  <c r="Q49" i="4"/>
  <c r="Q51" i="4"/>
  <c r="R49" i="4"/>
  <c r="S49" i="4"/>
  <c r="S51" i="4"/>
  <c r="T49" i="4"/>
  <c r="U49" i="4"/>
  <c r="X49" i="4"/>
  <c r="Y49" i="4"/>
  <c r="Z49" i="4"/>
  <c r="Z50" i="4"/>
  <c r="AA49" i="4"/>
  <c r="AB49" i="4"/>
  <c r="AB50" i="4"/>
  <c r="L7" i="4"/>
  <c r="AC49" i="4"/>
  <c r="AC50" i="4"/>
  <c r="G50" i="4"/>
  <c r="H50" i="4"/>
  <c r="I50" i="4"/>
  <c r="J50" i="4"/>
  <c r="E7" i="4"/>
  <c r="K50" i="4"/>
  <c r="L50" i="4"/>
  <c r="M50" i="4"/>
  <c r="N50" i="4"/>
  <c r="G7" i="4"/>
  <c r="O50" i="4"/>
  <c r="P50" i="4"/>
  <c r="Q50" i="4"/>
  <c r="R50" i="4"/>
  <c r="I7" i="4"/>
  <c r="S50" i="4"/>
  <c r="T50" i="4"/>
  <c r="U50" i="4"/>
  <c r="W50" i="4"/>
  <c r="X50" i="4"/>
  <c r="Y50" i="4"/>
  <c r="K7" i="4"/>
  <c r="D5" i="4"/>
  <c r="I51" i="4"/>
  <c r="M51" i="4"/>
  <c r="O51" i="4"/>
  <c r="U51" i="4"/>
  <c r="K8" i="4"/>
  <c r="K5" i="4"/>
  <c r="I6" i="4"/>
  <c r="K6" i="4"/>
  <c r="I8" i="4"/>
  <c r="AA50" i="4"/>
  <c r="J8" i="4"/>
  <c r="I5" i="4"/>
  <c r="B49" i="4"/>
  <c r="C49" i="4"/>
  <c r="D49" i="4"/>
  <c r="E49" i="4"/>
  <c r="F49" i="4"/>
  <c r="B50" i="4"/>
  <c r="C50" i="4"/>
  <c r="D50" i="4"/>
  <c r="E50" i="4"/>
  <c r="F50" i="4"/>
  <c r="C7" i="4"/>
  <c r="G4" i="4"/>
  <c r="C5" i="4"/>
  <c r="H5" i="4"/>
  <c r="C4" i="4"/>
  <c r="H6" i="4"/>
  <c r="C8" i="4"/>
  <c r="E6" i="4"/>
  <c r="E8" i="4"/>
  <c r="E4" i="4"/>
  <c r="G5" i="4"/>
  <c r="J5" i="4"/>
  <c r="G8" i="4"/>
  <c r="L8" i="10"/>
  <c r="H8" i="10"/>
  <c r="G7" i="10"/>
  <c r="D7" i="10"/>
  <c r="F8" i="10"/>
  <c r="G8" i="10"/>
  <c r="E8" i="10"/>
  <c r="H7" i="4"/>
  <c r="D7" i="4"/>
  <c r="B7" i="4"/>
  <c r="F6" i="4"/>
  <c r="F8" i="4"/>
  <c r="B5" i="4"/>
  <c r="F4" i="4"/>
  <c r="H39" i="10"/>
  <c r="F39" i="10"/>
  <c r="D39" i="10"/>
  <c r="B39" i="10"/>
  <c r="D6" i="4"/>
  <c r="B8" i="4"/>
  <c r="J6" i="4"/>
  <c r="H8" i="4"/>
  <c r="F7" i="4"/>
  <c r="B6" i="4"/>
  <c r="J7" i="4"/>
  <c r="D8" i="4"/>
  <c r="M39" i="10"/>
  <c r="C4" i="10"/>
  <c r="C5" i="10"/>
  <c r="B6" i="10"/>
  <c r="B38" i="10"/>
  <c r="M38" i="10"/>
  <c r="B4" i="10"/>
  <c r="C6" i="10"/>
  <c r="C38" i="10"/>
  <c r="B5" i="10"/>
  <c r="K8" i="10"/>
  <c r="I7" i="10"/>
  <c r="J8" i="10"/>
  <c r="C8" i="10"/>
  <c r="B7" i="10"/>
  <c r="C7" i="10"/>
  <c r="B8" i="10"/>
</calcChain>
</file>

<file path=xl/sharedStrings.xml><?xml version="1.0" encoding="utf-8"?>
<sst xmlns="http://schemas.openxmlformats.org/spreadsheetml/2006/main" count="701" uniqueCount="249">
  <si>
    <t>ldis2</t>
  </si>
  <si>
    <t>DROIT</t>
  </si>
  <si>
    <t>ECONOMIE AES</t>
  </si>
  <si>
    <t>LETTRES, SCIENCES HUMAINES</t>
  </si>
  <si>
    <t>SANTE</t>
  </si>
  <si>
    <t>SCIENCES</t>
  </si>
  <si>
    <t>STAPS</t>
  </si>
  <si>
    <t>SCIENCES ET STAPS</t>
  </si>
  <si>
    <t>Ensemble</t>
  </si>
  <si>
    <t>Master indifférencié</t>
  </si>
  <si>
    <t>Master recherche</t>
  </si>
  <si>
    <t>Master professionnel</t>
  </si>
  <si>
    <t>Mindiff</t>
  </si>
  <si>
    <t>Mast2Re</t>
  </si>
  <si>
    <t>2006-07</t>
  </si>
  <si>
    <t>2007-08</t>
  </si>
  <si>
    <t>2008-09</t>
  </si>
  <si>
    <t>2009-10</t>
  </si>
  <si>
    <t>2010-11</t>
  </si>
  <si>
    <t>2011-12</t>
  </si>
  <si>
    <t>2012-13</t>
  </si>
  <si>
    <t>SCIENCES, STAPS et SANTE</t>
  </si>
  <si>
    <t>SCIENCES, SANTE ET STAPS</t>
  </si>
  <si>
    <t>2013-14</t>
  </si>
  <si>
    <t>2014-15</t>
  </si>
  <si>
    <t>2015-16</t>
  </si>
  <si>
    <t>2016-17</t>
  </si>
  <si>
    <t>1</t>
  </si>
  <si>
    <t>2</t>
  </si>
  <si>
    <t>Total général</t>
  </si>
  <si>
    <t>Hommes</t>
  </si>
  <si>
    <t>Femmes</t>
  </si>
  <si>
    <t>Total</t>
  </si>
  <si>
    <t>Total 1</t>
  </si>
  <si>
    <t>Total 2</t>
  </si>
  <si>
    <t xml:space="preserve">Total </t>
  </si>
  <si>
    <t>inscriptions totales</t>
  </si>
  <si>
    <t>MindiME</t>
  </si>
  <si>
    <t>Mpprof</t>
  </si>
  <si>
    <t>nvmasME</t>
  </si>
  <si>
    <t>DEA</t>
  </si>
  <si>
    <t>MpproME</t>
  </si>
  <si>
    <t xml:space="preserve">Hommes </t>
  </si>
  <si>
    <t>dea05</t>
  </si>
  <si>
    <t>doct06</t>
  </si>
  <si>
    <t>dea06</t>
  </si>
  <si>
    <t>doct07</t>
  </si>
  <si>
    <t>dea07</t>
  </si>
  <si>
    <t>doct08</t>
  </si>
  <si>
    <t>dea08</t>
  </si>
  <si>
    <t>doct09</t>
  </si>
  <si>
    <t>dea09</t>
  </si>
  <si>
    <t>doct010</t>
  </si>
  <si>
    <t>dea010</t>
  </si>
  <si>
    <t>doct011</t>
  </si>
  <si>
    <t>dea011</t>
  </si>
  <si>
    <t>doct012</t>
  </si>
  <si>
    <t>dea012</t>
  </si>
  <si>
    <t>doct013</t>
  </si>
  <si>
    <t>dea013</t>
  </si>
  <si>
    <t>doct014</t>
  </si>
  <si>
    <t>dea014</t>
  </si>
  <si>
    <t>doct015</t>
  </si>
  <si>
    <t>dea015</t>
  </si>
  <si>
    <t>doct016</t>
  </si>
  <si>
    <t>Santé</t>
  </si>
  <si>
    <t>Droit</t>
  </si>
  <si>
    <t>Economie AES</t>
  </si>
  <si>
    <t>Lettres, Sc. Humaines</t>
  </si>
  <si>
    <t>Sciences, STAPS et Santé</t>
  </si>
  <si>
    <t>Ratio H/F</t>
  </si>
  <si>
    <t>Ecart H-F (en pt)</t>
  </si>
  <si>
    <t>Economie, AES</t>
  </si>
  <si>
    <t>Sciences</t>
  </si>
  <si>
    <t>Intermédiaire de calcul</t>
  </si>
  <si>
    <t>Source : MESRI-SIES (SISE).</t>
  </si>
  <si>
    <t>Type de diplôme</t>
  </si>
  <si>
    <t>en %</t>
  </si>
  <si>
    <t>Dea05</t>
  </si>
  <si>
    <t>Doct06</t>
  </si>
  <si>
    <t>Dea06</t>
  </si>
  <si>
    <t>Doct07</t>
  </si>
  <si>
    <t>Dea07</t>
  </si>
  <si>
    <t>Doct08</t>
  </si>
  <si>
    <t>Dea08</t>
  </si>
  <si>
    <t>Doct09</t>
  </si>
  <si>
    <t>Dea09</t>
  </si>
  <si>
    <t>Doct010</t>
  </si>
  <si>
    <t>Dea010</t>
  </si>
  <si>
    <t>Doct011</t>
  </si>
  <si>
    <t>Dea011</t>
  </si>
  <si>
    <t>Doct012</t>
  </si>
  <si>
    <t>Dea12</t>
  </si>
  <si>
    <t>Doct13</t>
  </si>
  <si>
    <t>Dea13</t>
  </si>
  <si>
    <t>Doct14</t>
  </si>
  <si>
    <t>Dea14</t>
  </si>
  <si>
    <t>Dont MEEF</t>
  </si>
  <si>
    <t>Dea14cor</t>
  </si>
  <si>
    <t>Dont MEEF cor</t>
  </si>
  <si>
    <t>Doct15</t>
  </si>
  <si>
    <t>Dea15</t>
  </si>
  <si>
    <t>Doct16</t>
  </si>
  <si>
    <t>Dea16</t>
  </si>
  <si>
    <t>Diplomésdea07</t>
  </si>
  <si>
    <t>Diplomésdea08</t>
  </si>
  <si>
    <t>Diplomés09</t>
  </si>
  <si>
    <t>Diplomés010</t>
  </si>
  <si>
    <t>Diplomés011</t>
  </si>
  <si>
    <t>Diplomésdea012</t>
  </si>
  <si>
    <t>Diplomésdea013</t>
  </si>
  <si>
    <t>Doct014</t>
  </si>
  <si>
    <t>Diplomésdea14</t>
  </si>
  <si>
    <t>Diplomésdea15</t>
  </si>
  <si>
    <t>Sexe</t>
  </si>
  <si>
    <t>Evolution 2006-07 à 2016-17</t>
  </si>
  <si>
    <t>Master MEEF</t>
  </si>
  <si>
    <t>Finalité</t>
  </si>
  <si>
    <t xml:space="preserve">Évolution du nombre de diplômés des écoles d'ingénieurs, par statut d'école d'ingénieur
</t>
  </si>
  <si>
    <t xml:space="preserve">Statut d'école </t>
  </si>
  <si>
    <t>Évolution depuis 2001</t>
  </si>
  <si>
    <t>Évolutions annuelles</t>
  </si>
  <si>
    <t>Effectifs par statut d'école</t>
  </si>
  <si>
    <t xml:space="preserve">Ensemble </t>
  </si>
  <si>
    <t>Statut d'école</t>
  </si>
  <si>
    <t>Public MESRI</t>
  </si>
  <si>
    <t>Public autres ministères</t>
  </si>
  <si>
    <t xml:space="preserve">Privé </t>
  </si>
  <si>
    <t xml:space="preserve">Champ : Ecoles d'ingénieurs, hors formations d'ingénieurs en </t>
  </si>
  <si>
    <t>partenariat (France Métropolitaine + DOM)</t>
  </si>
  <si>
    <r>
      <t xml:space="preserve">Source : </t>
    </r>
    <r>
      <rPr>
        <i/>
        <sz val="8"/>
        <rFont val="Arial"/>
        <family val="2"/>
      </rPr>
      <t>MESRI-SIES.</t>
    </r>
  </si>
  <si>
    <t>Champ : Ecoles d'ingénieurs, hors formations d'ingénieurs en partenariat (France Métropolitaine + DOM)</t>
  </si>
  <si>
    <t>Répartition en %</t>
  </si>
  <si>
    <t>en partenariat (France Métropolitaine + DOM)</t>
  </si>
  <si>
    <t>%</t>
  </si>
  <si>
    <t xml:space="preserve">                                  </t>
  </si>
  <si>
    <r>
      <rPr>
        <i/>
        <sz val="8"/>
        <color rgb="FF000000"/>
        <rFont val="Arial"/>
        <family val="2"/>
      </rPr>
      <t xml:space="preserve">Source : </t>
    </r>
    <r>
      <rPr>
        <i/>
        <sz val="8"/>
        <rFont val="Arial"/>
        <family val="2"/>
      </rPr>
      <t>MESRI-SIES.</t>
    </r>
  </si>
  <si>
    <t xml:space="preserve">Champ : Ecoles d'ingénieurs, hors formations </t>
  </si>
  <si>
    <t>d'ingénieurs en partenariat (France Métropolitaine + DOM)</t>
  </si>
  <si>
    <t>dipl_14-15</t>
  </si>
  <si>
    <t>pours_doc_16</t>
  </si>
  <si>
    <t>dipl_15-16</t>
  </si>
  <si>
    <t xml:space="preserve">Public MENESR </t>
  </si>
  <si>
    <t xml:space="preserve">Évolution du taux de poursuite en doctorat, par statut d'école d'ingénieur et par genre                                    </t>
  </si>
  <si>
    <t>Pours_doc_15</t>
  </si>
  <si>
    <t>Pours_doc_16</t>
  </si>
  <si>
    <t>Public (autres)</t>
  </si>
  <si>
    <t>Privé</t>
  </si>
  <si>
    <t>Champ : Ecoles d'ingénieurs, hors formations d'ingénieurs en partenariat
(France Métropolitaine + DOM)</t>
  </si>
  <si>
    <t>Source : MESRI-SIES.</t>
  </si>
  <si>
    <t>MESRI-SIES, EES 2018</t>
  </si>
  <si>
    <t>L’état de l’emploi scientifique en France</t>
  </si>
  <si>
    <r>
      <t xml:space="preserve">Publication biennale de l'Enseignement supérieur, de la Recherche et de l'Innovation [EES 2018]
</t>
    </r>
    <r>
      <rPr>
        <b/>
        <sz val="10"/>
        <rFont val="Arial"/>
        <family val="2"/>
      </rPr>
      <t>Pour plus d'information sur les notions et les sigles rencontrées, se reporter au rapport intégral.</t>
    </r>
  </si>
  <si>
    <t>Contenu du classeur</t>
  </si>
  <si>
    <t>Feuille</t>
  </si>
  <si>
    <t>Titre des tableaux ou graphiques</t>
  </si>
  <si>
    <t>Inscrit_dip_INGE</t>
  </si>
  <si>
    <t>tx_pours_doct</t>
  </si>
  <si>
    <t>Définitions</t>
  </si>
  <si>
    <t>Signes conventionnels utilisés</t>
  </si>
  <si>
    <r>
      <rPr>
        <b/>
        <sz val="8"/>
        <rFont val="Arial"/>
        <family val="2"/>
      </rPr>
      <t>ε</t>
    </r>
    <r>
      <rPr>
        <sz val="8"/>
        <rFont val="Arial"/>
        <family val="2"/>
      </rPr>
      <t xml:space="preserve"> Résultat très petit mais non nul</t>
    </r>
  </si>
  <si>
    <r>
      <rPr>
        <b/>
        <sz val="8"/>
        <rFont val="Arial"/>
        <family val="2"/>
      </rPr>
      <t>n.s.</t>
    </r>
    <r>
      <rPr>
        <sz val="8"/>
        <rFont val="Arial"/>
        <family val="2"/>
      </rPr>
      <t xml:space="preserve"> Résultat non significatif</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</si>
  <si>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</si>
  <si>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</si>
  <si>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r>
      <rPr>
        <b/>
        <sz val="8"/>
        <rFont val="Arial"/>
        <family val="2"/>
      </rPr>
      <t>(r)</t>
    </r>
    <r>
      <rPr>
        <sz val="8"/>
        <rFont val="Arial"/>
        <family val="2"/>
      </rPr>
      <t xml:space="preserve"> Données révisées par rapport à l’édition précédente</t>
    </r>
  </si>
  <si>
    <t>Nous vous remercions d’adresser vos observations  
et suggestions éventuelles à : 
emploi.scientifique@recherche.gouv.fr</t>
  </si>
  <si>
    <t>Répartition par genre, statut et année (%)</t>
  </si>
  <si>
    <t xml:space="preserve">Répartition des effectifs par genre, statut et année </t>
  </si>
  <si>
    <t>Évolution du taux de poursuite en doctorat</t>
  </si>
  <si>
    <t>par statut d'école d'ingénieur et par genre</t>
  </si>
  <si>
    <t>Session</t>
  </si>
  <si>
    <t>2006-
07</t>
  </si>
  <si>
    <t>2007-
08</t>
  </si>
  <si>
    <t>2008-
09</t>
  </si>
  <si>
    <t>2009-
10</t>
  </si>
  <si>
    <t>2010-
11</t>
  </si>
  <si>
    <t>2011-
12</t>
  </si>
  <si>
    <t>2012-
13</t>
  </si>
  <si>
    <t>2013-
14</t>
  </si>
  <si>
    <t>2014-
15</t>
  </si>
  <si>
    <t>2015-
16</t>
  </si>
  <si>
    <t>2016-
17</t>
  </si>
  <si>
    <t>Insc M2 finalité</t>
  </si>
  <si>
    <t>Source : MESRI -SIES (SISE).</t>
  </si>
  <si>
    <t>Insc M2 disc</t>
  </si>
  <si>
    <t>Etud M2</t>
  </si>
  <si>
    <t>Pours doct fin</t>
  </si>
  <si>
    <t>Pours doct HF</t>
  </si>
  <si>
    <t>Pours hors pro HF</t>
  </si>
  <si>
    <t>Diplômésdea05</t>
  </si>
  <si>
    <t>Diplômésdea06</t>
  </si>
  <si>
    <t>Diplômésdea07</t>
  </si>
  <si>
    <t>Diplômésdea08</t>
  </si>
  <si>
    <t>Diplômésdea09</t>
  </si>
  <si>
    <t>Diplômésdea010</t>
  </si>
  <si>
    <t>Diplômésdea011</t>
  </si>
  <si>
    <t>Diplômésdea012</t>
  </si>
  <si>
    <t>Doct013</t>
  </si>
  <si>
    <t>Diplômésdea013</t>
  </si>
  <si>
    <t>Diplômésdea14</t>
  </si>
  <si>
    <t>Diplômésdea15</t>
  </si>
  <si>
    <t>Pours disc Tous</t>
  </si>
  <si>
    <t>Sex</t>
  </si>
  <si>
    <t>Dea012</t>
  </si>
  <si>
    <t>Dea013</t>
  </si>
  <si>
    <t>Dea014</t>
  </si>
  <si>
    <t>Doct015</t>
  </si>
  <si>
    <t>Dea015</t>
  </si>
  <si>
    <t>Doct016</t>
  </si>
  <si>
    <t>Pours disc Tous HF</t>
  </si>
  <si>
    <t xml:space="preserve">Lecture : 11% des étudiants en master recherche/indifférencié à la rentrée 2015 (2015-2016) poursuivent en doctorat de sciences à la rentrée 2016 (2016-2017)
</t>
  </si>
  <si>
    <t>Pours disc hors Pro</t>
  </si>
  <si>
    <t>Doct05</t>
  </si>
  <si>
    <t>Pours disc hors Pro HF</t>
  </si>
  <si>
    <t>II.1 Les étudiants de niveau master</t>
  </si>
  <si>
    <t>de 2006-07 à 2016-17</t>
  </si>
  <si>
    <t xml:space="preserve">Répartition par groupe de disciplines (ou filière) des inscriptions en 2e année de master (recherche, professionnel ou indifférencié) de 2006-07 à 2016-17
</t>
  </si>
  <si>
    <t>Taux de poursuite en doctorat par filière suivie en master 2 l'année précédente, tous masters</t>
  </si>
  <si>
    <t>filière</t>
  </si>
  <si>
    <t>Filière</t>
  </si>
  <si>
    <t>Répartition par groupe de disciplines (ou filière) des inscriptions en 2e année de master (recherche, professionnel ou indifférencié).</t>
  </si>
  <si>
    <t>Taux de poursuite en doctorat par filière suivie en master 2 l'année précédente, tous masters.</t>
  </si>
  <si>
    <t>Évolution du nombre de diplômés des écoles d'ingénieurs, par statut d'école d'ingénieur.</t>
  </si>
  <si>
    <t xml:space="preserve">Taux de poursuite en doctorat par type de master 2 préparé l'année précédente </t>
  </si>
  <si>
    <t xml:space="preserve">Taux de poursuite en doctorat par type de master 2 préparé l'année précédente. </t>
  </si>
  <si>
    <t>Taux de poursuite en doctorat par filière de Master 2 suivie l'année précédente -  hommes</t>
  </si>
  <si>
    <t>Taux de poursuite en doctorat par filière de Master 2 suivie l'année précédente - femmes</t>
  </si>
  <si>
    <t>Taux de poursuite en doctorat par filière de Master 2 suivie l'année précédente - hors master Pro</t>
  </si>
  <si>
    <t>Taux de poursuite en doctorat par filière de Master 2 suivie l'année précédente -  hommes/femmes.</t>
  </si>
  <si>
    <t>Évolution des inscriptions en 2e année de master, par finalité.</t>
  </si>
  <si>
    <t>Évolution des inscriptions en 2e année de master, par finalité, de 2006-2007 à 2016-2017</t>
  </si>
  <si>
    <t xml:space="preserve">Répartition par filière des étudiants en 2e année de master (recherche, professionnel ou indifférencié), 
</t>
  </si>
  <si>
    <t>Répartition par filière des étudiants en 2e année de master (recherche, professionnel ou indifférencié).</t>
  </si>
  <si>
    <t>Taux de poursuite en doctorat des ingénieurs diplômés l'année universitaire n-1, par statut d'école.</t>
  </si>
  <si>
    <t>Taux de poursuite en doctorat des ingénieurs diplômés l'année universitaire n-1, par statut d'école</t>
  </si>
  <si>
    <t>Évolutions,
 en points</t>
  </si>
  <si>
    <t>ENSEMBLE</t>
  </si>
  <si>
    <t>Taux 2006-07 (%)</t>
  </si>
  <si>
    <t>Taux 2016-17 (%)</t>
  </si>
  <si>
    <t>Les données sur les étudiants, les doctorants et les doctorats délivrés, sont issues du système d’information sur les étudiants (SISE) ou de l‘enquête sur les écoles doctorales, deux dispositifs gérés par le SIES au sein du MESRI.</t>
  </si>
  <si>
    <t>Etudiants en M2</t>
  </si>
  <si>
    <t>Taux de poursuite</t>
  </si>
  <si>
    <t>Taux de poursuite en doctorat par sexe, diplômés d'un master recherche ou indifférencié.</t>
  </si>
  <si>
    <t>Taux de poursuite en doctorat par sexe, diplômés d'un master recherche ou indifférencié</t>
  </si>
  <si>
    <t>Taux de poursuite en doctorat par filière de Master 2 suivie l'année précédente, masters recherche et indifférencié.</t>
  </si>
  <si>
    <t>Taux de poursuite en doctorat par filière de Master 2 suivie l'année précédente, masters recherche et indifférencié</t>
  </si>
  <si>
    <t xml:space="preserve">Taux de poursuite en doctorat des diplômés d'un master 2 l'année précédente, par sexe, tous masters </t>
  </si>
  <si>
    <t>06 : Taux de poursuite en doctorat par sexe et par filière suivie l'année précédente, diplômés d'un master 2 recherche et indifférencié</t>
  </si>
  <si>
    <t>Taux de poursuite en doctorat par sexe et par filière suivie l'année précédente, diplômés d'un master 2 recherche et indifférencié</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</si>
</sst>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000000%"/>
  </numFmts>
  <fonts count="39" x14ac:knownFonts="1">
    <font>
      <sz val="11"/>
      <color theme="1"/>
      <name val="Calibri"/>
      <family val="2"/>
      <scheme val="minor"/>
    </font>
    <font>
      <sz val="10"/>
      <name val="MS Sans Serif"/>
      <family val="2"/>
    </font>
    <font>
      <b/>
      <sz val="10"/>
      <name val="MS Sans Serif"/>
      <family val="2"/>
    </font>
    <font>
      <sz val="11"/>
      <color indexed="8"/>
      <name val="Calibri"/>
      <family val="2"/>
    </font>
    <font>
      <sz val="8"/>
      <name val="Calibri"/>
      <family val="2"/>
    </font>
    <font>
      <strike/>
      <sz val="10"/>
      <name val="MS Sans Serif"/>
      <family val="2"/>
    </font>
    <font>
      <sz val="8.5"/>
      <name val="MS Sans Serif"/>
      <family val="2"/>
    </font>
    <font>
      <sz val="9"/>
      <name val="Arial"/>
      <family val="2"/>
    </font>
    <font>
      <b/>
      <sz val="9"/>
      <name val="Arial"/>
      <family val="2"/>
    </font>
    <font>
      <b/>
      <sz val="10"/>
      <name val="Arial"/>
      <family val="2"/>
    </font>
    <font>
      <i/>
      <sz val="8"/>
      <color theme="1"/>
      <name val="Arial"/>
      <family val="2"/>
    </font>
    <font>
      <sz val="9"/>
      <color theme="1"/>
      <name val="Arial"/>
      <family val="2"/>
    </font>
    <font>
      <b/>
      <sz val="9"/>
      <color theme="1"/>
      <name val="Arial"/>
      <family val="2"/>
    </font>
    <font>
      <i/>
      <sz val="8"/>
      <color rgb="FF000000"/>
      <name val="Arial"/>
      <family val="2"/>
    </font>
    <font>
      <b/>
      <sz val="10"/>
      <color rgb="FF000000"/>
      <name val="Arial"/>
      <family val="2"/>
    </font>
    <font>
      <i/>
      <sz val="10"/>
      <color rgb="FF000000"/>
      <name val="Arial"/>
      <family val="2"/>
    </font>
    <font>
      <sz val="8"/>
      <color theme="1"/>
      <name val="Arial"/>
      <family val="2"/>
    </font>
    <font>
      <sz val="8"/>
      <name val="Arial"/>
      <family val="2"/>
    </font>
    <font>
      <sz val="8"/>
      <name val="MS Sans Serif"/>
      <family val="2"/>
    </font>
    <font>
      <sz val="10"/>
      <name val="Arial"/>
      <family val="2"/>
    </font>
    <font>
      <sz val="9"/>
      <name val="Calibri"/>
      <family val="2"/>
      <scheme val="minor"/>
    </font>
    <font>
      <sz val="11"/>
      <name val="Arial"/>
      <family val="2"/>
    </font>
    <font>
      <i/>
      <sz val="9"/>
      <name val="Arial"/>
      <family val="2"/>
    </font>
    <font>
      <b/>
      <i/>
      <sz val="9"/>
      <name val="Arial"/>
      <family val="2"/>
    </font>
    <font>
      <i/>
      <sz val="8"/>
      <name val="Arial"/>
      <family val="2"/>
    </font>
    <font>
      <sz val="8"/>
      <name val="Calibri"/>
      <family val="2"/>
      <scheme val="minor"/>
    </font>
    <font>
      <sz val="8"/>
      <color rgb="FF000000"/>
      <name val="Arial"/>
      <family val="2"/>
    </font>
    <font>
      <b/>
      <sz val="11"/>
      <name val="Calibri"/>
      <family val="2"/>
      <scheme val="minor"/>
    </font>
    <font>
      <sz val="11"/>
      <name val="Calibri"/>
      <family val="2"/>
      <scheme val="minor"/>
    </font>
    <font>
      <i/>
      <sz val="10"/>
      <name val="Arial"/>
      <family val="2"/>
    </font>
    <font>
      <sz val="8.5"/>
      <color rgb="FF000000"/>
      <name val="Arial"/>
      <family val="2"/>
    </font>
    <font>
      <b/>
      <sz val="11"/>
      <name val="Arial"/>
      <family val="2"/>
    </font>
    <font>
      <b/>
      <sz val="10"/>
      <color theme="0"/>
      <name val="Arial"/>
      <family val="2"/>
    </font>
    <font>
      <b/>
      <sz val="8"/>
      <name val="Arial"/>
      <family val="2"/>
    </font>
    <font>
      <b/>
      <sz val="10"/>
      <color theme="1"/>
      <name val="Arial"/>
      <family val="2"/>
    </font>
    <font>
      <u/>
      <sz val="11"/>
      <color theme="10"/>
      <name val="Calibri"/>
      <family val="2"/>
      <scheme val="minor"/>
    </font>
    <font>
      <u/>
      <sz val="8"/>
      <color theme="10"/>
      <name val="Arial"/>
      <family val="2"/>
    </font>
    <font>
      <b/>
      <sz val="14"/>
      <color rgb="FF000000"/>
      <name val="Arial"/>
      <family val="2"/>
    </font>
    <font>
      <b/>
      <sz val="8"/>
      <color theme="1"/>
      <name val="Arial"/>
      <family val="2"/>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8"/>
        <bgColor indexed="64"/>
      </patternFill>
    </fill>
  </fills>
  <borders count="38">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64"/>
      </left>
      <right/>
      <top style="thin">
        <color indexed="64"/>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diagonal/>
    </border>
    <border>
      <left/>
      <right style="thin">
        <color indexed="64"/>
      </right>
      <top/>
      <bottom/>
      <diagonal/>
    </border>
    <border>
      <left style="thin">
        <color indexed="64"/>
      </left>
      <right style="thin">
        <color indexed="64"/>
      </right>
      <top style="thin">
        <color indexed="8"/>
      </top>
      <bottom/>
      <diagonal/>
    </border>
    <border>
      <left style="thin">
        <color indexed="8"/>
      </left>
      <right/>
      <top/>
      <bottom style="thin">
        <color indexed="8"/>
      </bottom>
      <diagonal/>
    </border>
    <border>
      <left style="thin">
        <color indexed="8"/>
      </left>
      <right style="thin">
        <color indexed="64"/>
      </right>
      <top/>
      <bottom style="thin">
        <color indexed="8"/>
      </bottom>
      <diagonal/>
    </border>
    <border>
      <left style="thin">
        <color indexed="64"/>
      </left>
      <right style="thin">
        <color indexed="64"/>
      </right>
      <top/>
      <bottom style="thin">
        <color indexed="8"/>
      </bottom>
      <diagonal/>
    </border>
    <border>
      <left/>
      <right/>
      <top/>
      <bottom style="thin">
        <color indexed="8"/>
      </bottom>
      <diagonal/>
    </border>
    <border>
      <left style="thin">
        <color indexed="64"/>
      </left>
      <right/>
      <top/>
      <bottom style="thin">
        <color indexed="64"/>
      </bottom>
      <diagonal/>
    </border>
    <border>
      <left/>
      <right style="thin">
        <color indexed="8"/>
      </right>
      <top/>
      <bottom style="thin">
        <color indexed="8"/>
      </bottom>
      <diagonal/>
    </border>
    <border>
      <left style="thin">
        <color indexed="8"/>
      </left>
      <right/>
      <top/>
      <bottom style="medium">
        <color indexed="64"/>
      </bottom>
      <diagonal/>
    </border>
    <border>
      <left style="thin">
        <color indexed="8"/>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8"/>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8"/>
      </top>
      <bottom style="thin">
        <color indexed="8"/>
      </bottom>
      <diagonal/>
    </border>
    <border>
      <left style="thin">
        <color indexed="64"/>
      </left>
      <right style="thin">
        <color indexed="64"/>
      </right>
      <top style="thin">
        <color indexed="8"/>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s>
  <cellStyleXfs count="9">
    <xf numFmtId="0" fontId="0" fillId="0" borderId="0"/>
    <xf numFmtId="0" fontId="1" fillId="0" borderId="0"/>
    <xf numFmtId="9" fontId="3" fillId="0" borderId="0" applyFont="0" applyFill="0" applyBorder="0" applyAlignment="0" applyProtection="0"/>
    <xf numFmtId="9" fontId="1" fillId="0" borderId="0" applyFont="0" applyFill="0" applyBorder="0" applyAlignment="0" applyProtection="0"/>
    <xf numFmtId="0" fontId="19" fillId="0" borderId="0"/>
    <xf numFmtId="0" fontId="21" fillId="0" borderId="0"/>
    <xf numFmtId="9" fontId="19" fillId="0" borderId="0" applyFont="0" applyFill="0" applyBorder="0" applyAlignment="0" applyProtection="0"/>
    <xf numFmtId="0" fontId="1" fillId="0" borderId="0"/>
    <xf numFmtId="0" fontId="35" fillId="0" borderId="0" applyNumberFormat="0" applyFill="0" applyBorder="0" applyAlignment="0" applyProtection="0"/>
  </cellStyleXfs>
  <cellXfs count="305">
    <xf numFmtId="0" fontId="0" fillId="0" borderId="0" xfId="0"/>
    <xf numFmtId="0" fontId="1" fillId="0" borderId="0" xfId="1"/>
    <xf numFmtId="9" fontId="1" fillId="0" borderId="0" xfId="1" applyNumberFormat="1"/>
    <xf numFmtId="0" fontId="2" fillId="0" borderId="0" xfId="1" applyFont="1"/>
    <xf numFmtId="0" fontId="1" fillId="0" borderId="0" xfId="1" applyFont="1"/>
    <xf numFmtId="164" fontId="1" fillId="0" borderId="0" xfId="1" applyNumberFormat="1"/>
    <xf numFmtId="0" fontId="5" fillId="0" borderId="0" xfId="1" applyFont="1"/>
    <xf numFmtId="49" fontId="1" fillId="0" borderId="0" xfId="1" applyNumberFormat="1"/>
    <xf numFmtId="9" fontId="0" fillId="0" borderId="0" xfId="0" applyNumberFormat="1"/>
    <xf numFmtId="0" fontId="0" fillId="0" borderId="9" xfId="0" applyBorder="1"/>
    <xf numFmtId="0" fontId="0" fillId="0" borderId="10" xfId="0" applyNumberFormat="1" applyBorder="1"/>
    <xf numFmtId="0" fontId="0" fillId="0" borderId="0" xfId="0" applyBorder="1"/>
    <xf numFmtId="0" fontId="0" fillId="0" borderId="0" xfId="0" applyNumberFormat="1" applyBorder="1"/>
    <xf numFmtId="0" fontId="0" fillId="0" borderId="0" xfId="0" applyAlignment="1">
      <alignment horizontal="center" vertical="center" wrapText="1"/>
    </xf>
    <xf numFmtId="0" fontId="1" fillId="2" borderId="0" xfId="1" applyFill="1"/>
    <xf numFmtId="9" fontId="1" fillId="2" borderId="0" xfId="2" applyFont="1" applyFill="1"/>
    <xf numFmtId="9" fontId="1" fillId="2" borderId="0" xfId="1" applyNumberFormat="1" applyFill="1"/>
    <xf numFmtId="0" fontId="6" fillId="0" borderId="0" xfId="1" applyFont="1"/>
    <xf numFmtId="0" fontId="1" fillId="0" borderId="0" xfId="1" applyAlignment="1">
      <alignment horizontal="center" vertical="center" wrapText="1"/>
    </xf>
    <xf numFmtId="0" fontId="7" fillId="0" borderId="0" xfId="1" applyFont="1"/>
    <xf numFmtId="0" fontId="7" fillId="0" borderId="3" xfId="1" applyFont="1" applyBorder="1"/>
    <xf numFmtId="9" fontId="7" fillId="0" borderId="3" xfId="1" applyNumberFormat="1" applyFont="1" applyBorder="1"/>
    <xf numFmtId="0" fontId="8" fillId="0" borderId="3" xfId="1" applyFont="1" applyBorder="1"/>
    <xf numFmtId="0" fontId="8" fillId="3" borderId="3" xfId="1" applyFont="1" applyFill="1" applyBorder="1"/>
    <xf numFmtId="9" fontId="8" fillId="0" borderId="0" xfId="1" applyNumberFormat="1" applyFont="1" applyBorder="1"/>
    <xf numFmtId="0" fontId="10" fillId="0" borderId="0" xfId="0" applyFont="1"/>
    <xf numFmtId="0" fontId="11" fillId="0" borderId="6" xfId="0" applyFont="1" applyBorder="1"/>
    <xf numFmtId="0" fontId="11" fillId="0" borderId="7" xfId="0" applyNumberFormat="1" applyFont="1" applyBorder="1"/>
    <xf numFmtId="0" fontId="11" fillId="0" borderId="8" xfId="0" applyNumberFormat="1" applyFont="1" applyBorder="1"/>
    <xf numFmtId="0" fontId="11" fillId="0" borderId="9" xfId="0" applyFont="1" applyBorder="1"/>
    <xf numFmtId="0" fontId="11" fillId="0" borderId="0" xfId="0" applyNumberFormat="1" applyFont="1"/>
    <xf numFmtId="0" fontId="11" fillId="0" borderId="10" xfId="0" applyNumberFormat="1" applyFont="1" applyBorder="1"/>
    <xf numFmtId="0" fontId="11" fillId="0" borderId="0" xfId="0" applyNumberFormat="1" applyFont="1" applyBorder="1"/>
    <xf numFmtId="0" fontId="11" fillId="0" borderId="12" xfId="0" applyNumberFormat="1" applyFont="1" applyBorder="1"/>
    <xf numFmtId="0" fontId="11" fillId="0" borderId="13" xfId="0" applyNumberFormat="1" applyFont="1" applyBorder="1"/>
    <xf numFmtId="0" fontId="11" fillId="0" borderId="14" xfId="0" applyNumberFormat="1" applyFont="1" applyBorder="1"/>
    <xf numFmtId="0" fontId="11" fillId="0" borderId="15" xfId="0" applyNumberFormat="1" applyFont="1" applyBorder="1"/>
    <xf numFmtId="0" fontId="11" fillId="0" borderId="4" xfId="0" applyNumberFormat="1" applyFont="1" applyBorder="1"/>
    <xf numFmtId="0" fontId="11" fillId="0" borderId="1" xfId="0" applyNumberFormat="1" applyFont="1" applyBorder="1"/>
    <xf numFmtId="0" fontId="12" fillId="0" borderId="16" xfId="0" applyFont="1" applyBorder="1"/>
    <xf numFmtId="0" fontId="11" fillId="0" borderId="22" xfId="0" applyFont="1" applyBorder="1"/>
    <xf numFmtId="0" fontId="11" fillId="0" borderId="23" xfId="0" applyNumberFormat="1" applyFont="1" applyBorder="1"/>
    <xf numFmtId="0" fontId="11" fillId="0" borderId="24" xfId="0" applyNumberFormat="1" applyFont="1" applyBorder="1"/>
    <xf numFmtId="0" fontId="11" fillId="0" borderId="25" xfId="0" applyNumberFormat="1" applyFont="1" applyBorder="1"/>
    <xf numFmtId="0" fontId="11" fillId="0" borderId="26" xfId="0" applyNumberFormat="1" applyFont="1" applyBorder="1"/>
    <xf numFmtId="0" fontId="8" fillId="0" borderId="5" xfId="1" applyFont="1" applyBorder="1"/>
    <xf numFmtId="9" fontId="8" fillId="0" borderId="5" xfId="1" applyNumberFormat="1" applyFont="1" applyBorder="1"/>
    <xf numFmtId="0" fontId="7" fillId="0" borderId="27" xfId="1" applyFont="1" applyBorder="1"/>
    <xf numFmtId="9" fontId="7" fillId="0" borderId="27" xfId="1" applyNumberFormat="1" applyFont="1" applyBorder="1"/>
    <xf numFmtId="0" fontId="7" fillId="0" borderId="3" xfId="1" applyFont="1" applyFill="1" applyBorder="1"/>
    <xf numFmtId="9" fontId="7" fillId="0" borderId="3" xfId="2" applyFont="1" applyFill="1" applyBorder="1"/>
    <xf numFmtId="9" fontId="7" fillId="0" borderId="3" xfId="1" applyNumberFormat="1" applyFont="1" applyFill="1" applyBorder="1"/>
    <xf numFmtId="0" fontId="8" fillId="3" borderId="3" xfId="1" applyFont="1" applyFill="1" applyBorder="1" applyAlignment="1">
      <alignment horizontal="left" vertical="center"/>
    </xf>
    <xf numFmtId="0" fontId="9" fillId="0" borderId="0" xfId="1" applyFont="1"/>
    <xf numFmtId="0" fontId="8" fillId="0" borderId="0" xfId="1" applyFont="1"/>
    <xf numFmtId="0" fontId="11" fillId="0" borderId="3" xfId="0" applyNumberFormat="1" applyFont="1" applyBorder="1"/>
    <xf numFmtId="9" fontId="8" fillId="0" borderId="3" xfId="1" applyNumberFormat="1" applyFont="1" applyFill="1" applyBorder="1"/>
    <xf numFmtId="0" fontId="13" fillId="0" borderId="0" xfId="0" applyFont="1" applyAlignment="1">
      <alignment horizontal="left" vertical="center" readingOrder="1"/>
    </xf>
    <xf numFmtId="0" fontId="12" fillId="0" borderId="3" xfId="0" applyNumberFormat="1" applyFont="1" applyBorder="1"/>
    <xf numFmtId="0" fontId="2" fillId="0" borderId="0" xfId="1" applyFont="1" applyFill="1" applyAlignment="1">
      <alignment horizontal="center" vertical="center"/>
    </xf>
    <xf numFmtId="0" fontId="8" fillId="0" borderId="5" xfId="1" applyFont="1" applyFill="1" applyBorder="1"/>
    <xf numFmtId="9" fontId="8" fillId="0" borderId="5" xfId="2" applyFont="1" applyFill="1" applyBorder="1"/>
    <xf numFmtId="9" fontId="8" fillId="0" borderId="5" xfId="1" applyNumberFormat="1" applyFont="1" applyFill="1" applyBorder="1"/>
    <xf numFmtId="0" fontId="7" fillId="0" borderId="27" xfId="1" applyFont="1" applyFill="1" applyBorder="1"/>
    <xf numFmtId="9" fontId="7" fillId="0" borderId="27" xfId="2" applyFont="1" applyFill="1" applyBorder="1"/>
    <xf numFmtId="9" fontId="7" fillId="0" borderId="27" xfId="1" applyNumberFormat="1" applyFont="1" applyFill="1" applyBorder="1"/>
    <xf numFmtId="0" fontId="1" fillId="0" borderId="0" xfId="1" applyBorder="1"/>
    <xf numFmtId="0" fontId="14" fillId="0" borderId="0" xfId="0" applyFont="1" applyAlignment="1">
      <alignment horizontal="left" vertical="center" readingOrder="1"/>
    </xf>
    <xf numFmtId="0" fontId="1" fillId="0" borderId="0" xfId="1" applyAlignment="1">
      <alignment horizontal="left"/>
    </xf>
    <xf numFmtId="0" fontId="11" fillId="0" borderId="3" xfId="0" applyFont="1" applyBorder="1"/>
    <xf numFmtId="0" fontId="12" fillId="0" borderId="3" xfId="0" applyFont="1" applyBorder="1"/>
    <xf numFmtId="9" fontId="11" fillId="0" borderId="3" xfId="0" applyNumberFormat="1" applyFont="1" applyBorder="1"/>
    <xf numFmtId="165" fontId="11" fillId="0" borderId="3" xfId="0" applyNumberFormat="1" applyFont="1" applyBorder="1"/>
    <xf numFmtId="2" fontId="11" fillId="0" borderId="3" xfId="0" applyNumberFormat="1" applyFont="1" applyBorder="1"/>
    <xf numFmtId="9" fontId="11" fillId="0" borderId="3" xfId="0" applyNumberFormat="1" applyFont="1" applyFill="1" applyBorder="1"/>
    <xf numFmtId="0" fontId="12" fillId="3" borderId="3" xfId="0" applyFont="1" applyFill="1" applyBorder="1" applyAlignment="1">
      <alignment horizontal="center" vertical="center"/>
    </xf>
    <xf numFmtId="0" fontId="14" fillId="0" borderId="30" xfId="0" applyFont="1" applyBorder="1" applyAlignment="1">
      <alignment vertical="center" readingOrder="1"/>
    </xf>
    <xf numFmtId="0" fontId="14" fillId="0" borderId="0" xfId="0" applyFont="1" applyBorder="1" applyAlignment="1">
      <alignment vertical="center" readingOrder="1"/>
    </xf>
    <xf numFmtId="0" fontId="1" fillId="0" borderId="0" xfId="1" applyBorder="1" applyAlignment="1">
      <alignment horizontal="center" vertical="center" wrapText="1"/>
    </xf>
    <xf numFmtId="9" fontId="12" fillId="0" borderId="3" xfId="0" applyNumberFormat="1" applyFont="1" applyFill="1" applyBorder="1"/>
    <xf numFmtId="9" fontId="12" fillId="0" borderId="3" xfId="0" applyNumberFormat="1" applyFont="1" applyBorder="1"/>
    <xf numFmtId="0" fontId="11" fillId="0" borderId="13" xfId="0" applyFont="1" applyBorder="1"/>
    <xf numFmtId="0" fontId="7" fillId="2" borderId="3" xfId="1" applyFont="1" applyFill="1" applyBorder="1" applyAlignment="1">
      <alignment horizontal="left" vertical="center"/>
    </xf>
    <xf numFmtId="0" fontId="7" fillId="2" borderId="3" xfId="1" applyFont="1" applyFill="1" applyBorder="1" applyAlignment="1">
      <alignment horizontal="center" vertical="center" wrapText="1"/>
    </xf>
    <xf numFmtId="0" fontId="1" fillId="2" borderId="0" xfId="1" applyFont="1" applyFill="1"/>
    <xf numFmtId="0" fontId="11" fillId="2" borderId="6" xfId="0" applyFont="1" applyFill="1" applyBorder="1" applyAlignment="1">
      <alignment horizontal="left" vertical="center"/>
    </xf>
    <xf numFmtId="0" fontId="7" fillId="2" borderId="3" xfId="1" applyFont="1" applyFill="1" applyBorder="1" applyAlignment="1">
      <alignment horizontal="left" vertical="center" wrapText="1"/>
    </xf>
    <xf numFmtId="0" fontId="7" fillId="2" borderId="3" xfId="1" applyFont="1" applyFill="1" applyBorder="1" applyAlignment="1">
      <alignment horizontal="center" vertical="center"/>
    </xf>
    <xf numFmtId="0" fontId="16" fillId="2" borderId="3" xfId="0" applyFont="1" applyFill="1" applyBorder="1" applyAlignment="1">
      <alignment horizontal="left" vertical="center" wrapText="1"/>
    </xf>
    <xf numFmtId="0" fontId="16" fillId="2" borderId="3" xfId="0" applyFont="1" applyFill="1" applyBorder="1" applyAlignment="1">
      <alignment horizontal="center" vertical="center" wrapText="1"/>
    </xf>
    <xf numFmtId="0" fontId="17" fillId="2" borderId="3" xfId="1" applyFont="1" applyFill="1" applyBorder="1" applyAlignment="1">
      <alignment horizontal="center" vertical="center" wrapText="1"/>
    </xf>
    <xf numFmtId="0" fontId="18" fillId="2" borderId="0" xfId="1" applyFont="1" applyFill="1"/>
    <xf numFmtId="0" fontId="11" fillId="2" borderId="3" xfId="0" applyFont="1" applyFill="1" applyBorder="1"/>
    <xf numFmtId="0" fontId="7" fillId="2" borderId="3" xfId="1" applyFont="1" applyFill="1" applyBorder="1"/>
    <xf numFmtId="0" fontId="11" fillId="2" borderId="3" xfId="0" applyNumberFormat="1" applyFont="1" applyFill="1" applyBorder="1"/>
    <xf numFmtId="0" fontId="13" fillId="2" borderId="0" xfId="0" applyFont="1" applyFill="1" applyAlignment="1">
      <alignment horizontal="left" vertical="center" readingOrder="1"/>
    </xf>
    <xf numFmtId="0" fontId="7" fillId="2" borderId="3" xfId="1" applyFont="1" applyFill="1" applyBorder="1" applyAlignment="1">
      <alignment wrapText="1"/>
    </xf>
    <xf numFmtId="0" fontId="20" fillId="0" borderId="0" xfId="4" applyFont="1"/>
    <xf numFmtId="0" fontId="8" fillId="3" borderId="3" xfId="5" applyFont="1" applyFill="1" applyBorder="1" applyAlignment="1">
      <alignment horizontal="center" vertical="center" wrapText="1"/>
    </xf>
    <xf numFmtId="0" fontId="8" fillId="3" borderId="3" xfId="5" applyFont="1" applyFill="1" applyBorder="1" applyAlignment="1">
      <alignment horizontal="center" vertical="center"/>
    </xf>
    <xf numFmtId="0" fontId="7" fillId="0" borderId="3" xfId="5" applyFont="1" applyBorder="1" applyAlignment="1">
      <alignment horizontal="center" vertical="center"/>
    </xf>
    <xf numFmtId="0" fontId="7" fillId="0" borderId="3" xfId="5" applyFont="1" applyBorder="1" applyAlignment="1">
      <alignment horizontal="right" vertical="center"/>
    </xf>
    <xf numFmtId="0" fontId="8" fillId="0" borderId="3" xfId="4" applyFont="1" applyBorder="1"/>
    <xf numFmtId="165" fontId="7" fillId="0" borderId="11" xfId="4" applyNumberFormat="1" applyFont="1" applyBorder="1"/>
    <xf numFmtId="165" fontId="7" fillId="0" borderId="3" xfId="4" applyNumberFormat="1" applyFont="1" applyBorder="1"/>
    <xf numFmtId="0" fontId="7" fillId="0" borderId="3" xfId="5" applyFont="1" applyFill="1" applyBorder="1" applyAlignment="1">
      <alignment horizontal="center" vertical="center"/>
    </xf>
    <xf numFmtId="0" fontId="22" fillId="0" borderId="3" xfId="4" applyFont="1" applyBorder="1"/>
    <xf numFmtId="9" fontId="23" fillId="0" borderId="3" xfId="4" applyNumberFormat="1" applyFont="1" applyBorder="1"/>
    <xf numFmtId="164" fontId="7" fillId="0" borderId="11" xfId="6" applyNumberFormat="1" applyFont="1" applyBorder="1"/>
    <xf numFmtId="164" fontId="7" fillId="0" borderId="3" xfId="6" applyNumberFormat="1" applyFont="1" applyBorder="1"/>
    <xf numFmtId="0" fontId="7" fillId="0" borderId="3" xfId="4" applyFont="1" applyBorder="1"/>
    <xf numFmtId="9" fontId="22" fillId="0" borderId="3" xfId="6" applyFont="1" applyBorder="1"/>
    <xf numFmtId="0" fontId="20" fillId="0" borderId="0" xfId="4" applyFont="1" applyBorder="1"/>
    <xf numFmtId="0" fontId="7" fillId="0" borderId="3" xfId="5" applyFont="1" applyFill="1" applyBorder="1" applyAlignment="1">
      <alignment horizontal="right" vertical="center"/>
    </xf>
    <xf numFmtId="0" fontId="7" fillId="0" borderId="0" xfId="4" applyFont="1" applyBorder="1"/>
    <xf numFmtId="0" fontId="17" fillId="0" borderId="0" xfId="4" applyFont="1"/>
    <xf numFmtId="0" fontId="17" fillId="0" borderId="0" xfId="4" applyFont="1" applyBorder="1" applyAlignment="1">
      <alignment vertical="center"/>
    </xf>
    <xf numFmtId="0" fontId="13" fillId="0" borderId="0" xfId="4" applyFont="1" applyAlignment="1">
      <alignment horizontal="left" vertical="center" readingOrder="1"/>
    </xf>
    <xf numFmtId="0" fontId="25" fillId="0" borderId="0" xfId="4" applyFont="1"/>
    <xf numFmtId="164" fontId="17" fillId="0" borderId="0" xfId="6" applyNumberFormat="1" applyFont="1" applyFill="1" applyBorder="1"/>
    <xf numFmtId="164" fontId="20" fillId="0" borderId="0" xfId="6" applyNumberFormat="1" applyFont="1" applyFill="1" applyBorder="1"/>
    <xf numFmtId="0" fontId="7" fillId="0" borderId="3" xfId="4" applyFont="1" applyBorder="1" applyAlignment="1">
      <alignment horizontal="center"/>
    </xf>
    <xf numFmtId="9" fontId="7" fillId="0" borderId="3" xfId="6" applyFont="1" applyBorder="1"/>
    <xf numFmtId="0" fontId="26" fillId="0" borderId="0" xfId="4" applyFont="1" applyAlignment="1">
      <alignment horizontal="left" vertical="center" readingOrder="1"/>
    </xf>
    <xf numFmtId="0" fontId="27" fillId="0" borderId="0" xfId="1" applyFont="1"/>
    <xf numFmtId="0" fontId="28" fillId="0" borderId="0" xfId="1" applyFont="1"/>
    <xf numFmtId="0" fontId="29" fillId="0" borderId="0" xfId="1" applyFont="1" applyAlignment="1">
      <alignment horizontal="right"/>
    </xf>
    <xf numFmtId="0" fontId="8" fillId="3" borderId="3" xfId="1" applyFont="1" applyFill="1" applyBorder="1" applyAlignment="1">
      <alignment horizontal="center" vertical="center" wrapText="1"/>
    </xf>
    <xf numFmtId="164" fontId="7" fillId="0" borderId="3" xfId="3" applyNumberFormat="1" applyFont="1" applyBorder="1"/>
    <xf numFmtId="164" fontId="7" fillId="0" borderId="1" xfId="6" applyNumberFormat="1" applyFont="1" applyBorder="1"/>
    <xf numFmtId="164" fontId="7" fillId="0" borderId="3" xfId="1" applyNumberFormat="1" applyFont="1" applyBorder="1"/>
    <xf numFmtId="164" fontId="7" fillId="0" borderId="0" xfId="3" applyNumberFormat="1" applyFont="1" applyBorder="1"/>
    <xf numFmtId="0" fontId="28" fillId="0" borderId="0" xfId="1" applyFont="1" applyBorder="1"/>
    <xf numFmtId="164" fontId="7" fillId="0" borderId="11" xfId="3" applyNumberFormat="1" applyFont="1" applyBorder="1"/>
    <xf numFmtId="0" fontId="7" fillId="0" borderId="3" xfId="1" applyFont="1" applyBorder="1" applyAlignment="1">
      <alignment horizontal="center"/>
    </xf>
    <xf numFmtId="164" fontId="7" fillId="0" borderId="27" xfId="3" applyNumberFormat="1" applyFont="1" applyBorder="1"/>
    <xf numFmtId="164" fontId="7" fillId="0" borderId="32" xfId="3" applyNumberFormat="1" applyFont="1" applyBorder="1"/>
    <xf numFmtId="164" fontId="7" fillId="0" borderId="27" xfId="6" applyNumberFormat="1" applyFont="1" applyBorder="1"/>
    <xf numFmtId="164" fontId="8" fillId="0" borderId="5" xfId="3" applyNumberFormat="1" applyFont="1" applyBorder="1"/>
    <xf numFmtId="164" fontId="8" fillId="0" borderId="20" xfId="3" applyNumberFormat="1" applyFont="1" applyBorder="1"/>
    <xf numFmtId="164" fontId="8" fillId="0" borderId="5" xfId="6" applyNumberFormat="1" applyFont="1" applyBorder="1"/>
    <xf numFmtId="0" fontId="30" fillId="0" borderId="0" xfId="4" applyFont="1" applyAlignment="1">
      <alignment horizontal="left" vertical="center" readingOrder="1"/>
    </xf>
    <xf numFmtId="164" fontId="7" fillId="0" borderId="0" xfId="6" applyNumberFormat="1" applyFont="1" applyBorder="1"/>
    <xf numFmtId="0" fontId="9" fillId="0" borderId="0" xfId="4" applyFont="1" applyAlignment="1">
      <alignment horizontal="left" vertical="center" wrapText="1"/>
    </xf>
    <xf numFmtId="0" fontId="19" fillId="0" borderId="0" xfId="4"/>
    <xf numFmtId="0" fontId="9" fillId="0" borderId="0" xfId="4" applyFont="1" applyBorder="1" applyAlignment="1">
      <alignment horizontal="left" vertical="center" wrapText="1"/>
    </xf>
    <xf numFmtId="0" fontId="8" fillId="0" borderId="0" xfId="1" applyFont="1" applyFill="1" applyBorder="1" applyAlignment="1">
      <alignment horizontal="center" vertical="center" wrapText="1"/>
    </xf>
    <xf numFmtId="0" fontId="8" fillId="0" borderId="0" xfId="1" applyFont="1" applyFill="1" applyBorder="1" applyAlignment="1">
      <alignment horizontal="center" vertical="center"/>
    </xf>
    <xf numFmtId="0" fontId="28" fillId="0" borderId="0" xfId="1" applyFont="1" applyBorder="1" applyAlignment="1">
      <alignment vertical="center" wrapText="1"/>
    </xf>
    <xf numFmtId="0" fontId="7" fillId="0" borderId="0" xfId="1" applyFont="1" applyFill="1" applyBorder="1"/>
    <xf numFmtId="0" fontId="7" fillId="0" borderId="0" xfId="1" applyFont="1" applyFill="1" applyBorder="1" applyAlignment="1">
      <alignment vertical="center" wrapText="1"/>
    </xf>
    <xf numFmtId="0" fontId="7" fillId="0" borderId="27" xfId="1" applyFont="1" applyBorder="1" applyAlignment="1">
      <alignment horizontal="center"/>
    </xf>
    <xf numFmtId="164" fontId="7" fillId="0" borderId="27" xfId="1" applyNumberFormat="1" applyFont="1" applyBorder="1"/>
    <xf numFmtId="164" fontId="8" fillId="0" borderId="5" xfId="1" applyNumberFormat="1" applyFont="1" applyBorder="1"/>
    <xf numFmtId="0" fontId="17" fillId="0" borderId="0" xfId="1" applyFont="1"/>
    <xf numFmtId="0" fontId="8" fillId="0" borderId="0" xfId="1" applyFont="1" applyFill="1" applyBorder="1"/>
    <xf numFmtId="0" fontId="7" fillId="0" borderId="3" xfId="1" applyFont="1" applyBorder="1" applyAlignment="1">
      <alignment vertical="center"/>
    </xf>
    <xf numFmtId="0" fontId="19" fillId="0" borderId="0" xfId="4" applyFont="1" applyAlignment="1">
      <alignment vertical="center"/>
    </xf>
    <xf numFmtId="164" fontId="7" fillId="0" borderId="0" xfId="6" applyNumberFormat="1" applyFont="1"/>
    <xf numFmtId="164" fontId="8" fillId="0" borderId="33" xfId="6" applyNumberFormat="1" applyFont="1" applyBorder="1"/>
    <xf numFmtId="0" fontId="24" fillId="0" borderId="0" xfId="1" applyFont="1"/>
    <xf numFmtId="49" fontId="19" fillId="0" borderId="0" xfId="7" applyNumberFormat="1" applyFont="1"/>
    <xf numFmtId="49" fontId="19" fillId="0" borderId="0" xfId="7" applyNumberFormat="1" applyFont="1" applyAlignment="1">
      <alignment wrapText="1"/>
    </xf>
    <xf numFmtId="0" fontId="8" fillId="0" borderId="3" xfId="4" applyFont="1" applyBorder="1" applyAlignment="1">
      <alignment horizontal="center"/>
    </xf>
    <xf numFmtId="0" fontId="17" fillId="0" borderId="3" xfId="4" applyFont="1" applyBorder="1"/>
    <xf numFmtId="0" fontId="17" fillId="0" borderId="3" xfId="4" applyFont="1" applyBorder="1" applyAlignment="1">
      <alignment horizontal="left"/>
    </xf>
    <xf numFmtId="49" fontId="17" fillId="0" borderId="0" xfId="7" applyNumberFormat="1" applyFont="1"/>
    <xf numFmtId="49" fontId="17" fillId="0" borderId="0" xfId="7" applyNumberFormat="1" applyFont="1" applyAlignment="1">
      <alignment horizontal="center" wrapText="1"/>
    </xf>
    <xf numFmtId="0" fontId="27" fillId="2" borderId="0" xfId="1" applyFont="1" applyFill="1"/>
    <xf numFmtId="0" fontId="8" fillId="2" borderId="3" xfId="1" applyFont="1" applyFill="1" applyBorder="1"/>
    <xf numFmtId="0" fontId="8" fillId="2" borderId="3" xfId="1" applyFont="1" applyFill="1" applyBorder="1" applyAlignment="1">
      <alignment horizontal="center" wrapText="1"/>
    </xf>
    <xf numFmtId="0" fontId="8" fillId="2" borderId="3" xfId="1" applyFont="1" applyFill="1" applyBorder="1" applyAlignment="1">
      <alignment horizontal="center" vertical="center" wrapText="1"/>
    </xf>
    <xf numFmtId="0" fontId="8" fillId="2" borderId="3" xfId="1" applyFont="1" applyFill="1" applyBorder="1" applyAlignment="1">
      <alignment horizontal="center" vertical="center"/>
    </xf>
    <xf numFmtId="9" fontId="8" fillId="0" borderId="3" xfId="6" applyNumberFormat="1" applyFont="1" applyFill="1" applyBorder="1"/>
    <xf numFmtId="0" fontId="34" fillId="0" borderId="0" xfId="0" applyFont="1"/>
    <xf numFmtId="49" fontId="8" fillId="3" borderId="3" xfId="1" applyNumberFormat="1" applyFont="1" applyFill="1" applyBorder="1" applyAlignment="1">
      <alignment horizontal="left" vertical="center"/>
    </xf>
    <xf numFmtId="49" fontId="8" fillId="3" borderId="3" xfId="1" applyNumberFormat="1" applyFont="1" applyFill="1" applyBorder="1" applyAlignment="1">
      <alignment horizontal="center" vertical="center" wrapText="1"/>
    </xf>
    <xf numFmtId="0" fontId="7" fillId="0" borderId="1" xfId="1" applyFont="1" applyBorder="1"/>
    <xf numFmtId="0" fontId="8" fillId="0" borderId="34" xfId="1" applyFont="1" applyBorder="1"/>
    <xf numFmtId="0" fontId="8" fillId="0" borderId="0" xfId="1" applyFont="1" applyBorder="1"/>
    <xf numFmtId="0" fontId="13" fillId="0" borderId="31" xfId="0" applyFont="1" applyBorder="1" applyAlignment="1">
      <alignment vertical="center" readingOrder="1"/>
    </xf>
    <xf numFmtId="0" fontId="19" fillId="0" borderId="0" xfId="4" applyBorder="1"/>
    <xf numFmtId="0" fontId="9" fillId="0" borderId="0" xfId="1" applyFont="1" applyAlignment="1">
      <alignment horizontal="left" wrapText="1"/>
    </xf>
    <xf numFmtId="0" fontId="15" fillId="0" borderId="30" xfId="0" applyFont="1" applyBorder="1" applyAlignment="1">
      <alignment horizontal="right" vertical="center" readingOrder="1"/>
    </xf>
    <xf numFmtId="0" fontId="11" fillId="0" borderId="3" xfId="0" applyFont="1" applyBorder="1" applyAlignment="1">
      <alignment vertical="center"/>
    </xf>
    <xf numFmtId="9" fontId="7" fillId="2" borderId="3" xfId="1" applyNumberFormat="1" applyFont="1" applyFill="1" applyBorder="1"/>
    <xf numFmtId="0" fontId="11" fillId="3" borderId="3" xfId="0" applyFont="1" applyFill="1" applyBorder="1" applyAlignment="1">
      <alignment horizontal="center" vertical="center"/>
    </xf>
    <xf numFmtId="0" fontId="19" fillId="0" borderId="0" xfId="1" applyFont="1" applyBorder="1" applyAlignment="1">
      <alignment horizontal="left" vertical="center" wrapText="1"/>
    </xf>
    <xf numFmtId="0" fontId="29" fillId="0" borderId="0" xfId="1" applyFont="1" applyBorder="1" applyAlignment="1">
      <alignment horizontal="left" vertical="center" wrapText="1"/>
    </xf>
    <xf numFmtId="9" fontId="8" fillId="2" borderId="3" xfId="1" applyNumberFormat="1" applyFont="1" applyFill="1" applyBorder="1"/>
    <xf numFmtId="0" fontId="7" fillId="0" borderId="0" xfId="1" applyFont="1" applyBorder="1"/>
    <xf numFmtId="2" fontId="11" fillId="0" borderId="0" xfId="0" applyNumberFormat="1" applyFont="1" applyBorder="1"/>
    <xf numFmtId="0" fontId="12" fillId="2" borderId="3" xfId="0" applyFont="1" applyFill="1" applyBorder="1"/>
    <xf numFmtId="0" fontId="12" fillId="2" borderId="3" xfId="0" applyNumberFormat="1" applyFont="1" applyFill="1" applyBorder="1"/>
    <xf numFmtId="9" fontId="1" fillId="0" borderId="0" xfId="1" applyNumberFormat="1" applyBorder="1" applyAlignment="1">
      <alignment wrapText="1"/>
    </xf>
    <xf numFmtId="0" fontId="11" fillId="0" borderId="3" xfId="0" applyFont="1" applyFill="1" applyBorder="1" applyAlignment="1">
      <alignment vertical="center"/>
    </xf>
    <xf numFmtId="9" fontId="7" fillId="0" borderId="0" xfId="1" applyNumberFormat="1" applyFont="1" applyFill="1" applyBorder="1"/>
    <xf numFmtId="9" fontId="8" fillId="3" borderId="3" xfId="1" applyNumberFormat="1" applyFont="1" applyFill="1" applyBorder="1" applyAlignment="1">
      <alignment horizontal="center" vertical="center" wrapText="1"/>
    </xf>
    <xf numFmtId="9" fontId="8" fillId="3" borderId="3" xfId="1" applyNumberFormat="1" applyFont="1" applyFill="1" applyBorder="1" applyAlignment="1">
      <alignment horizontal="left" vertical="center" wrapText="1"/>
    </xf>
    <xf numFmtId="0" fontId="14" fillId="0" borderId="30" xfId="0" applyFont="1" applyBorder="1" applyAlignment="1">
      <alignment horizontal="left" vertical="center" readingOrder="1"/>
    </xf>
    <xf numFmtId="0" fontId="7" fillId="0" borderId="3" xfId="1" applyFont="1" applyBorder="1" applyAlignment="1">
      <alignment horizontal="center" vertical="center"/>
    </xf>
    <xf numFmtId="0" fontId="11" fillId="0" borderId="0" xfId="0" applyFont="1" applyBorder="1"/>
    <xf numFmtId="0" fontId="11" fillId="0" borderId="31" xfId="0" applyNumberFormat="1" applyFont="1" applyBorder="1"/>
    <xf numFmtId="0" fontId="11" fillId="0" borderId="3" xfId="0" applyFont="1" applyBorder="1" applyAlignment="1">
      <alignment horizontal="center" vertical="center"/>
    </xf>
    <xf numFmtId="0" fontId="11" fillId="0" borderId="3" xfId="0" applyFont="1" applyBorder="1" applyAlignment="1">
      <alignment horizontal="left" vertical="center"/>
    </xf>
    <xf numFmtId="9" fontId="7" fillId="0" borderId="0" xfId="1" applyNumberFormat="1" applyFont="1" applyBorder="1"/>
    <xf numFmtId="0" fontId="8" fillId="0" borderId="3" xfId="1" applyFont="1" applyFill="1" applyBorder="1"/>
    <xf numFmtId="0" fontId="8" fillId="3" borderId="3" xfId="1" applyFont="1" applyFill="1" applyBorder="1" applyAlignment="1">
      <alignment horizontal="center" vertical="center"/>
    </xf>
    <xf numFmtId="0" fontId="7" fillId="3" borderId="3" xfId="1" applyFont="1" applyFill="1" applyBorder="1" applyAlignment="1">
      <alignment horizontal="center" vertical="center"/>
    </xf>
    <xf numFmtId="9" fontId="8" fillId="0" borderId="3" xfId="2" applyFont="1" applyFill="1" applyBorder="1"/>
    <xf numFmtId="9" fontId="8" fillId="0" borderId="0" xfId="1" applyNumberFormat="1" applyFont="1" applyFill="1" applyBorder="1"/>
    <xf numFmtId="9" fontId="7" fillId="0" borderId="30" xfId="2" applyFont="1" applyBorder="1"/>
    <xf numFmtId="9" fontId="7" fillId="0" borderId="30" xfId="1" applyNumberFormat="1" applyFont="1" applyBorder="1"/>
    <xf numFmtId="9" fontId="8" fillId="0" borderId="0" xfId="2" applyFont="1" applyFill="1" applyBorder="1"/>
    <xf numFmtId="0" fontId="34" fillId="0" borderId="0" xfId="0" applyFont="1" applyAlignment="1">
      <alignment vertical="top"/>
    </xf>
    <xf numFmtId="0" fontId="1" fillId="0" borderId="0" xfId="1" applyAlignment="1">
      <alignment vertical="top"/>
    </xf>
    <xf numFmtId="0" fontId="28" fillId="2" borderId="0" xfId="1" applyFont="1" applyFill="1"/>
    <xf numFmtId="0" fontId="28" fillId="2" borderId="0" xfId="1" applyFont="1" applyFill="1" applyAlignment="1">
      <alignment horizontal="center"/>
    </xf>
    <xf numFmtId="0" fontId="9" fillId="0" borderId="0" xfId="4" applyFont="1" applyBorder="1" applyAlignment="1"/>
    <xf numFmtId="166" fontId="28" fillId="0" borderId="0" xfId="1" applyNumberFormat="1" applyFont="1" applyBorder="1" applyAlignment="1">
      <alignment horizontal="right"/>
    </xf>
    <xf numFmtId="166" fontId="19" fillId="0" borderId="0" xfId="4" applyNumberFormat="1" applyFont="1" applyBorder="1" applyAlignment="1">
      <alignment horizontal="right"/>
    </xf>
    <xf numFmtId="166" fontId="7" fillId="0" borderId="0" xfId="1" applyNumberFormat="1" applyFont="1" applyFill="1" applyBorder="1" applyAlignment="1">
      <alignment horizontal="right" vertical="center"/>
    </xf>
    <xf numFmtId="0" fontId="7" fillId="2" borderId="27" xfId="1" applyFont="1" applyFill="1" applyBorder="1"/>
    <xf numFmtId="1" fontId="11" fillId="0" borderId="3" xfId="0" applyNumberFormat="1" applyFont="1" applyBorder="1"/>
    <xf numFmtId="1" fontId="12" fillId="0" borderId="5" xfId="0" applyNumberFormat="1" applyFont="1" applyBorder="1"/>
    <xf numFmtId="1" fontId="11" fillId="0" borderId="27" xfId="0" applyNumberFormat="1" applyFont="1" applyBorder="1"/>
    <xf numFmtId="0" fontId="14" fillId="0" borderId="0" xfId="0" applyFont="1" applyBorder="1" applyAlignment="1">
      <alignment horizontal="left" vertical="center" readingOrder="1"/>
    </xf>
    <xf numFmtId="0" fontId="9" fillId="0" borderId="0" xfId="1" applyFont="1" applyAlignment="1">
      <alignment wrapText="1"/>
    </xf>
    <xf numFmtId="0" fontId="11" fillId="0" borderId="3" xfId="0" applyFont="1" applyBorder="1" applyAlignment="1">
      <alignment horizontal="left" vertical="center" wrapText="1"/>
    </xf>
    <xf numFmtId="0" fontId="8" fillId="3" borderId="3" xfId="1" applyFont="1" applyFill="1" applyBorder="1" applyAlignment="1">
      <alignment horizontal="center" vertical="center"/>
    </xf>
    <xf numFmtId="164" fontId="33" fillId="0" borderId="0" xfId="2" applyNumberFormat="1" applyFont="1" applyBorder="1"/>
    <xf numFmtId="1" fontId="7" fillId="0" borderId="3" xfId="1" applyNumberFormat="1" applyFont="1" applyBorder="1"/>
    <xf numFmtId="1" fontId="7" fillId="0" borderId="27" xfId="1" applyNumberFormat="1" applyFont="1" applyBorder="1"/>
    <xf numFmtId="1" fontId="8" fillId="0" borderId="5" xfId="1" applyNumberFormat="1" applyFont="1" applyBorder="1"/>
    <xf numFmtId="0" fontId="16" fillId="0" borderId="0" xfId="0" applyFont="1" applyBorder="1"/>
    <xf numFmtId="0" fontId="17" fillId="0" borderId="0" xfId="4" applyFont="1" applyBorder="1"/>
    <xf numFmtId="0" fontId="36" fillId="0" borderId="3" xfId="8" applyFont="1" applyBorder="1"/>
    <xf numFmtId="0" fontId="14" fillId="0" borderId="0" xfId="0" applyFont="1" applyAlignment="1">
      <alignment horizontal="left" vertical="center" readingOrder="1"/>
    </xf>
    <xf numFmtId="0" fontId="15" fillId="0" borderId="30" xfId="0" applyFont="1" applyBorder="1" applyAlignment="1">
      <alignment horizontal="right" vertical="center" readingOrder="1"/>
    </xf>
    <xf numFmtId="0" fontId="38" fillId="0" borderId="17" xfId="0" applyNumberFormat="1" applyFont="1" applyBorder="1"/>
    <xf numFmtId="0" fontId="38" fillId="0" borderId="18" xfId="0" applyNumberFormat="1" applyFont="1" applyBorder="1"/>
    <xf numFmtId="0" fontId="38" fillId="0" borderId="19" xfId="0" applyNumberFormat="1" applyFont="1" applyBorder="1"/>
    <xf numFmtId="0" fontId="38" fillId="0" borderId="5" xfId="0" applyNumberFormat="1" applyFont="1" applyBorder="1"/>
    <xf numFmtId="0" fontId="38" fillId="0" borderId="20" xfId="0" applyNumberFormat="1" applyFont="1" applyBorder="1"/>
    <xf numFmtId="0" fontId="38" fillId="0" borderId="21" xfId="0" applyNumberFormat="1" applyFont="1" applyBorder="1"/>
    <xf numFmtId="0" fontId="16" fillId="2" borderId="12" xfId="0" applyFont="1" applyFill="1" applyBorder="1" applyAlignment="1">
      <alignment horizontal="center" vertical="center"/>
    </xf>
    <xf numFmtId="0" fontId="16" fillId="2" borderId="15"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28" xfId="0" applyFont="1" applyFill="1" applyBorder="1" applyAlignment="1">
      <alignment horizontal="center" vertical="center"/>
    </xf>
    <xf numFmtId="0" fontId="16" fillId="2" borderId="29" xfId="0" applyFont="1" applyFill="1" applyBorder="1" applyAlignment="1">
      <alignment horizontal="center" vertical="center"/>
    </xf>
    <xf numFmtId="0" fontId="16" fillId="2" borderId="8" xfId="0" applyFont="1" applyFill="1" applyBorder="1" applyAlignment="1">
      <alignment horizontal="center" vertical="center"/>
    </xf>
    <xf numFmtId="0" fontId="38" fillId="0" borderId="3" xfId="0" applyNumberFormat="1" applyFont="1" applyBorder="1"/>
    <xf numFmtId="0" fontId="17" fillId="0" borderId="3" xfId="1" applyFont="1" applyBorder="1"/>
    <xf numFmtId="0" fontId="17" fillId="0" borderId="3" xfId="1" applyFont="1" applyBorder="1" applyAlignment="1">
      <alignment horizontal="center" vertical="center" wrapText="1"/>
    </xf>
    <xf numFmtId="0" fontId="17" fillId="2" borderId="3" xfId="1" applyFont="1" applyFill="1" applyBorder="1"/>
    <xf numFmtId="164" fontId="7" fillId="0" borderId="3" xfId="2" applyNumberFormat="1" applyFont="1" applyBorder="1"/>
    <xf numFmtId="0" fontId="38" fillId="2" borderId="3" xfId="0" applyNumberFormat="1" applyFont="1" applyFill="1" applyBorder="1"/>
    <xf numFmtId="0" fontId="16" fillId="0" borderId="3" xfId="0" applyFont="1" applyBorder="1" applyAlignment="1">
      <alignment horizontal="center" vertical="center" wrapText="1"/>
    </xf>
    <xf numFmtId="0" fontId="14" fillId="0" borderId="0" xfId="0" applyFont="1" applyAlignment="1">
      <alignment horizontal="left" vertical="center" readingOrder="1"/>
    </xf>
    <xf numFmtId="49" fontId="26" fillId="0" borderId="0" xfId="7" applyNumberFormat="1" applyFont="1" applyAlignment="1">
      <alignment horizontal="left" vertical="center" wrapText="1"/>
    </xf>
    <xf numFmtId="49" fontId="32" fillId="4" borderId="0" xfId="7" applyNumberFormat="1" applyFont="1" applyFill="1" applyAlignment="1">
      <alignment horizontal="left"/>
    </xf>
    <xf numFmtId="49" fontId="29" fillId="0" borderId="0" xfId="7" applyNumberFormat="1" applyFont="1" applyAlignment="1">
      <alignment horizontal="center"/>
    </xf>
    <xf numFmtId="0" fontId="31" fillId="0" borderId="0" xfId="7" applyFont="1" applyAlignment="1">
      <alignment horizontal="center"/>
    </xf>
    <xf numFmtId="49" fontId="19" fillId="0" borderId="0" xfId="7" applyNumberFormat="1" applyFont="1" applyAlignment="1">
      <alignment horizontal="center" wrapText="1"/>
    </xf>
    <xf numFmtId="49" fontId="37" fillId="0" borderId="0" xfId="7" applyNumberFormat="1" applyFont="1" applyAlignment="1">
      <alignment horizontal="center" vertical="top"/>
    </xf>
    <xf numFmtId="49" fontId="32" fillId="4" borderId="30" xfId="7" applyNumberFormat="1" applyFont="1" applyFill="1" applyBorder="1" applyAlignment="1">
      <alignment horizontal="left"/>
    </xf>
    <xf numFmtId="49" fontId="19" fillId="0" borderId="0" xfId="7" applyNumberFormat="1" applyFont="1" applyAlignment="1">
      <alignment horizontal="center" vertical="center"/>
    </xf>
    <xf numFmtId="0" fontId="14" fillId="0" borderId="0" xfId="0" applyFont="1" applyAlignment="1">
      <alignment horizontal="left" vertical="center" readingOrder="1"/>
    </xf>
    <xf numFmtId="0" fontId="9" fillId="0" borderId="0" xfId="1" applyFont="1" applyAlignment="1">
      <alignment horizontal="left" vertical="top" wrapText="1"/>
    </xf>
    <xf numFmtId="0" fontId="9" fillId="0" borderId="0" xfId="1" applyFont="1" applyAlignment="1">
      <alignment horizontal="left" vertical="top"/>
    </xf>
    <xf numFmtId="0" fontId="9" fillId="0" borderId="0" xfId="1" applyFont="1" applyAlignment="1">
      <alignment horizontal="left" wrapText="1"/>
    </xf>
    <xf numFmtId="0" fontId="7" fillId="2" borderId="3" xfId="1" applyFont="1" applyFill="1" applyBorder="1" applyAlignment="1">
      <alignment horizontal="center" wrapText="1"/>
    </xf>
    <xf numFmtId="9" fontId="7" fillId="0" borderId="3" xfId="2" applyFont="1" applyBorder="1" applyAlignment="1">
      <alignment horizontal="center" wrapText="1"/>
    </xf>
    <xf numFmtId="0" fontId="14" fillId="0" borderId="0" xfId="0" applyFont="1" applyBorder="1" applyAlignment="1">
      <alignment horizontal="left" vertical="center" readingOrder="1"/>
    </xf>
    <xf numFmtId="0" fontId="12" fillId="0" borderId="11" xfId="0" applyFont="1" applyBorder="1" applyAlignment="1">
      <alignment horizontal="left"/>
    </xf>
    <xf numFmtId="0" fontId="12" fillId="0" borderId="2" xfId="0" applyFont="1" applyBorder="1" applyAlignment="1">
      <alignment horizontal="left"/>
    </xf>
    <xf numFmtId="0" fontId="8" fillId="0" borderId="20" xfId="1" applyFont="1" applyFill="1" applyBorder="1" applyAlignment="1">
      <alignment horizontal="left"/>
    </xf>
    <xf numFmtId="0" fontId="8" fillId="0" borderId="33" xfId="1" applyFont="1" applyFill="1" applyBorder="1" applyAlignment="1">
      <alignment horizontal="left"/>
    </xf>
    <xf numFmtId="0" fontId="8" fillId="0" borderId="11" xfId="1" applyFont="1" applyFill="1" applyBorder="1" applyAlignment="1"/>
    <xf numFmtId="0" fontId="8" fillId="0" borderId="2" xfId="1" applyFont="1" applyFill="1" applyBorder="1" applyAlignment="1"/>
    <xf numFmtId="0" fontId="16" fillId="0" borderId="31" xfId="0" applyFont="1" applyBorder="1" applyAlignment="1">
      <alignment horizontal="left" vertical="top" wrapText="1"/>
    </xf>
    <xf numFmtId="0" fontId="9" fillId="0" borderId="0" xfId="1" applyFont="1" applyBorder="1" applyAlignment="1">
      <alignment horizontal="left" vertical="center" wrapText="1"/>
    </xf>
    <xf numFmtId="0" fontId="8" fillId="0" borderId="20" xfId="1" applyFont="1" applyBorder="1" applyAlignment="1">
      <alignment horizontal="left"/>
    </xf>
    <xf numFmtId="0" fontId="8" fillId="0" borderId="33" xfId="1" applyFont="1" applyBorder="1" applyAlignment="1">
      <alignment horizontal="left"/>
    </xf>
    <xf numFmtId="20" fontId="34" fillId="0" borderId="0" xfId="0" applyNumberFormat="1" applyFont="1" applyAlignment="1">
      <alignment horizontal="left" vertical="top" wrapText="1"/>
    </xf>
    <xf numFmtId="9" fontId="8" fillId="3" borderId="1" xfId="1" applyNumberFormat="1" applyFont="1" applyFill="1" applyBorder="1" applyAlignment="1">
      <alignment horizontal="left" vertical="center" wrapText="1"/>
    </xf>
    <xf numFmtId="9" fontId="8" fillId="3" borderId="5" xfId="1" applyNumberFormat="1" applyFont="1" applyFill="1" applyBorder="1" applyAlignment="1">
      <alignment horizontal="left" vertical="center" wrapText="1"/>
    </xf>
    <xf numFmtId="0" fontId="8" fillId="3" borderId="11" xfId="1" applyFont="1" applyFill="1" applyBorder="1" applyAlignment="1">
      <alignment horizontal="center" vertical="center"/>
    </xf>
    <xf numFmtId="0" fontId="8" fillId="3" borderId="37" xfId="1" applyFont="1" applyFill="1" applyBorder="1" applyAlignment="1">
      <alignment horizontal="center" vertical="center"/>
    </xf>
    <xf numFmtId="0" fontId="8" fillId="3" borderId="2" xfId="1" applyFont="1" applyFill="1" applyBorder="1" applyAlignment="1">
      <alignment horizontal="center" vertical="center"/>
    </xf>
    <xf numFmtId="0" fontId="8" fillId="0" borderId="35" xfId="1" applyFont="1" applyBorder="1" applyAlignment="1">
      <alignment horizontal="left"/>
    </xf>
    <xf numFmtId="0" fontId="8" fillId="0" borderId="36" xfId="1" applyFont="1" applyBorder="1" applyAlignment="1">
      <alignment horizontal="left"/>
    </xf>
    <xf numFmtId="0" fontId="14" fillId="0" borderId="0" xfId="4" applyFont="1" applyBorder="1" applyAlignment="1">
      <alignment horizontal="left" vertical="center" readingOrder="1"/>
    </xf>
    <xf numFmtId="0" fontId="8" fillId="3" borderId="3" xfId="5" applyFont="1" applyFill="1" applyBorder="1" applyAlignment="1">
      <alignment horizontal="center" vertical="center"/>
    </xf>
    <xf numFmtId="0" fontId="17" fillId="0" borderId="31" xfId="4" applyFont="1" applyBorder="1" applyAlignment="1">
      <alignment horizontal="left" vertical="center" wrapText="1"/>
    </xf>
    <xf numFmtId="0" fontId="14" fillId="0" borderId="0" xfId="4" applyFont="1" applyBorder="1" applyAlignment="1">
      <alignment horizontal="left" vertical="top" wrapText="1" readingOrder="1"/>
    </xf>
    <xf numFmtId="0" fontId="14" fillId="0" borderId="30" xfId="4" applyFont="1" applyBorder="1" applyAlignment="1">
      <alignment horizontal="left" vertical="top" wrapText="1" readingOrder="1"/>
    </xf>
    <xf numFmtId="0" fontId="9" fillId="0" borderId="30" xfId="4" applyFont="1" applyBorder="1" applyAlignment="1">
      <alignment horizontal="left"/>
    </xf>
    <xf numFmtId="0" fontId="8" fillId="3" borderId="1" xfId="4" applyFont="1" applyFill="1" applyBorder="1" applyAlignment="1">
      <alignment horizontal="center" vertical="center" wrapText="1"/>
    </xf>
    <xf numFmtId="0" fontId="8" fillId="3" borderId="5" xfId="4" applyFont="1" applyFill="1" applyBorder="1" applyAlignment="1">
      <alignment horizontal="center" vertical="center" wrapText="1"/>
    </xf>
    <xf numFmtId="0" fontId="8" fillId="3" borderId="1" xfId="5" applyFont="1" applyFill="1" applyBorder="1" applyAlignment="1">
      <alignment horizontal="center" vertical="center"/>
    </xf>
    <xf numFmtId="0" fontId="8" fillId="3" borderId="1" xfId="4" applyFont="1" applyFill="1" applyBorder="1" applyAlignment="1">
      <alignment horizontal="center" vertical="center"/>
    </xf>
    <xf numFmtId="0" fontId="8" fillId="3" borderId="5" xfId="4" applyFont="1" applyFill="1" applyBorder="1" applyAlignment="1">
      <alignment horizontal="center" vertical="center"/>
    </xf>
    <xf numFmtId="0" fontId="8" fillId="3" borderId="4" xfId="4" applyFont="1" applyFill="1" applyBorder="1" applyAlignment="1">
      <alignment horizontal="center" vertical="center" wrapText="1"/>
    </xf>
  </cellXfs>
  <cellStyles count="9">
    <cellStyle name="Lien hypertexte" xfId="8" builtinId="8"/>
    <cellStyle name="Normal" xfId="0" builtinId="0"/>
    <cellStyle name="Normal 19" xfId="7"/>
    <cellStyle name="Normal 2" xfId="1"/>
    <cellStyle name="Normal 3" xfId="4"/>
    <cellStyle name="Normal_Ev. eff. et diplômes" xfId="5"/>
    <cellStyle name="Pourcentage" xfId="2" builtinId="5"/>
    <cellStyle name="Pourcentage 2" xfId="3"/>
    <cellStyle name="Pourcentage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299583287409651E-2"/>
          <c:y val="0.10344913986343424"/>
          <c:w val="0.90329751314994489"/>
          <c:h val="0.79576366563647005"/>
        </c:manualLayout>
      </c:layout>
      <c:barChart>
        <c:barDir val="col"/>
        <c:grouping val="stacked"/>
        <c:varyColors val="0"/>
        <c:ser>
          <c:idx val="0"/>
          <c:order val="0"/>
          <c:tx>
            <c:strRef>
              <c:f>'Insc M2 finalité'!$A$3</c:f>
              <c:strCache>
                <c:ptCount val="1"/>
                <c:pt idx="0">
                  <c:v>Master professionnel</c:v>
                </c:pt>
              </c:strCache>
            </c:strRef>
          </c:tx>
          <c:invertIfNegative val="0"/>
          <c:cat>
            <c:strRef>
              <c:f>'Insc M2 finalité'!$B$2:$L$2</c:f>
              <c:strCache>
                <c:ptCount val="11"/>
                <c:pt idx="0">
                  <c:v>2006-
07</c:v>
                </c:pt>
                <c:pt idx="1">
                  <c:v>2007-
08</c:v>
                </c:pt>
                <c:pt idx="2">
                  <c:v>2008-
09</c:v>
                </c:pt>
                <c:pt idx="3">
                  <c:v>2009-
10</c:v>
                </c:pt>
                <c:pt idx="4">
                  <c:v>2010-
11</c:v>
                </c:pt>
                <c:pt idx="5">
                  <c:v>2011-
12</c:v>
                </c:pt>
                <c:pt idx="6">
                  <c:v>2012-
13</c:v>
                </c:pt>
                <c:pt idx="7">
                  <c:v>2013-
14</c:v>
                </c:pt>
                <c:pt idx="8">
                  <c:v>2014-
15</c:v>
                </c:pt>
                <c:pt idx="9">
                  <c:v>2015-
16</c:v>
                </c:pt>
                <c:pt idx="10">
                  <c:v>2016-
17</c:v>
                </c:pt>
              </c:strCache>
            </c:strRef>
          </c:cat>
          <c:val>
            <c:numRef>
              <c:f>'Insc M2 finalité'!$B$3:$L$3</c:f>
              <c:numCache>
                <c:formatCode>General</c:formatCode>
                <c:ptCount val="11"/>
                <c:pt idx="0">
                  <c:v>80438</c:v>
                </c:pt>
                <c:pt idx="1">
                  <c:v>81293</c:v>
                </c:pt>
                <c:pt idx="2">
                  <c:v>77611</c:v>
                </c:pt>
                <c:pt idx="3">
                  <c:v>73755</c:v>
                </c:pt>
                <c:pt idx="4">
                  <c:v>78957</c:v>
                </c:pt>
                <c:pt idx="5">
                  <c:v>74187</c:v>
                </c:pt>
                <c:pt idx="6">
                  <c:v>69960</c:v>
                </c:pt>
                <c:pt idx="7">
                  <c:v>70140</c:v>
                </c:pt>
                <c:pt idx="8">
                  <c:v>56675</c:v>
                </c:pt>
                <c:pt idx="9">
                  <c:v>44402</c:v>
                </c:pt>
                <c:pt idx="10">
                  <c:v>25701</c:v>
                </c:pt>
              </c:numCache>
            </c:numRef>
          </c:val>
        </c:ser>
        <c:ser>
          <c:idx val="1"/>
          <c:order val="1"/>
          <c:tx>
            <c:strRef>
              <c:f>'Insc M2 finalité'!$A$4</c:f>
              <c:strCache>
                <c:ptCount val="1"/>
                <c:pt idx="0">
                  <c:v>Master recherche</c:v>
                </c:pt>
              </c:strCache>
            </c:strRef>
          </c:tx>
          <c:invertIfNegative val="0"/>
          <c:cat>
            <c:strRef>
              <c:f>'Insc M2 finalité'!$B$2:$L$2</c:f>
              <c:strCache>
                <c:ptCount val="11"/>
                <c:pt idx="0">
                  <c:v>2006-
07</c:v>
                </c:pt>
                <c:pt idx="1">
                  <c:v>2007-
08</c:v>
                </c:pt>
                <c:pt idx="2">
                  <c:v>2008-
09</c:v>
                </c:pt>
                <c:pt idx="3">
                  <c:v>2009-
10</c:v>
                </c:pt>
                <c:pt idx="4">
                  <c:v>2010-
11</c:v>
                </c:pt>
                <c:pt idx="5">
                  <c:v>2011-
12</c:v>
                </c:pt>
                <c:pt idx="6">
                  <c:v>2012-
13</c:v>
                </c:pt>
                <c:pt idx="7">
                  <c:v>2013-
14</c:v>
                </c:pt>
                <c:pt idx="8">
                  <c:v>2014-
15</c:v>
                </c:pt>
                <c:pt idx="9">
                  <c:v>2015-
16</c:v>
                </c:pt>
                <c:pt idx="10">
                  <c:v>2016-
17</c:v>
                </c:pt>
              </c:strCache>
            </c:strRef>
          </c:cat>
          <c:val>
            <c:numRef>
              <c:f>'Insc M2 finalité'!$B$4:$L$4</c:f>
              <c:numCache>
                <c:formatCode>General</c:formatCode>
                <c:ptCount val="11"/>
                <c:pt idx="0">
                  <c:v>39126</c:v>
                </c:pt>
                <c:pt idx="1">
                  <c:v>36049</c:v>
                </c:pt>
                <c:pt idx="2">
                  <c:v>32823</c:v>
                </c:pt>
                <c:pt idx="3">
                  <c:v>30578</c:v>
                </c:pt>
                <c:pt idx="4">
                  <c:v>30097</c:v>
                </c:pt>
                <c:pt idx="5">
                  <c:v>26965</c:v>
                </c:pt>
                <c:pt idx="6">
                  <c:v>24340</c:v>
                </c:pt>
                <c:pt idx="7">
                  <c:v>24239</c:v>
                </c:pt>
                <c:pt idx="8">
                  <c:v>19531</c:v>
                </c:pt>
                <c:pt idx="9">
                  <c:v>15942</c:v>
                </c:pt>
                <c:pt idx="10">
                  <c:v>8892</c:v>
                </c:pt>
              </c:numCache>
            </c:numRef>
          </c:val>
        </c:ser>
        <c:ser>
          <c:idx val="2"/>
          <c:order val="2"/>
          <c:tx>
            <c:strRef>
              <c:f>'Insc M2 finalité'!$A$5</c:f>
              <c:strCache>
                <c:ptCount val="1"/>
                <c:pt idx="0">
                  <c:v>Master indifférencié</c:v>
                </c:pt>
              </c:strCache>
            </c:strRef>
          </c:tx>
          <c:invertIfNegative val="0"/>
          <c:cat>
            <c:strRef>
              <c:f>'Insc M2 finalité'!$B$2:$L$2</c:f>
              <c:strCache>
                <c:ptCount val="11"/>
                <c:pt idx="0">
                  <c:v>2006-
07</c:v>
                </c:pt>
                <c:pt idx="1">
                  <c:v>2007-
08</c:v>
                </c:pt>
                <c:pt idx="2">
                  <c:v>2008-
09</c:v>
                </c:pt>
                <c:pt idx="3">
                  <c:v>2009-
10</c:v>
                </c:pt>
                <c:pt idx="4">
                  <c:v>2010-
11</c:v>
                </c:pt>
                <c:pt idx="5">
                  <c:v>2011-
12</c:v>
                </c:pt>
                <c:pt idx="6">
                  <c:v>2012-
13</c:v>
                </c:pt>
                <c:pt idx="7">
                  <c:v>2013-
14</c:v>
                </c:pt>
                <c:pt idx="8">
                  <c:v>2014-
15</c:v>
                </c:pt>
                <c:pt idx="9">
                  <c:v>2015-
16</c:v>
                </c:pt>
                <c:pt idx="10">
                  <c:v>2016-
17</c:v>
                </c:pt>
              </c:strCache>
            </c:strRef>
          </c:cat>
          <c:val>
            <c:numRef>
              <c:f>'Insc M2 finalité'!$B$5:$L$5</c:f>
              <c:numCache>
                <c:formatCode>General</c:formatCode>
                <c:ptCount val="11"/>
                <c:pt idx="0">
                  <c:v>7140</c:v>
                </c:pt>
                <c:pt idx="1">
                  <c:v>11069</c:v>
                </c:pt>
                <c:pt idx="2">
                  <c:v>19249</c:v>
                </c:pt>
                <c:pt idx="3">
                  <c:v>32894</c:v>
                </c:pt>
                <c:pt idx="4">
                  <c:v>52111</c:v>
                </c:pt>
                <c:pt idx="5">
                  <c:v>55498</c:v>
                </c:pt>
                <c:pt idx="6">
                  <c:v>60019</c:v>
                </c:pt>
                <c:pt idx="7">
                  <c:v>60762</c:v>
                </c:pt>
                <c:pt idx="8">
                  <c:v>71375</c:v>
                </c:pt>
                <c:pt idx="9">
                  <c:v>76695</c:v>
                </c:pt>
                <c:pt idx="10">
                  <c:v>103282</c:v>
                </c:pt>
              </c:numCache>
            </c:numRef>
          </c:val>
        </c:ser>
        <c:ser>
          <c:idx val="3"/>
          <c:order val="3"/>
          <c:tx>
            <c:strRef>
              <c:f>'Insc M2 finalité'!$A$6</c:f>
              <c:strCache>
                <c:ptCount val="1"/>
                <c:pt idx="0">
                  <c:v>Master MEEF</c:v>
                </c:pt>
              </c:strCache>
            </c:strRef>
          </c:tx>
          <c:invertIfNegative val="0"/>
          <c:cat>
            <c:strRef>
              <c:f>'Insc M2 finalité'!$B$2:$L$2</c:f>
              <c:strCache>
                <c:ptCount val="11"/>
                <c:pt idx="0">
                  <c:v>2006-
07</c:v>
                </c:pt>
                <c:pt idx="1">
                  <c:v>2007-
08</c:v>
                </c:pt>
                <c:pt idx="2">
                  <c:v>2008-
09</c:v>
                </c:pt>
                <c:pt idx="3">
                  <c:v>2009-
10</c:v>
                </c:pt>
                <c:pt idx="4">
                  <c:v>2010-
11</c:v>
                </c:pt>
                <c:pt idx="5">
                  <c:v>2011-
12</c:v>
                </c:pt>
                <c:pt idx="6">
                  <c:v>2012-
13</c:v>
                </c:pt>
                <c:pt idx="7">
                  <c:v>2013-
14</c:v>
                </c:pt>
                <c:pt idx="8">
                  <c:v>2014-
15</c:v>
                </c:pt>
                <c:pt idx="9">
                  <c:v>2015-
16</c:v>
                </c:pt>
                <c:pt idx="10">
                  <c:v>2016-
17</c:v>
                </c:pt>
              </c:strCache>
            </c:strRef>
          </c:cat>
          <c:val>
            <c:numRef>
              <c:f>'Insc M2 finalité'!$B$6:$L$6</c:f>
              <c:numCache>
                <c:formatCode>General</c:formatCode>
                <c:ptCount val="11"/>
                <c:pt idx="8">
                  <c:v>13849</c:v>
                </c:pt>
                <c:pt idx="9">
                  <c:v>26222</c:v>
                </c:pt>
                <c:pt idx="10">
                  <c:v>27599</c:v>
                </c:pt>
              </c:numCache>
            </c:numRef>
          </c:val>
        </c:ser>
        <c:dLbls>
          <c:showLegendKey val="0"/>
          <c:showVal val="0"/>
          <c:showCatName val="0"/>
          <c:showSerName val="0"/>
          <c:showPercent val="0"/>
          <c:showBubbleSize val="0"/>
        </c:dLbls>
        <c:gapWidth val="150"/>
        <c:overlap val="100"/>
        <c:axId val="100904320"/>
        <c:axId val="100906112"/>
      </c:barChart>
      <c:catAx>
        <c:axId val="100904320"/>
        <c:scaling>
          <c:orientation val="minMax"/>
        </c:scaling>
        <c:delete val="0"/>
        <c:axPos val="b"/>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00906112"/>
        <c:crosses val="autoZero"/>
        <c:auto val="1"/>
        <c:lblAlgn val="ctr"/>
        <c:lblOffset val="100"/>
        <c:noMultiLvlLbl val="0"/>
      </c:catAx>
      <c:valAx>
        <c:axId val="100906112"/>
        <c:scaling>
          <c:orientation val="minMax"/>
        </c:scaling>
        <c:delete val="0"/>
        <c:axPos val="l"/>
        <c:majorGridlines/>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00904320"/>
        <c:crosses val="autoZero"/>
        <c:crossBetween val="between"/>
      </c:valAx>
    </c:plotArea>
    <c:legend>
      <c:legendPos val="r"/>
      <c:layout>
        <c:manualLayout>
          <c:xMode val="edge"/>
          <c:yMode val="edge"/>
          <c:x val="0.10684109349627108"/>
          <c:y val="0.12074112037770426"/>
          <c:w val="0.31073497307224773"/>
          <c:h val="0.14970300310094375"/>
        </c:manualLayout>
      </c:layout>
      <c:overlay val="0"/>
      <c:txPr>
        <a:bodyPr/>
        <a:lstStyle/>
        <a:p>
          <a:pPr>
            <a:defRPr sz="900">
              <a:latin typeface="Arial" panose="020B0604020202020204" pitchFamily="34" charset="0"/>
              <a:cs typeface="Arial" panose="020B0604020202020204" pitchFamily="34" charset="0"/>
            </a:defRPr>
          </a:pPr>
          <a:endParaRPr lang="fr-FR"/>
        </a:p>
      </c:txPr>
    </c:legend>
    <c:plotVisOnly val="1"/>
    <c:dispBlanksAs val="gap"/>
    <c:showDLblsOverMax val="0"/>
  </c:chart>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000" b="1" i="0" baseline="0">
                <a:effectLst/>
                <a:latin typeface="Arial" panose="020B0604020202020204" pitchFamily="34" charset="0"/>
                <a:cs typeface="Arial" panose="020B0604020202020204" pitchFamily="34" charset="0"/>
              </a:rPr>
              <a:t>05 : Taux de poursuite en doctorat par sexe, </a:t>
            </a:r>
            <a:r>
              <a:rPr lang="fr-FR" sz="1000" b="1" i="0" u="none" strike="noStrike" baseline="0">
                <a:effectLst/>
                <a:latin typeface="Arial" panose="020B0604020202020204" pitchFamily="34" charset="0"/>
                <a:cs typeface="Arial" panose="020B0604020202020204" pitchFamily="34" charset="0"/>
              </a:rPr>
              <a:t>diplômés d'un master recherche ou indifférencié </a:t>
            </a:r>
            <a:r>
              <a:rPr lang="fr-FR" sz="1000" b="0" i="0" u="none" strike="noStrike" baseline="0">
                <a:effectLst/>
                <a:latin typeface="Arial" panose="020B0604020202020204" pitchFamily="34" charset="0"/>
                <a:cs typeface="Arial" panose="020B0604020202020204" pitchFamily="34" charset="0"/>
              </a:rPr>
              <a:t>(en %) </a:t>
            </a:r>
            <a:endParaRPr lang="fr-FR" sz="400" b="0">
              <a:effectLst/>
              <a:latin typeface="Arial" panose="020B0604020202020204" pitchFamily="34" charset="0"/>
              <a:cs typeface="Arial" panose="020B0604020202020204" pitchFamily="34" charset="0"/>
            </a:endParaRPr>
          </a:p>
        </c:rich>
      </c:tx>
      <c:layout>
        <c:manualLayout>
          <c:xMode val="edge"/>
          <c:yMode val="edge"/>
          <c:x val="0.12639027086788282"/>
          <c:y val="1.0101010101010102E-2"/>
        </c:manualLayout>
      </c:layout>
      <c:overlay val="0"/>
      <c:spPr>
        <a:noFill/>
        <a:ln w="25400">
          <a:noFill/>
        </a:ln>
      </c:spPr>
    </c:title>
    <c:autoTitleDeleted val="0"/>
    <c:plotArea>
      <c:layout>
        <c:manualLayout>
          <c:layoutTarget val="inner"/>
          <c:xMode val="edge"/>
          <c:yMode val="edge"/>
          <c:x val="6.2465624632741801E-2"/>
          <c:y val="0.12600121954452664"/>
          <c:w val="0.89303173819139769"/>
          <c:h val="0.73755534346085527"/>
        </c:manualLayout>
      </c:layout>
      <c:lineChart>
        <c:grouping val="standard"/>
        <c:varyColors val="0"/>
        <c:ser>
          <c:idx val="2"/>
          <c:order val="0"/>
          <c:tx>
            <c:strRef>
              <c:f>'Pours hors pro HF'!$A$4</c:f>
              <c:strCache>
                <c:ptCount val="1"/>
                <c:pt idx="0">
                  <c:v>Hommes</c:v>
                </c:pt>
              </c:strCache>
            </c:strRef>
          </c:tx>
          <c:cat>
            <c:strRef>
              <c:f>'Pours hors pro HF'!$B$3:$L$3</c:f>
              <c:strCache>
                <c:ptCount val="11"/>
                <c:pt idx="0">
                  <c:v>2006-
07</c:v>
                </c:pt>
                <c:pt idx="1">
                  <c:v>2007-
08</c:v>
                </c:pt>
                <c:pt idx="2">
                  <c:v>2008-
09</c:v>
                </c:pt>
                <c:pt idx="3">
                  <c:v>2009-
10</c:v>
                </c:pt>
                <c:pt idx="4">
                  <c:v>2010-
11</c:v>
                </c:pt>
                <c:pt idx="5">
                  <c:v>2011-
12</c:v>
                </c:pt>
                <c:pt idx="6">
                  <c:v>2012-
13</c:v>
                </c:pt>
                <c:pt idx="7">
                  <c:v>2013-
14</c:v>
                </c:pt>
                <c:pt idx="8">
                  <c:v>2014-
15</c:v>
                </c:pt>
                <c:pt idx="9">
                  <c:v>2015-
16</c:v>
                </c:pt>
                <c:pt idx="10">
                  <c:v>2016-
17</c:v>
                </c:pt>
              </c:strCache>
            </c:strRef>
          </c:cat>
          <c:val>
            <c:numRef>
              <c:f>'Pours hors pro HF'!$B$4:$L$4</c:f>
              <c:numCache>
                <c:formatCode>0%</c:formatCode>
                <c:ptCount val="11"/>
                <c:pt idx="0">
                  <c:v>0.35205024011821207</c:v>
                </c:pt>
                <c:pt idx="1">
                  <c:v>0.31410909090909089</c:v>
                </c:pt>
                <c:pt idx="2">
                  <c:v>0.28126595201633486</c:v>
                </c:pt>
                <c:pt idx="3">
                  <c:v>0.2295754211090783</c:v>
                </c:pt>
                <c:pt idx="4">
                  <c:v>0.17662245621140021</c:v>
                </c:pt>
                <c:pt idx="5">
                  <c:v>0.14052744002628983</c:v>
                </c:pt>
                <c:pt idx="6">
                  <c:v>0.1281949515796158</c:v>
                </c:pt>
                <c:pt idx="7">
                  <c:v>0.11135729839171792</c:v>
                </c:pt>
                <c:pt idx="8">
                  <c:v>0.10473272297696397</c:v>
                </c:pt>
                <c:pt idx="9">
                  <c:v>9.196878712950772E-2</c:v>
                </c:pt>
                <c:pt idx="10">
                  <c:v>7.8473332069236401E-2</c:v>
                </c:pt>
              </c:numCache>
            </c:numRef>
          </c:val>
          <c:smooth val="0"/>
        </c:ser>
        <c:ser>
          <c:idx val="3"/>
          <c:order val="1"/>
          <c:tx>
            <c:strRef>
              <c:f>'Pours hors pro HF'!$A$5</c:f>
              <c:strCache>
                <c:ptCount val="1"/>
                <c:pt idx="0">
                  <c:v>Femmes</c:v>
                </c:pt>
              </c:strCache>
            </c:strRef>
          </c:tx>
          <c:cat>
            <c:strRef>
              <c:f>'Pours hors pro HF'!$B$3:$L$3</c:f>
              <c:strCache>
                <c:ptCount val="11"/>
                <c:pt idx="0">
                  <c:v>2006-
07</c:v>
                </c:pt>
                <c:pt idx="1">
                  <c:v>2007-
08</c:v>
                </c:pt>
                <c:pt idx="2">
                  <c:v>2008-
09</c:v>
                </c:pt>
                <c:pt idx="3">
                  <c:v>2009-
10</c:v>
                </c:pt>
                <c:pt idx="4">
                  <c:v>2010-
11</c:v>
                </c:pt>
                <c:pt idx="5">
                  <c:v>2011-
12</c:v>
                </c:pt>
                <c:pt idx="6">
                  <c:v>2012-
13</c:v>
                </c:pt>
                <c:pt idx="7">
                  <c:v>2013-
14</c:v>
                </c:pt>
                <c:pt idx="8">
                  <c:v>2014-
15</c:v>
                </c:pt>
                <c:pt idx="9">
                  <c:v>2015-
16</c:v>
                </c:pt>
                <c:pt idx="10">
                  <c:v>2016-
17</c:v>
                </c:pt>
              </c:strCache>
            </c:strRef>
          </c:cat>
          <c:val>
            <c:numRef>
              <c:f>'Pours hors pro HF'!$B$5:$L$5</c:f>
              <c:numCache>
                <c:formatCode>0%</c:formatCode>
                <c:ptCount val="11"/>
                <c:pt idx="0">
                  <c:v>0.29036027263875364</c:v>
                </c:pt>
                <c:pt idx="1">
                  <c:v>0.24255237363059773</c:v>
                </c:pt>
                <c:pt idx="2">
                  <c:v>0.21903836813987373</c:v>
                </c:pt>
                <c:pt idx="3">
                  <c:v>0.17564563928873836</c:v>
                </c:pt>
                <c:pt idx="4">
                  <c:v>0.12512540631646535</c:v>
                </c:pt>
                <c:pt idx="5">
                  <c:v>8.5630434186346305E-2</c:v>
                </c:pt>
                <c:pt idx="6">
                  <c:v>8.072852571991139E-2</c:v>
                </c:pt>
                <c:pt idx="7">
                  <c:v>7.3524737790020125E-2</c:v>
                </c:pt>
                <c:pt idx="8">
                  <c:v>6.6693027547120073E-2</c:v>
                </c:pt>
                <c:pt idx="9">
                  <c:v>5.2330731913098505E-2</c:v>
                </c:pt>
                <c:pt idx="10">
                  <c:v>4.6208444991670893E-2</c:v>
                </c:pt>
              </c:numCache>
            </c:numRef>
          </c:val>
          <c:smooth val="0"/>
        </c:ser>
        <c:dLbls>
          <c:showLegendKey val="0"/>
          <c:showVal val="0"/>
          <c:showCatName val="0"/>
          <c:showSerName val="0"/>
          <c:showPercent val="0"/>
          <c:showBubbleSize val="0"/>
        </c:dLbls>
        <c:marker val="1"/>
        <c:smooth val="0"/>
        <c:axId val="118760576"/>
        <c:axId val="118762496"/>
      </c:lineChart>
      <c:catAx>
        <c:axId val="118760576"/>
        <c:scaling>
          <c:orientation val="minMax"/>
        </c:scaling>
        <c:delete val="0"/>
        <c:axPos val="b"/>
        <c:title>
          <c:tx>
            <c:rich>
              <a:bodyPr/>
              <a:lstStyle/>
              <a:p>
                <a:pPr algn="r">
                  <a:defRPr/>
                </a:pPr>
                <a:r>
                  <a:rPr lang="fr-FR" sz="800" b="0" i="1">
                    <a:latin typeface="Arial" panose="020B0604020202020204" pitchFamily="34" charset="0"/>
                    <a:cs typeface="Arial" panose="020B0604020202020204" pitchFamily="34" charset="0"/>
                  </a:rPr>
                  <a:t>Source : MESRI-SIES (SISE).</a:t>
                </a:r>
              </a:p>
            </c:rich>
          </c:tx>
          <c:layout>
            <c:manualLayout>
              <c:xMode val="edge"/>
              <c:yMode val="edge"/>
              <c:x val="0.78910875271025904"/>
              <c:y val="0.9534362426332591"/>
            </c:manualLayout>
          </c:layout>
          <c:overlay val="0"/>
          <c:spPr>
            <a:noFill/>
            <a:ln w="25400">
              <a:noFill/>
            </a:ln>
          </c:spPr>
        </c:title>
        <c:numFmt formatCode="General" sourceLinked="1"/>
        <c:majorTickMark val="none"/>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18762496"/>
        <c:crosses val="autoZero"/>
        <c:auto val="1"/>
        <c:lblAlgn val="ctr"/>
        <c:lblOffset val="100"/>
        <c:noMultiLvlLbl val="0"/>
      </c:catAx>
      <c:valAx>
        <c:axId val="118762496"/>
        <c:scaling>
          <c:orientation val="minMax"/>
          <c:max val="0.35000000000000003"/>
        </c:scaling>
        <c:delete val="0"/>
        <c:axPos val="l"/>
        <c:majorGridlines/>
        <c:numFmt formatCode="0%" sourceLinked="1"/>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fr-FR"/>
          </a:p>
        </c:txPr>
        <c:crossAx val="118760576"/>
        <c:crosses val="autoZero"/>
        <c:crossBetween val="midCat"/>
      </c:valAx>
    </c:plotArea>
    <c:legend>
      <c:legendPos val="t"/>
      <c:layout>
        <c:manualLayout>
          <c:xMode val="edge"/>
          <c:yMode val="edge"/>
          <c:x val="0.69835673512838869"/>
          <c:y val="0.17534553582686765"/>
          <c:w val="0.17568856340509884"/>
          <c:h val="0.15375203429386627"/>
        </c:manualLayout>
      </c:layout>
      <c:overlay val="0"/>
      <c:spPr>
        <a:noFill/>
        <a:ln w="25400">
          <a:noFill/>
        </a:ln>
      </c:spPr>
      <c:txPr>
        <a:bodyPr/>
        <a:lstStyle/>
        <a:p>
          <a:pPr>
            <a:defRPr>
              <a:latin typeface="Arial" panose="020B0604020202020204" pitchFamily="34" charset="0"/>
              <a:cs typeface="Arial" panose="020B0604020202020204" pitchFamily="34" charset="0"/>
            </a:defRPr>
          </a:pPr>
          <a:endParaRPr lang="fr-FR"/>
        </a:p>
      </c:txPr>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000" b="1" i="0" baseline="0">
                <a:effectLst/>
                <a:latin typeface="Arial" panose="020B0604020202020204" pitchFamily="34" charset="0"/>
                <a:cs typeface="Arial" panose="020B0604020202020204" pitchFamily="34" charset="0"/>
              </a:rPr>
              <a:t>Taux de poursuite en doctorat par </a:t>
            </a:r>
            <a:r>
              <a:rPr lang="fr-FR" sz="1000" b="1" i="0" u="none" strike="noStrike" baseline="0">
                <a:effectLst/>
                <a:latin typeface="Arial" panose="020B0604020202020204" pitchFamily="34" charset="0"/>
                <a:cs typeface="Arial" panose="020B0604020202020204" pitchFamily="34" charset="0"/>
              </a:rPr>
              <a:t>filière de Master 2 suivie</a:t>
            </a:r>
            <a:r>
              <a:rPr lang="fr-FR" sz="1000" b="1" i="0" baseline="0">
                <a:effectLst/>
                <a:latin typeface="Arial" panose="020B0604020202020204" pitchFamily="34" charset="0"/>
                <a:cs typeface="Arial" panose="020B0604020202020204" pitchFamily="34" charset="0"/>
              </a:rPr>
              <a:t> l'année précédente - hors master Pro - Hommes</a:t>
            </a:r>
            <a:endParaRPr lang="fr-FR" sz="1000">
              <a:effectLst/>
              <a:latin typeface="Arial" panose="020B0604020202020204" pitchFamily="34" charset="0"/>
              <a:cs typeface="Arial" panose="020B0604020202020204" pitchFamily="34" charset="0"/>
            </a:endParaRPr>
          </a:p>
        </c:rich>
      </c:tx>
      <c:overlay val="0"/>
      <c:spPr>
        <a:noFill/>
        <a:ln w="25400">
          <a:noFill/>
        </a:ln>
      </c:spPr>
    </c:title>
    <c:autoTitleDeleted val="0"/>
    <c:plotArea>
      <c:layout>
        <c:manualLayout>
          <c:layoutTarget val="inner"/>
          <c:xMode val="edge"/>
          <c:yMode val="edge"/>
          <c:x val="6.9759128210239538E-2"/>
          <c:y val="0.11708296552617023"/>
          <c:w val="0.6964729041222788"/>
          <c:h val="0.77457881666137018"/>
        </c:manualLayout>
      </c:layout>
      <c:lineChart>
        <c:grouping val="standard"/>
        <c:varyColors val="0"/>
        <c:ser>
          <c:idx val="3"/>
          <c:order val="0"/>
          <c:tx>
            <c:strRef>
              <c:f>'Pours disc hors Pro HF'!$B$20</c:f>
              <c:strCache>
                <c:ptCount val="1"/>
                <c:pt idx="0">
                  <c:v>Santé</c:v>
                </c:pt>
              </c:strCache>
            </c:strRef>
          </c:tx>
          <c:cat>
            <c:strRef>
              <c:f>'Pours disc hors Pro HF'!$F$16:$M$16</c:f>
              <c:strCache>
                <c:ptCount val="8"/>
                <c:pt idx="0">
                  <c:v>2009-
10</c:v>
                </c:pt>
                <c:pt idx="1">
                  <c:v>2010-
11</c:v>
                </c:pt>
                <c:pt idx="2">
                  <c:v>2011-
12</c:v>
                </c:pt>
                <c:pt idx="3">
                  <c:v>2012-
13</c:v>
                </c:pt>
                <c:pt idx="4">
                  <c:v>2013-
14</c:v>
                </c:pt>
                <c:pt idx="5">
                  <c:v>2014-
15</c:v>
                </c:pt>
                <c:pt idx="6">
                  <c:v>2015-
16</c:v>
                </c:pt>
                <c:pt idx="7">
                  <c:v>2016-
17</c:v>
                </c:pt>
              </c:strCache>
            </c:strRef>
          </c:cat>
          <c:val>
            <c:numRef>
              <c:f>'Pours disc hors Pro HF'!$F$20:$M$20</c:f>
              <c:numCache>
                <c:formatCode>0</c:formatCode>
                <c:ptCount val="8"/>
                <c:pt idx="0">
                  <c:v>24.056603773584907</c:v>
                </c:pt>
                <c:pt idx="1">
                  <c:v>23.193916349809886</c:v>
                </c:pt>
                <c:pt idx="2">
                  <c:v>22.413793103448278</c:v>
                </c:pt>
                <c:pt idx="3">
                  <c:v>16.088328075709779</c:v>
                </c:pt>
                <c:pt idx="4">
                  <c:v>16.825396825396826</c:v>
                </c:pt>
                <c:pt idx="5">
                  <c:v>16.081871345029239</c:v>
                </c:pt>
                <c:pt idx="6">
                  <c:v>16.666666666666664</c:v>
                </c:pt>
                <c:pt idx="7">
                  <c:v>16.666666666666664</c:v>
                </c:pt>
              </c:numCache>
            </c:numRef>
          </c:val>
          <c:smooth val="0"/>
        </c:ser>
        <c:ser>
          <c:idx val="4"/>
          <c:order val="1"/>
          <c:tx>
            <c:strRef>
              <c:f>'Pours disc hors Pro HF'!$B$21</c:f>
              <c:strCache>
                <c:ptCount val="1"/>
                <c:pt idx="0">
                  <c:v>Sciences</c:v>
                </c:pt>
              </c:strCache>
            </c:strRef>
          </c:tx>
          <c:cat>
            <c:strRef>
              <c:f>'Pours disc hors Pro HF'!$F$16:$M$16</c:f>
              <c:strCache>
                <c:ptCount val="8"/>
                <c:pt idx="0">
                  <c:v>2009-
10</c:v>
                </c:pt>
                <c:pt idx="1">
                  <c:v>2010-
11</c:v>
                </c:pt>
                <c:pt idx="2">
                  <c:v>2011-
12</c:v>
                </c:pt>
                <c:pt idx="3">
                  <c:v>2012-
13</c:v>
                </c:pt>
                <c:pt idx="4">
                  <c:v>2013-
14</c:v>
                </c:pt>
                <c:pt idx="5">
                  <c:v>2014-
15</c:v>
                </c:pt>
                <c:pt idx="6">
                  <c:v>2015-
16</c:v>
                </c:pt>
                <c:pt idx="7">
                  <c:v>2016-
17</c:v>
                </c:pt>
              </c:strCache>
            </c:strRef>
          </c:cat>
          <c:val>
            <c:numRef>
              <c:f>'Pours disc hors Pro HF'!$F$21:$M$21</c:f>
              <c:numCache>
                <c:formatCode>0</c:formatCode>
                <c:ptCount val="8"/>
                <c:pt idx="0">
                  <c:v>28.609412390321726</c:v>
                </c:pt>
                <c:pt idx="1">
                  <c:v>22.810522810522809</c:v>
                </c:pt>
                <c:pt idx="2">
                  <c:v>19.677003864064201</c:v>
                </c:pt>
                <c:pt idx="3">
                  <c:v>17.921785613804744</c:v>
                </c:pt>
                <c:pt idx="4">
                  <c:v>15.954070201643017</c:v>
                </c:pt>
                <c:pt idx="5">
                  <c:v>14.80641785838856</c:v>
                </c:pt>
                <c:pt idx="6">
                  <c:v>14.643335565974546</c:v>
                </c:pt>
                <c:pt idx="7">
                  <c:v>12.56887772895306</c:v>
                </c:pt>
              </c:numCache>
            </c:numRef>
          </c:val>
          <c:smooth val="0"/>
        </c:ser>
        <c:ser>
          <c:idx val="6"/>
          <c:order val="2"/>
          <c:tx>
            <c:strRef>
              <c:f>'Pours disc hors Pro HF'!$A$23:$B$23</c:f>
              <c:strCache>
                <c:ptCount val="1"/>
                <c:pt idx="0">
                  <c:v>Total </c:v>
                </c:pt>
              </c:strCache>
            </c:strRef>
          </c:tx>
          <c:cat>
            <c:strRef>
              <c:f>'Pours disc hors Pro HF'!$F$16:$M$16</c:f>
              <c:strCache>
                <c:ptCount val="8"/>
                <c:pt idx="0">
                  <c:v>2009-
10</c:v>
                </c:pt>
                <c:pt idx="1">
                  <c:v>2010-
11</c:v>
                </c:pt>
                <c:pt idx="2">
                  <c:v>2011-
12</c:v>
                </c:pt>
                <c:pt idx="3">
                  <c:v>2012-
13</c:v>
                </c:pt>
                <c:pt idx="4">
                  <c:v>2013-
14</c:v>
                </c:pt>
                <c:pt idx="5">
                  <c:v>2014-
15</c:v>
                </c:pt>
                <c:pt idx="6">
                  <c:v>2015-
16</c:v>
                </c:pt>
                <c:pt idx="7">
                  <c:v>2016-
17</c:v>
                </c:pt>
              </c:strCache>
            </c:strRef>
          </c:cat>
          <c:val>
            <c:numRef>
              <c:f>'Pours disc hors Pro HF'!$F$23:$M$23</c:f>
              <c:numCache>
                <c:formatCode>0</c:formatCode>
                <c:ptCount val="8"/>
                <c:pt idx="0">
                  <c:v>22.957542110907831</c:v>
                </c:pt>
                <c:pt idx="1">
                  <c:v>17.66224562114002</c:v>
                </c:pt>
                <c:pt idx="2">
                  <c:v>14.052744002628984</c:v>
                </c:pt>
                <c:pt idx="3">
                  <c:v>12.81949515796158</c:v>
                </c:pt>
                <c:pt idx="4">
                  <c:v>11.135729839171791</c:v>
                </c:pt>
                <c:pt idx="5">
                  <c:v>10.473272297696397</c:v>
                </c:pt>
                <c:pt idx="6">
                  <c:v>9.1968787129507721</c:v>
                </c:pt>
                <c:pt idx="7">
                  <c:v>7.8473332069236399</c:v>
                </c:pt>
              </c:numCache>
            </c:numRef>
          </c:val>
          <c:smooth val="0"/>
        </c:ser>
        <c:ser>
          <c:idx val="0"/>
          <c:order val="3"/>
          <c:tx>
            <c:strRef>
              <c:f>'Pours disc hors Pro HF'!$B$17</c:f>
              <c:strCache>
                <c:ptCount val="1"/>
                <c:pt idx="0">
                  <c:v>Droit</c:v>
                </c:pt>
              </c:strCache>
            </c:strRef>
          </c:tx>
          <c:cat>
            <c:strRef>
              <c:f>'Pours disc hors Pro HF'!$F$16:$M$16</c:f>
              <c:strCache>
                <c:ptCount val="8"/>
                <c:pt idx="0">
                  <c:v>2009-
10</c:v>
                </c:pt>
                <c:pt idx="1">
                  <c:v>2010-
11</c:v>
                </c:pt>
                <c:pt idx="2">
                  <c:v>2011-
12</c:v>
                </c:pt>
                <c:pt idx="3">
                  <c:v>2012-
13</c:v>
                </c:pt>
                <c:pt idx="4">
                  <c:v>2013-
14</c:v>
                </c:pt>
                <c:pt idx="5">
                  <c:v>2014-
15</c:v>
                </c:pt>
                <c:pt idx="6">
                  <c:v>2015-
16</c:v>
                </c:pt>
                <c:pt idx="7">
                  <c:v>2016-
17</c:v>
                </c:pt>
              </c:strCache>
            </c:strRef>
          </c:cat>
          <c:val>
            <c:numRef>
              <c:f>'Pours disc hors Pro HF'!$F$17:$M$17</c:f>
              <c:numCache>
                <c:formatCode>0</c:formatCode>
                <c:ptCount val="8"/>
                <c:pt idx="0">
                  <c:v>17.367088607594937</c:v>
                </c:pt>
                <c:pt idx="1">
                  <c:v>15.397775876817793</c:v>
                </c:pt>
                <c:pt idx="2">
                  <c:v>13.702733058779485</c:v>
                </c:pt>
                <c:pt idx="3">
                  <c:v>12.14885078438526</c:v>
                </c:pt>
                <c:pt idx="4">
                  <c:v>9.8307098307098304</c:v>
                </c:pt>
                <c:pt idx="5">
                  <c:v>9.4416837182110491</c:v>
                </c:pt>
                <c:pt idx="6">
                  <c:v>9.0221642764015648</c:v>
                </c:pt>
                <c:pt idx="7">
                  <c:v>6.3873159682899212</c:v>
                </c:pt>
              </c:numCache>
            </c:numRef>
          </c:val>
          <c:smooth val="0"/>
        </c:ser>
        <c:ser>
          <c:idx val="2"/>
          <c:order val="4"/>
          <c:tx>
            <c:strRef>
              <c:f>'Pours disc hors Pro HF'!$B$19</c:f>
              <c:strCache>
                <c:ptCount val="1"/>
                <c:pt idx="0">
                  <c:v>Lettres, Sc. Humaines</c:v>
                </c:pt>
              </c:strCache>
            </c:strRef>
          </c:tx>
          <c:cat>
            <c:strRef>
              <c:f>'Pours disc hors Pro HF'!$F$16:$M$16</c:f>
              <c:strCache>
                <c:ptCount val="8"/>
                <c:pt idx="0">
                  <c:v>2009-
10</c:v>
                </c:pt>
                <c:pt idx="1">
                  <c:v>2010-
11</c:v>
                </c:pt>
                <c:pt idx="2">
                  <c:v>2011-
12</c:v>
                </c:pt>
                <c:pt idx="3">
                  <c:v>2012-
13</c:v>
                </c:pt>
                <c:pt idx="4">
                  <c:v>2013-
14</c:v>
                </c:pt>
                <c:pt idx="5">
                  <c:v>2014-
15</c:v>
                </c:pt>
                <c:pt idx="6">
                  <c:v>2015-
16</c:v>
                </c:pt>
                <c:pt idx="7">
                  <c:v>2016-
17</c:v>
                </c:pt>
              </c:strCache>
            </c:strRef>
          </c:cat>
          <c:val>
            <c:numRef>
              <c:f>'Pours disc hors Pro HF'!$F$19:$M$19</c:f>
              <c:numCache>
                <c:formatCode>0</c:formatCode>
                <c:ptCount val="8"/>
                <c:pt idx="0">
                  <c:v>22.918890074706511</c:v>
                </c:pt>
                <c:pt idx="1">
                  <c:v>17.156972827307435</c:v>
                </c:pt>
                <c:pt idx="2">
                  <c:v>11.698346468861072</c:v>
                </c:pt>
                <c:pt idx="3">
                  <c:v>11.280439905734486</c:v>
                </c:pt>
                <c:pt idx="4">
                  <c:v>9.3349984389634724</c:v>
                </c:pt>
                <c:pt idx="5">
                  <c:v>8.3818571866380633</c:v>
                </c:pt>
                <c:pt idx="6">
                  <c:v>5.8045387159311206</c:v>
                </c:pt>
                <c:pt idx="7">
                  <c:v>5.480008118530546</c:v>
                </c:pt>
              </c:numCache>
            </c:numRef>
          </c:val>
          <c:smooth val="0"/>
        </c:ser>
        <c:ser>
          <c:idx val="5"/>
          <c:order val="5"/>
          <c:tx>
            <c:strRef>
              <c:f>'Pours disc hors Pro HF'!$B$22</c:f>
              <c:strCache>
                <c:ptCount val="1"/>
                <c:pt idx="0">
                  <c:v>STAPS</c:v>
                </c:pt>
              </c:strCache>
            </c:strRef>
          </c:tx>
          <c:cat>
            <c:strRef>
              <c:f>'Pours disc hors Pro HF'!$F$16:$M$16</c:f>
              <c:strCache>
                <c:ptCount val="8"/>
                <c:pt idx="0">
                  <c:v>2009-
10</c:v>
                </c:pt>
                <c:pt idx="1">
                  <c:v>2010-
11</c:v>
                </c:pt>
                <c:pt idx="2">
                  <c:v>2011-
12</c:v>
                </c:pt>
                <c:pt idx="3">
                  <c:v>2012-
13</c:v>
                </c:pt>
                <c:pt idx="4">
                  <c:v>2013-
14</c:v>
                </c:pt>
                <c:pt idx="5">
                  <c:v>2014-
15</c:v>
                </c:pt>
                <c:pt idx="6">
                  <c:v>2015-
16</c:v>
                </c:pt>
                <c:pt idx="7">
                  <c:v>2016-
17</c:v>
                </c:pt>
              </c:strCache>
            </c:strRef>
          </c:cat>
          <c:val>
            <c:numRef>
              <c:f>'Pours disc hors Pro HF'!$F$22:$M$22</c:f>
              <c:numCache>
                <c:formatCode>0</c:formatCode>
                <c:ptCount val="8"/>
                <c:pt idx="0">
                  <c:v>15.025906735751295</c:v>
                </c:pt>
                <c:pt idx="1">
                  <c:v>13.131313131313133</c:v>
                </c:pt>
                <c:pt idx="2">
                  <c:v>6.0556464811783961</c:v>
                </c:pt>
                <c:pt idx="3">
                  <c:v>4.8494983277591972</c:v>
                </c:pt>
                <c:pt idx="4">
                  <c:v>5.0769230769230766</c:v>
                </c:pt>
                <c:pt idx="5">
                  <c:v>4.431314623338257</c:v>
                </c:pt>
                <c:pt idx="6">
                  <c:v>4.4032444959443797</c:v>
                </c:pt>
                <c:pt idx="7">
                  <c:v>2.783964365256125</c:v>
                </c:pt>
              </c:numCache>
            </c:numRef>
          </c:val>
          <c:smooth val="0"/>
        </c:ser>
        <c:ser>
          <c:idx val="1"/>
          <c:order val="6"/>
          <c:tx>
            <c:strRef>
              <c:f>'Pours disc hors Pro HF'!$B$18</c:f>
              <c:strCache>
                <c:ptCount val="1"/>
                <c:pt idx="0">
                  <c:v>Economie, AES</c:v>
                </c:pt>
              </c:strCache>
            </c:strRef>
          </c:tx>
          <c:cat>
            <c:strRef>
              <c:f>'Pours disc hors Pro HF'!$F$16:$M$16</c:f>
              <c:strCache>
                <c:ptCount val="8"/>
                <c:pt idx="0">
                  <c:v>2009-
10</c:v>
                </c:pt>
                <c:pt idx="1">
                  <c:v>2010-
11</c:v>
                </c:pt>
                <c:pt idx="2">
                  <c:v>2011-
12</c:v>
                </c:pt>
                <c:pt idx="3">
                  <c:v>2012-
13</c:v>
                </c:pt>
                <c:pt idx="4">
                  <c:v>2013-
14</c:v>
                </c:pt>
                <c:pt idx="5">
                  <c:v>2014-
15</c:v>
                </c:pt>
                <c:pt idx="6">
                  <c:v>2015-
16</c:v>
                </c:pt>
                <c:pt idx="7">
                  <c:v>2016-
17</c:v>
                </c:pt>
              </c:strCache>
            </c:strRef>
          </c:cat>
          <c:val>
            <c:numRef>
              <c:f>'Pours disc hors Pro HF'!$F$18:$M$18</c:f>
              <c:numCache>
                <c:formatCode>0</c:formatCode>
                <c:ptCount val="8"/>
                <c:pt idx="0">
                  <c:v>9.3139482053611999</c:v>
                </c:pt>
                <c:pt idx="1">
                  <c:v>6.1873895109015908</c:v>
                </c:pt>
                <c:pt idx="2">
                  <c:v>4.9904942965779471</c:v>
                </c:pt>
                <c:pt idx="3">
                  <c:v>4.1666666666666661</c:v>
                </c:pt>
                <c:pt idx="4">
                  <c:v>4.0406177279458433</c:v>
                </c:pt>
                <c:pt idx="5">
                  <c:v>3.9535883111302108</c:v>
                </c:pt>
                <c:pt idx="6">
                  <c:v>2.9708520179372195</c:v>
                </c:pt>
                <c:pt idx="7">
                  <c:v>2.7366342220341378</c:v>
                </c:pt>
              </c:numCache>
            </c:numRef>
          </c:val>
          <c:smooth val="0"/>
        </c:ser>
        <c:dLbls>
          <c:showLegendKey val="0"/>
          <c:showVal val="0"/>
          <c:showCatName val="0"/>
          <c:showSerName val="0"/>
          <c:showPercent val="0"/>
          <c:showBubbleSize val="0"/>
        </c:dLbls>
        <c:marker val="1"/>
        <c:smooth val="0"/>
        <c:axId val="118928512"/>
        <c:axId val="118930432"/>
      </c:lineChart>
      <c:catAx>
        <c:axId val="118928512"/>
        <c:scaling>
          <c:orientation val="minMax"/>
        </c:scaling>
        <c:delete val="0"/>
        <c:axPos val="b"/>
        <c:title>
          <c:tx>
            <c:rich>
              <a:bodyPr/>
              <a:lstStyle/>
              <a:p>
                <a:pPr>
                  <a:defRPr sz="800" i="1">
                    <a:latin typeface="Arial" panose="020B0604020202020204" pitchFamily="34" charset="0"/>
                    <a:cs typeface="Arial" panose="020B0604020202020204" pitchFamily="34" charset="0"/>
                  </a:defRPr>
                </a:pPr>
                <a:r>
                  <a:rPr lang="fr-FR" sz="800" b="0" i="1">
                    <a:latin typeface="Arial" panose="020B0604020202020204" pitchFamily="34" charset="0"/>
                    <a:cs typeface="Arial" panose="020B0604020202020204" pitchFamily="34" charset="0"/>
                  </a:rPr>
                  <a:t>Source : MESRI-SIES (SISE).</a:t>
                </a:r>
              </a:p>
            </c:rich>
          </c:tx>
          <c:layout>
            <c:manualLayout>
              <c:xMode val="edge"/>
              <c:yMode val="edge"/>
              <c:x val="0.72477366255144027"/>
              <c:y val="0.96082639337488585"/>
            </c:manualLayout>
          </c:layout>
          <c:overlay val="0"/>
          <c:spPr>
            <a:noFill/>
            <a:ln w="25400">
              <a:noFill/>
            </a:ln>
          </c:spPr>
        </c:title>
        <c:numFmt formatCode="0%" sourceLinked="1"/>
        <c:majorTickMark val="none"/>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18930432"/>
        <c:crosses val="autoZero"/>
        <c:auto val="1"/>
        <c:lblAlgn val="ctr"/>
        <c:lblOffset val="100"/>
        <c:noMultiLvlLbl val="0"/>
      </c:catAx>
      <c:valAx>
        <c:axId val="118930432"/>
        <c:scaling>
          <c:orientation val="minMax"/>
        </c:scaling>
        <c:delete val="0"/>
        <c:axPos val="l"/>
        <c:majorGridlines/>
        <c:numFmt formatCode="0" sourceLinked="1"/>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fr-FR"/>
          </a:p>
        </c:txPr>
        <c:crossAx val="118928512"/>
        <c:crosses val="autoZero"/>
        <c:crossBetween val="midCat"/>
      </c:valAx>
    </c:plotArea>
    <c:legend>
      <c:legendPos val="t"/>
      <c:layout>
        <c:manualLayout>
          <c:xMode val="edge"/>
          <c:yMode val="edge"/>
          <c:x val="0.75253164556962027"/>
          <c:y val="0.21698786581013563"/>
          <c:w val="0.2438818565400844"/>
          <c:h val="0.65120032372827064"/>
        </c:manualLayout>
      </c:layout>
      <c:overlay val="0"/>
      <c:spPr>
        <a:noFill/>
        <a:ln w="25400">
          <a:noFill/>
        </a:ln>
      </c:spPr>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000" b="1" i="0" baseline="0">
                <a:effectLst/>
                <a:latin typeface="Arial" panose="020B0604020202020204" pitchFamily="34" charset="0"/>
                <a:cs typeface="Arial" panose="020B0604020202020204" pitchFamily="34" charset="0"/>
              </a:rPr>
              <a:t>Taux de poursuite en doctorat par </a:t>
            </a:r>
            <a:r>
              <a:rPr lang="fr-FR" sz="1000" b="1" i="0" u="none" strike="noStrike" baseline="0">
                <a:effectLst/>
                <a:latin typeface="Arial" panose="020B0604020202020204" pitchFamily="34" charset="0"/>
                <a:cs typeface="Arial" panose="020B0604020202020204" pitchFamily="34" charset="0"/>
              </a:rPr>
              <a:t>filière de Master 2 suivie</a:t>
            </a:r>
            <a:r>
              <a:rPr lang="fr-FR" sz="1000" b="1" i="0" baseline="0">
                <a:effectLst/>
                <a:latin typeface="Arial" panose="020B0604020202020204" pitchFamily="34" charset="0"/>
                <a:cs typeface="Arial" panose="020B0604020202020204" pitchFamily="34" charset="0"/>
              </a:rPr>
              <a:t> l'année précédente - hors master Pro) - Femmes</a:t>
            </a:r>
            <a:endParaRPr lang="fr-FR" sz="1000">
              <a:effectLst/>
              <a:latin typeface="Arial" panose="020B0604020202020204" pitchFamily="34" charset="0"/>
              <a:cs typeface="Arial" panose="020B0604020202020204" pitchFamily="34" charset="0"/>
            </a:endParaRPr>
          </a:p>
        </c:rich>
      </c:tx>
      <c:layout>
        <c:manualLayout>
          <c:xMode val="edge"/>
          <c:yMode val="edge"/>
          <c:x val="0.13733850714703827"/>
          <c:y val="1.4624416993879759E-2"/>
        </c:manualLayout>
      </c:layout>
      <c:overlay val="0"/>
      <c:spPr>
        <a:noFill/>
        <a:ln w="25400">
          <a:noFill/>
        </a:ln>
      </c:spPr>
    </c:title>
    <c:autoTitleDeleted val="0"/>
    <c:plotArea>
      <c:layout>
        <c:manualLayout>
          <c:layoutTarget val="inner"/>
          <c:xMode val="edge"/>
          <c:yMode val="edge"/>
          <c:x val="5.949766400657408E-2"/>
          <c:y val="0.12069565193419411"/>
          <c:w val="0.73264196114006686"/>
          <c:h val="0.76883814190185729"/>
        </c:manualLayout>
      </c:layout>
      <c:lineChart>
        <c:grouping val="standard"/>
        <c:varyColors val="0"/>
        <c:ser>
          <c:idx val="4"/>
          <c:order val="0"/>
          <c:tx>
            <c:strRef>
              <c:f>'Pours disc hors Pro HF'!$B$31</c:f>
              <c:strCache>
                <c:ptCount val="1"/>
                <c:pt idx="0">
                  <c:v>Sciences</c:v>
                </c:pt>
              </c:strCache>
            </c:strRef>
          </c:tx>
          <c:cat>
            <c:strRef>
              <c:f>'Pours disc hors Pro HF'!$F$26:$M$26</c:f>
              <c:strCache>
                <c:ptCount val="8"/>
                <c:pt idx="0">
                  <c:v>2009-
10</c:v>
                </c:pt>
                <c:pt idx="1">
                  <c:v>2010-
11</c:v>
                </c:pt>
                <c:pt idx="2">
                  <c:v>2011-
12</c:v>
                </c:pt>
                <c:pt idx="3">
                  <c:v>2012-
13</c:v>
                </c:pt>
                <c:pt idx="4">
                  <c:v>2013-
14</c:v>
                </c:pt>
                <c:pt idx="5">
                  <c:v>2014-
15</c:v>
                </c:pt>
                <c:pt idx="6">
                  <c:v>2015-
16</c:v>
                </c:pt>
                <c:pt idx="7">
                  <c:v>2016-
17</c:v>
                </c:pt>
              </c:strCache>
            </c:strRef>
          </c:cat>
          <c:val>
            <c:numRef>
              <c:f>'Pours disc hors Pro HF'!$F$31:$M$31</c:f>
              <c:numCache>
                <c:formatCode>0</c:formatCode>
                <c:ptCount val="8"/>
                <c:pt idx="0">
                  <c:v>30.76923076923077</c:v>
                </c:pt>
                <c:pt idx="1">
                  <c:v>23.101433882103027</c:v>
                </c:pt>
                <c:pt idx="2">
                  <c:v>19.003663003663004</c:v>
                </c:pt>
                <c:pt idx="3">
                  <c:v>18.555240793201133</c:v>
                </c:pt>
                <c:pt idx="4">
                  <c:v>16.747442110931608</c:v>
                </c:pt>
                <c:pt idx="5">
                  <c:v>15.4864413314484</c:v>
                </c:pt>
                <c:pt idx="6">
                  <c:v>14.573908790805723</c:v>
                </c:pt>
                <c:pt idx="7">
                  <c:v>13.170731707317074</c:v>
                </c:pt>
              </c:numCache>
            </c:numRef>
          </c:val>
          <c:smooth val="0"/>
        </c:ser>
        <c:ser>
          <c:idx val="3"/>
          <c:order val="1"/>
          <c:tx>
            <c:strRef>
              <c:f>'Pours disc hors Pro HF'!$B$30</c:f>
              <c:strCache>
                <c:ptCount val="1"/>
                <c:pt idx="0">
                  <c:v>Santé</c:v>
                </c:pt>
              </c:strCache>
            </c:strRef>
          </c:tx>
          <c:cat>
            <c:strRef>
              <c:f>'Pours disc hors Pro HF'!$F$26:$M$26</c:f>
              <c:strCache>
                <c:ptCount val="8"/>
                <c:pt idx="0">
                  <c:v>2009-
10</c:v>
                </c:pt>
                <c:pt idx="1">
                  <c:v>2010-
11</c:v>
                </c:pt>
                <c:pt idx="2">
                  <c:v>2011-
12</c:v>
                </c:pt>
                <c:pt idx="3">
                  <c:v>2012-
13</c:v>
                </c:pt>
                <c:pt idx="4">
                  <c:v>2013-
14</c:v>
                </c:pt>
                <c:pt idx="5">
                  <c:v>2014-
15</c:v>
                </c:pt>
                <c:pt idx="6">
                  <c:v>2015-
16</c:v>
                </c:pt>
                <c:pt idx="7">
                  <c:v>2016-
17</c:v>
                </c:pt>
              </c:strCache>
            </c:strRef>
          </c:cat>
          <c:val>
            <c:numRef>
              <c:f>'Pours disc hors Pro HF'!$F$30:$M$30</c:f>
              <c:numCache>
                <c:formatCode>0</c:formatCode>
                <c:ptCount val="8"/>
                <c:pt idx="0">
                  <c:v>24.011299435028249</c:v>
                </c:pt>
                <c:pt idx="1">
                  <c:v>22.978723404255319</c:v>
                </c:pt>
                <c:pt idx="2">
                  <c:v>18.609406952965234</c:v>
                </c:pt>
                <c:pt idx="3">
                  <c:v>16.836734693877549</c:v>
                </c:pt>
                <c:pt idx="4">
                  <c:v>13.473053892215569</c:v>
                </c:pt>
                <c:pt idx="5">
                  <c:v>12.606232294617564</c:v>
                </c:pt>
                <c:pt idx="6">
                  <c:v>9.4958968347010551</c:v>
                </c:pt>
                <c:pt idx="7">
                  <c:v>10.846953937592868</c:v>
                </c:pt>
              </c:numCache>
            </c:numRef>
          </c:val>
          <c:smooth val="0"/>
        </c:ser>
        <c:ser>
          <c:idx val="6"/>
          <c:order val="2"/>
          <c:tx>
            <c:strRef>
              <c:f>'Pours disc hors Pro HF'!$A$33:$B$33</c:f>
              <c:strCache>
                <c:ptCount val="1"/>
                <c:pt idx="0">
                  <c:v>Total </c:v>
                </c:pt>
              </c:strCache>
            </c:strRef>
          </c:tx>
          <c:cat>
            <c:strRef>
              <c:f>'Pours disc hors Pro HF'!$F$26:$M$26</c:f>
              <c:strCache>
                <c:ptCount val="8"/>
                <c:pt idx="0">
                  <c:v>2009-
10</c:v>
                </c:pt>
                <c:pt idx="1">
                  <c:v>2010-
11</c:v>
                </c:pt>
                <c:pt idx="2">
                  <c:v>2011-
12</c:v>
                </c:pt>
                <c:pt idx="3">
                  <c:v>2012-
13</c:v>
                </c:pt>
                <c:pt idx="4">
                  <c:v>2013-
14</c:v>
                </c:pt>
                <c:pt idx="5">
                  <c:v>2014-
15</c:v>
                </c:pt>
                <c:pt idx="6">
                  <c:v>2015-
16</c:v>
                </c:pt>
                <c:pt idx="7">
                  <c:v>2016-
17</c:v>
                </c:pt>
              </c:strCache>
            </c:strRef>
          </c:cat>
          <c:val>
            <c:numRef>
              <c:f>'Pours disc hors Pro HF'!$F$33:$M$33</c:f>
              <c:numCache>
                <c:formatCode>0</c:formatCode>
                <c:ptCount val="8"/>
                <c:pt idx="0">
                  <c:v>17.564563928873834</c:v>
                </c:pt>
                <c:pt idx="1">
                  <c:v>12.512540631646536</c:v>
                </c:pt>
                <c:pt idx="2">
                  <c:v>8.5630434186346314</c:v>
                </c:pt>
                <c:pt idx="3">
                  <c:v>8.0728525719911381</c:v>
                </c:pt>
                <c:pt idx="4">
                  <c:v>7.3524737790020129</c:v>
                </c:pt>
                <c:pt idx="5">
                  <c:v>6.6693027547120076</c:v>
                </c:pt>
                <c:pt idx="6">
                  <c:v>5.2330731913098507</c:v>
                </c:pt>
                <c:pt idx="7">
                  <c:v>4.6208444991670889</c:v>
                </c:pt>
              </c:numCache>
            </c:numRef>
          </c:val>
          <c:smooth val="0"/>
        </c:ser>
        <c:ser>
          <c:idx val="0"/>
          <c:order val="3"/>
          <c:tx>
            <c:strRef>
              <c:f>'Pours disc hors Pro HF'!$B$27</c:f>
              <c:strCache>
                <c:ptCount val="1"/>
                <c:pt idx="0">
                  <c:v>Droit</c:v>
                </c:pt>
              </c:strCache>
            </c:strRef>
          </c:tx>
          <c:cat>
            <c:strRef>
              <c:f>'Pours disc hors Pro HF'!$F$26:$M$26</c:f>
              <c:strCache>
                <c:ptCount val="8"/>
                <c:pt idx="0">
                  <c:v>2009-
10</c:v>
                </c:pt>
                <c:pt idx="1">
                  <c:v>2010-
11</c:v>
                </c:pt>
                <c:pt idx="2">
                  <c:v>2011-
12</c:v>
                </c:pt>
                <c:pt idx="3">
                  <c:v>2012-
13</c:v>
                </c:pt>
                <c:pt idx="4">
                  <c:v>2013-
14</c:v>
                </c:pt>
                <c:pt idx="5">
                  <c:v>2014-
15</c:v>
                </c:pt>
                <c:pt idx="6">
                  <c:v>2015-
16</c:v>
                </c:pt>
                <c:pt idx="7">
                  <c:v>2016-
17</c:v>
                </c:pt>
              </c:strCache>
            </c:strRef>
          </c:cat>
          <c:val>
            <c:numRef>
              <c:f>'Pours disc hors Pro HF'!$F$27:$M$27</c:f>
              <c:numCache>
                <c:formatCode>0</c:formatCode>
                <c:ptCount val="8"/>
                <c:pt idx="0">
                  <c:v>9.9545224861040928</c:v>
                </c:pt>
                <c:pt idx="1">
                  <c:v>7.8024796921761439</c:v>
                </c:pt>
                <c:pt idx="2">
                  <c:v>7.5781559161060557</c:v>
                </c:pt>
                <c:pt idx="3">
                  <c:v>6.3949139865370235</c:v>
                </c:pt>
                <c:pt idx="4">
                  <c:v>5.4889071487263763</c:v>
                </c:pt>
                <c:pt idx="5">
                  <c:v>4.3821491864024491</c:v>
                </c:pt>
                <c:pt idx="6">
                  <c:v>4.2981665163811247</c:v>
                </c:pt>
                <c:pt idx="7">
                  <c:v>3.7693222354340068</c:v>
                </c:pt>
              </c:numCache>
            </c:numRef>
          </c:val>
          <c:smooth val="0"/>
        </c:ser>
        <c:ser>
          <c:idx val="2"/>
          <c:order val="4"/>
          <c:tx>
            <c:strRef>
              <c:f>'Pours disc hors Pro HF'!$B$29</c:f>
              <c:strCache>
                <c:ptCount val="1"/>
                <c:pt idx="0">
                  <c:v>Lettres, Sc. Humaines</c:v>
                </c:pt>
              </c:strCache>
            </c:strRef>
          </c:tx>
          <c:cat>
            <c:strRef>
              <c:f>'Pours disc hors Pro HF'!$F$26:$M$26</c:f>
              <c:strCache>
                <c:ptCount val="8"/>
                <c:pt idx="0">
                  <c:v>2009-
10</c:v>
                </c:pt>
                <c:pt idx="1">
                  <c:v>2010-
11</c:v>
                </c:pt>
                <c:pt idx="2">
                  <c:v>2011-
12</c:v>
                </c:pt>
                <c:pt idx="3">
                  <c:v>2012-
13</c:v>
                </c:pt>
                <c:pt idx="4">
                  <c:v>2013-
14</c:v>
                </c:pt>
                <c:pt idx="5">
                  <c:v>2014-
15</c:v>
                </c:pt>
                <c:pt idx="6">
                  <c:v>2015-
16</c:v>
                </c:pt>
                <c:pt idx="7">
                  <c:v>2016-
17</c:v>
                </c:pt>
              </c:strCache>
            </c:strRef>
          </c:cat>
          <c:val>
            <c:numRef>
              <c:f>'Pours disc hors Pro HF'!$F$29:$M$29</c:f>
              <c:numCache>
                <c:formatCode>0</c:formatCode>
                <c:ptCount val="8"/>
                <c:pt idx="0">
                  <c:v>16.774705648895356</c:v>
                </c:pt>
                <c:pt idx="1">
                  <c:v>11.660531290418865</c:v>
                </c:pt>
                <c:pt idx="2">
                  <c:v>6.3070273731391069</c:v>
                </c:pt>
                <c:pt idx="3">
                  <c:v>5.9070057201110044</c:v>
                </c:pt>
                <c:pt idx="4">
                  <c:v>5.440249754292652</c:v>
                </c:pt>
                <c:pt idx="5">
                  <c:v>4.92654433889905</c:v>
                </c:pt>
                <c:pt idx="6">
                  <c:v>3.1713160352458685</c:v>
                </c:pt>
                <c:pt idx="7">
                  <c:v>2.7911810556009207</c:v>
                </c:pt>
              </c:numCache>
            </c:numRef>
          </c:val>
          <c:smooth val="0"/>
        </c:ser>
        <c:ser>
          <c:idx val="5"/>
          <c:order val="5"/>
          <c:tx>
            <c:strRef>
              <c:f>'Pours disc hors Pro HF'!$B$32</c:f>
              <c:strCache>
                <c:ptCount val="1"/>
                <c:pt idx="0">
                  <c:v>STAPS</c:v>
                </c:pt>
              </c:strCache>
            </c:strRef>
          </c:tx>
          <c:cat>
            <c:strRef>
              <c:f>'Pours disc hors Pro HF'!$F$26:$M$26</c:f>
              <c:strCache>
                <c:ptCount val="8"/>
                <c:pt idx="0">
                  <c:v>2009-
10</c:v>
                </c:pt>
                <c:pt idx="1">
                  <c:v>2010-
11</c:v>
                </c:pt>
                <c:pt idx="2">
                  <c:v>2011-
12</c:v>
                </c:pt>
                <c:pt idx="3">
                  <c:v>2012-
13</c:v>
                </c:pt>
                <c:pt idx="4">
                  <c:v>2013-
14</c:v>
                </c:pt>
                <c:pt idx="5">
                  <c:v>2014-
15</c:v>
                </c:pt>
                <c:pt idx="6">
                  <c:v>2015-
16</c:v>
                </c:pt>
                <c:pt idx="7">
                  <c:v>2016-
17</c:v>
                </c:pt>
              </c:strCache>
            </c:strRef>
          </c:cat>
          <c:val>
            <c:numRef>
              <c:f>'Pours disc hors Pro HF'!$F$32:$M$32</c:f>
              <c:numCache>
                <c:formatCode>0</c:formatCode>
                <c:ptCount val="8"/>
                <c:pt idx="0">
                  <c:v>21.359223300970871</c:v>
                </c:pt>
                <c:pt idx="1">
                  <c:v>7.2992700729926998</c:v>
                </c:pt>
                <c:pt idx="2">
                  <c:v>4.1975308641975309</c:v>
                </c:pt>
                <c:pt idx="3">
                  <c:v>3.4653465346534658</c:v>
                </c:pt>
                <c:pt idx="4">
                  <c:v>3.5264483627204033</c:v>
                </c:pt>
                <c:pt idx="5">
                  <c:v>3.5128805620608898</c:v>
                </c:pt>
                <c:pt idx="6">
                  <c:v>3.8240917782026771</c:v>
                </c:pt>
                <c:pt idx="7">
                  <c:v>3.3210332103321036</c:v>
                </c:pt>
              </c:numCache>
            </c:numRef>
          </c:val>
          <c:smooth val="0"/>
        </c:ser>
        <c:ser>
          <c:idx val="1"/>
          <c:order val="6"/>
          <c:tx>
            <c:strRef>
              <c:f>'Pours disc hors Pro HF'!$B$28</c:f>
              <c:strCache>
                <c:ptCount val="1"/>
                <c:pt idx="0">
                  <c:v>Economie, AES</c:v>
                </c:pt>
              </c:strCache>
            </c:strRef>
          </c:tx>
          <c:cat>
            <c:strRef>
              <c:f>'Pours disc hors Pro HF'!$F$26:$M$26</c:f>
              <c:strCache>
                <c:ptCount val="8"/>
                <c:pt idx="0">
                  <c:v>2009-
10</c:v>
                </c:pt>
                <c:pt idx="1">
                  <c:v>2010-
11</c:v>
                </c:pt>
                <c:pt idx="2">
                  <c:v>2011-
12</c:v>
                </c:pt>
                <c:pt idx="3">
                  <c:v>2012-
13</c:v>
                </c:pt>
                <c:pt idx="4">
                  <c:v>2013-
14</c:v>
                </c:pt>
                <c:pt idx="5">
                  <c:v>2014-
15</c:v>
                </c:pt>
                <c:pt idx="6">
                  <c:v>2015-
16</c:v>
                </c:pt>
                <c:pt idx="7">
                  <c:v>2016-
17</c:v>
                </c:pt>
              </c:strCache>
            </c:strRef>
          </c:cat>
          <c:val>
            <c:numRef>
              <c:f>'Pours disc hors Pro HF'!$F$28:$M$28</c:f>
              <c:numCache>
                <c:formatCode>0</c:formatCode>
                <c:ptCount val="8"/>
                <c:pt idx="0">
                  <c:v>6.7192036499377856</c:v>
                </c:pt>
                <c:pt idx="1">
                  <c:v>4.0162684290798172</c:v>
                </c:pt>
                <c:pt idx="2">
                  <c:v>3.0738119312436805</c:v>
                </c:pt>
                <c:pt idx="3">
                  <c:v>2.6134301270417422</c:v>
                </c:pt>
                <c:pt idx="4">
                  <c:v>2.601598367624554</c:v>
                </c:pt>
                <c:pt idx="5">
                  <c:v>1.9437340153452685</c:v>
                </c:pt>
                <c:pt idx="6">
                  <c:v>1.8405841192576817</c:v>
                </c:pt>
                <c:pt idx="7">
                  <c:v>1.362729891424773</c:v>
                </c:pt>
              </c:numCache>
            </c:numRef>
          </c:val>
          <c:smooth val="0"/>
        </c:ser>
        <c:dLbls>
          <c:showLegendKey val="0"/>
          <c:showVal val="0"/>
          <c:showCatName val="0"/>
          <c:showSerName val="0"/>
          <c:showPercent val="0"/>
          <c:showBubbleSize val="0"/>
        </c:dLbls>
        <c:marker val="1"/>
        <c:smooth val="0"/>
        <c:axId val="119373824"/>
        <c:axId val="119375360"/>
      </c:lineChart>
      <c:catAx>
        <c:axId val="119373824"/>
        <c:scaling>
          <c:orientation val="minMax"/>
        </c:scaling>
        <c:delete val="0"/>
        <c:axPos val="b"/>
        <c:numFmt formatCode="0%" sourceLinked="1"/>
        <c:majorTickMark val="none"/>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19375360"/>
        <c:crosses val="autoZero"/>
        <c:auto val="1"/>
        <c:lblAlgn val="ctr"/>
        <c:lblOffset val="100"/>
        <c:noMultiLvlLbl val="0"/>
      </c:catAx>
      <c:valAx>
        <c:axId val="119375360"/>
        <c:scaling>
          <c:orientation val="minMax"/>
        </c:scaling>
        <c:delete val="0"/>
        <c:axPos val="l"/>
        <c:majorGridlines/>
        <c:numFmt formatCode="0" sourceLinked="1"/>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fr-FR"/>
          </a:p>
        </c:txPr>
        <c:crossAx val="119373824"/>
        <c:crosses val="autoZero"/>
        <c:crossBetween val="midCat"/>
      </c:valAx>
    </c:plotArea>
    <c:legend>
      <c:legendPos val="t"/>
      <c:layout>
        <c:manualLayout>
          <c:xMode val="edge"/>
          <c:yMode val="edge"/>
          <c:x val="0.78601055288866506"/>
          <c:y val="0.23212787542350841"/>
          <c:w val="0.1964461729733176"/>
          <c:h val="0.59002910799672048"/>
        </c:manualLayout>
      </c:layout>
      <c:overlay val="0"/>
      <c:spPr>
        <a:noFill/>
        <a:ln w="25400">
          <a:noFill/>
        </a:ln>
      </c:spPr>
    </c:legend>
    <c:plotVisOnly val="1"/>
    <c:dispBlanksAs val="gap"/>
    <c:showDLblsOverMax val="0"/>
  </c:chart>
  <c:printSettings>
    <c:headerFooter/>
    <c:pageMargins b="0.75" l="0.7" r="0.7" t="0.75"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166823974954597E-2"/>
          <c:y val="0.15187812851852353"/>
          <c:w val="0.87791317618843967"/>
          <c:h val="0.68766311079481723"/>
        </c:manualLayout>
      </c:layout>
      <c:lineChart>
        <c:grouping val="standard"/>
        <c:varyColors val="0"/>
        <c:ser>
          <c:idx val="0"/>
          <c:order val="0"/>
          <c:tx>
            <c:strRef>
              <c:f>Inscrit_dip_INGE!$B$3</c:f>
              <c:strCache>
                <c:ptCount val="1"/>
                <c:pt idx="0">
                  <c:v>Public MESRI</c:v>
                </c:pt>
              </c:strCache>
            </c:strRef>
          </c:tx>
          <c:spPr>
            <a:ln w="28575">
              <a:solidFill>
                <a:srgbClr val="FF9900"/>
              </a:solidFill>
              <a:prstDash val="solid"/>
            </a:ln>
          </c:spPr>
          <c:marker>
            <c:symbol val="none"/>
          </c:marker>
          <c:cat>
            <c:numRef>
              <c:f>Inscrit_dip_INGE!$A$7:$A$19</c:f>
              <c:numCache>
                <c:formatCode>General</c:formatCode>
                <c:ptCount val="13"/>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numCache>
            </c:numRef>
          </c:cat>
          <c:val>
            <c:numRef>
              <c:f>Inscrit_dip_INGE!$B$7:$B$19</c:f>
              <c:numCache>
                <c:formatCode>General</c:formatCode>
                <c:ptCount val="13"/>
                <c:pt idx="0">
                  <c:v>15649</c:v>
                </c:pt>
                <c:pt idx="1">
                  <c:v>15689</c:v>
                </c:pt>
                <c:pt idx="2">
                  <c:v>16045</c:v>
                </c:pt>
                <c:pt idx="3">
                  <c:v>15513</c:v>
                </c:pt>
                <c:pt idx="4">
                  <c:v>16080</c:v>
                </c:pt>
                <c:pt idx="5">
                  <c:v>16212</c:v>
                </c:pt>
                <c:pt idx="6">
                  <c:v>16238</c:v>
                </c:pt>
                <c:pt idx="7">
                  <c:v>17203</c:v>
                </c:pt>
                <c:pt idx="8">
                  <c:v>17585</c:v>
                </c:pt>
                <c:pt idx="9">
                  <c:v>17583</c:v>
                </c:pt>
                <c:pt idx="10">
                  <c:v>18300</c:v>
                </c:pt>
                <c:pt idx="11">
                  <c:v>18831</c:v>
                </c:pt>
                <c:pt idx="12">
                  <c:v>18841</c:v>
                </c:pt>
              </c:numCache>
            </c:numRef>
          </c:val>
          <c:smooth val="0"/>
        </c:ser>
        <c:ser>
          <c:idx val="2"/>
          <c:order val="1"/>
          <c:tx>
            <c:strRef>
              <c:f>Inscrit_dip_INGE!$D$3</c:f>
              <c:strCache>
                <c:ptCount val="1"/>
                <c:pt idx="0">
                  <c:v>Privé </c:v>
                </c:pt>
              </c:strCache>
            </c:strRef>
          </c:tx>
          <c:spPr>
            <a:ln w="28575">
              <a:solidFill>
                <a:srgbClr val="B70B9B"/>
              </a:solidFill>
              <a:prstDash val="solid"/>
            </a:ln>
          </c:spPr>
          <c:marker>
            <c:symbol val="none"/>
          </c:marker>
          <c:cat>
            <c:numRef>
              <c:f>Inscrit_dip_INGE!$A$7:$A$19</c:f>
              <c:numCache>
                <c:formatCode>General</c:formatCode>
                <c:ptCount val="13"/>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numCache>
            </c:numRef>
          </c:cat>
          <c:val>
            <c:numRef>
              <c:f>Inscrit_dip_INGE!$D$7:$D$19</c:f>
              <c:numCache>
                <c:formatCode>General</c:formatCode>
                <c:ptCount val="13"/>
                <c:pt idx="0">
                  <c:v>6353</c:v>
                </c:pt>
                <c:pt idx="1">
                  <c:v>6842</c:v>
                </c:pt>
                <c:pt idx="2">
                  <c:v>6470</c:v>
                </c:pt>
                <c:pt idx="3">
                  <c:v>7264</c:v>
                </c:pt>
                <c:pt idx="4">
                  <c:v>7412</c:v>
                </c:pt>
                <c:pt idx="5">
                  <c:v>6677</c:v>
                </c:pt>
                <c:pt idx="6">
                  <c:v>7357</c:v>
                </c:pt>
                <c:pt idx="7">
                  <c:v>7825</c:v>
                </c:pt>
                <c:pt idx="8">
                  <c:v>8207</c:v>
                </c:pt>
                <c:pt idx="9">
                  <c:v>8430</c:v>
                </c:pt>
                <c:pt idx="10">
                  <c:v>8705</c:v>
                </c:pt>
                <c:pt idx="11">
                  <c:v>9279</c:v>
                </c:pt>
                <c:pt idx="12">
                  <c:v>9081</c:v>
                </c:pt>
              </c:numCache>
            </c:numRef>
          </c:val>
          <c:smooth val="0"/>
        </c:ser>
        <c:ser>
          <c:idx val="1"/>
          <c:order val="2"/>
          <c:tx>
            <c:strRef>
              <c:f>Inscrit_dip_INGE!$C$3</c:f>
              <c:strCache>
                <c:ptCount val="1"/>
                <c:pt idx="0">
                  <c:v>Public autres ministères</c:v>
                </c:pt>
              </c:strCache>
            </c:strRef>
          </c:tx>
          <c:spPr>
            <a:ln w="28575">
              <a:solidFill>
                <a:srgbClr val="FF0000"/>
              </a:solidFill>
              <a:prstDash val="solid"/>
            </a:ln>
          </c:spPr>
          <c:marker>
            <c:symbol val="none"/>
          </c:marker>
          <c:cat>
            <c:numRef>
              <c:f>Inscrit_dip_INGE!$A$7:$A$19</c:f>
              <c:numCache>
                <c:formatCode>General</c:formatCode>
                <c:ptCount val="13"/>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numCache>
            </c:numRef>
          </c:cat>
          <c:val>
            <c:numRef>
              <c:f>Inscrit_dip_INGE!$C$7:$C$19</c:f>
              <c:numCache>
                <c:formatCode>General</c:formatCode>
                <c:ptCount val="13"/>
                <c:pt idx="0">
                  <c:v>4815</c:v>
                </c:pt>
                <c:pt idx="1">
                  <c:v>5107</c:v>
                </c:pt>
                <c:pt idx="2">
                  <c:v>5161</c:v>
                </c:pt>
                <c:pt idx="3">
                  <c:v>4743</c:v>
                </c:pt>
                <c:pt idx="4">
                  <c:v>5127</c:v>
                </c:pt>
                <c:pt idx="5">
                  <c:v>4935</c:v>
                </c:pt>
                <c:pt idx="6">
                  <c:v>5333</c:v>
                </c:pt>
                <c:pt idx="7">
                  <c:v>5363</c:v>
                </c:pt>
                <c:pt idx="8">
                  <c:v>5556</c:v>
                </c:pt>
                <c:pt idx="9">
                  <c:v>5619</c:v>
                </c:pt>
                <c:pt idx="10">
                  <c:v>5840</c:v>
                </c:pt>
                <c:pt idx="11">
                  <c:v>5832</c:v>
                </c:pt>
                <c:pt idx="12">
                  <c:v>5597</c:v>
                </c:pt>
              </c:numCache>
            </c:numRef>
          </c:val>
          <c:smooth val="0"/>
        </c:ser>
        <c:dLbls>
          <c:showLegendKey val="0"/>
          <c:showVal val="0"/>
          <c:showCatName val="0"/>
          <c:showSerName val="0"/>
          <c:showPercent val="0"/>
          <c:showBubbleSize val="0"/>
        </c:dLbls>
        <c:marker val="1"/>
        <c:smooth val="0"/>
        <c:axId val="125247488"/>
        <c:axId val="125249024"/>
      </c:lineChart>
      <c:catAx>
        <c:axId val="1252474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fr-FR"/>
          </a:p>
        </c:txPr>
        <c:crossAx val="125249024"/>
        <c:crosses val="autoZero"/>
        <c:auto val="1"/>
        <c:lblAlgn val="ctr"/>
        <c:lblOffset val="100"/>
        <c:noMultiLvlLbl val="0"/>
      </c:catAx>
      <c:valAx>
        <c:axId val="125249024"/>
        <c:scaling>
          <c:orientation val="minMax"/>
          <c:max val="2000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chemeClr val="bg1">
                <a:lumMod val="75000"/>
                <a:alpha val="15000"/>
              </a:schemeClr>
            </a:solidFill>
            <a:prstDash val="solid"/>
          </a:ln>
        </c:spPr>
        <c:txPr>
          <a:bodyPr rot="0" vert="horz"/>
          <a:lstStyle/>
          <a:p>
            <a:pPr>
              <a:defRPr sz="900" b="0" i="0" u="none" strike="noStrike" baseline="0">
                <a:solidFill>
                  <a:srgbClr val="000000"/>
                </a:solidFill>
                <a:latin typeface="Arial"/>
                <a:ea typeface="Arial"/>
                <a:cs typeface="Arial"/>
              </a:defRPr>
            </a:pPr>
            <a:endParaRPr lang="fr-FR"/>
          </a:p>
        </c:txPr>
        <c:crossAx val="125247488"/>
        <c:crosses val="autoZero"/>
        <c:crossBetween val="midCat"/>
        <c:majorUnit val="5000"/>
      </c:valAx>
      <c:spPr>
        <a:solidFill>
          <a:srgbClr val="FFFFFF"/>
        </a:solidFill>
        <a:ln w="12700">
          <a:solidFill>
            <a:srgbClr val="808080"/>
          </a:solidFill>
          <a:prstDash val="solid"/>
        </a:ln>
      </c:spPr>
    </c:plotArea>
    <c:legend>
      <c:legendPos val="r"/>
      <c:layout>
        <c:manualLayout>
          <c:xMode val="edge"/>
          <c:yMode val="edge"/>
          <c:x val="0.54819119725418941"/>
          <c:y val="0.27116931591815269"/>
          <c:w val="0.38531920048455476"/>
          <c:h val="0.23141436950666844"/>
        </c:manualLayout>
      </c:layout>
      <c:overlay val="1"/>
      <c:spPr>
        <a:noFill/>
        <a:ln w="25400">
          <a:noFill/>
        </a:ln>
      </c:spPr>
      <c:txPr>
        <a:bodyPr/>
        <a:lstStyle/>
        <a:p>
          <a:pPr>
            <a:defRPr sz="85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chemeClr val="bg1">
          <a:lumMod val="50000"/>
        </a:schemeClr>
      </a:solidFill>
      <a:prstDash val="solid"/>
    </a:ln>
    <a:effectLst>
      <a:glow>
        <a:schemeClr val="tx1"/>
      </a:glow>
      <a:outerShdw blurRad="50800" dist="50800" dir="5400000" algn="ctr" rotWithShape="0">
        <a:schemeClr val="bg1"/>
      </a:outerShdw>
    </a:effectLst>
  </c:spPr>
  <c:txPr>
    <a:bodyPr/>
    <a:lstStyle/>
    <a:p>
      <a:pPr>
        <a:defRPr sz="12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640962515344496E-2"/>
          <c:y val="0.1407014773559809"/>
          <c:w val="0.91500497533962111"/>
          <c:h val="0.68538793914880958"/>
        </c:manualLayout>
      </c:layout>
      <c:lineChart>
        <c:grouping val="standard"/>
        <c:varyColors val="0"/>
        <c:ser>
          <c:idx val="0"/>
          <c:order val="0"/>
          <c:tx>
            <c:strRef>
              <c:f>tx_pours_doct!$A$4</c:f>
              <c:strCache>
                <c:ptCount val="1"/>
                <c:pt idx="0">
                  <c:v>Public MESRI</c:v>
                </c:pt>
              </c:strCache>
            </c:strRef>
          </c:tx>
          <c:spPr>
            <a:ln>
              <a:solidFill>
                <a:srgbClr val="FF9933"/>
              </a:solidFill>
            </a:ln>
          </c:spPr>
          <c:marker>
            <c:symbol val="none"/>
          </c:marker>
          <c:cat>
            <c:strRef>
              <c:f>tx_pours_doct!$B$3:$H$3</c:f>
              <c:strCache>
                <c:ptCount val="7"/>
                <c:pt idx="0">
                  <c:v>2010-
11</c:v>
                </c:pt>
                <c:pt idx="1">
                  <c:v>2011-
12</c:v>
                </c:pt>
                <c:pt idx="2">
                  <c:v>2012-
13</c:v>
                </c:pt>
                <c:pt idx="3">
                  <c:v>2013-
14</c:v>
                </c:pt>
                <c:pt idx="4">
                  <c:v>2014-
15</c:v>
                </c:pt>
                <c:pt idx="5">
                  <c:v>2015-
16</c:v>
                </c:pt>
                <c:pt idx="6">
                  <c:v>2016-
17</c:v>
                </c:pt>
              </c:strCache>
            </c:strRef>
          </c:cat>
          <c:val>
            <c:numRef>
              <c:f>tx_pours_doct!$B$4:$H$4</c:f>
              <c:numCache>
                <c:formatCode>0.0%</c:formatCode>
                <c:ptCount val="7"/>
                <c:pt idx="0">
                  <c:v>0.05</c:v>
                </c:pt>
                <c:pt idx="1">
                  <c:v>4.8042811616860082E-2</c:v>
                </c:pt>
                <c:pt idx="2">
                  <c:v>5.3145463049579046E-2</c:v>
                </c:pt>
                <c:pt idx="3">
                  <c:v>5.1641191157664003E-2</c:v>
                </c:pt>
                <c:pt idx="4">
                  <c:v>4.9206621985449964E-2</c:v>
                </c:pt>
                <c:pt idx="5">
                  <c:v>4.7752346451506666E-2</c:v>
                </c:pt>
                <c:pt idx="6">
                  <c:v>4.4180549302116165E-2</c:v>
                </c:pt>
              </c:numCache>
            </c:numRef>
          </c:val>
          <c:smooth val="0"/>
        </c:ser>
        <c:ser>
          <c:idx val="3"/>
          <c:order val="1"/>
          <c:tx>
            <c:strRef>
              <c:f>tx_pours_doct!$A$7</c:f>
              <c:strCache>
                <c:ptCount val="1"/>
                <c:pt idx="0">
                  <c:v>Ensemble</c:v>
                </c:pt>
              </c:strCache>
            </c:strRef>
          </c:tx>
          <c:marker>
            <c:symbol val="none"/>
          </c:marker>
          <c:cat>
            <c:strRef>
              <c:f>tx_pours_doct!$B$3:$H$3</c:f>
              <c:strCache>
                <c:ptCount val="7"/>
                <c:pt idx="0">
                  <c:v>2010-
11</c:v>
                </c:pt>
                <c:pt idx="1">
                  <c:v>2011-
12</c:v>
                </c:pt>
                <c:pt idx="2">
                  <c:v>2012-
13</c:v>
                </c:pt>
                <c:pt idx="3">
                  <c:v>2013-
14</c:v>
                </c:pt>
                <c:pt idx="4">
                  <c:v>2014-
15</c:v>
                </c:pt>
                <c:pt idx="5">
                  <c:v>2015-
16</c:v>
                </c:pt>
                <c:pt idx="6">
                  <c:v>2016-
17</c:v>
                </c:pt>
              </c:strCache>
            </c:strRef>
          </c:cat>
          <c:val>
            <c:numRef>
              <c:f>tx_pours_doct!$B$7:$H$7</c:f>
              <c:numCache>
                <c:formatCode>0.0%</c:formatCode>
                <c:ptCount val="7"/>
                <c:pt idx="0">
                  <c:v>4.155356857735909E-2</c:v>
                </c:pt>
                <c:pt idx="1">
                  <c:v>4.0171006008319209E-2</c:v>
                </c:pt>
                <c:pt idx="2">
                  <c:v>4.3936092955700799E-2</c:v>
                </c:pt>
                <c:pt idx="3">
                  <c:v>4.3084333664653258E-2</c:v>
                </c:pt>
                <c:pt idx="4">
                  <c:v>4.0476361804706054E-2</c:v>
                </c:pt>
                <c:pt idx="5">
                  <c:v>3.5410678245978842E-2</c:v>
                </c:pt>
                <c:pt idx="6">
                  <c:v>3.2653567992053885E-2</c:v>
                </c:pt>
              </c:numCache>
            </c:numRef>
          </c:val>
          <c:smooth val="0"/>
        </c:ser>
        <c:ser>
          <c:idx val="1"/>
          <c:order val="2"/>
          <c:tx>
            <c:strRef>
              <c:f>tx_pours_doct!$A$5</c:f>
              <c:strCache>
                <c:ptCount val="1"/>
                <c:pt idx="0">
                  <c:v>Public autres ministères</c:v>
                </c:pt>
              </c:strCache>
            </c:strRef>
          </c:tx>
          <c:spPr>
            <a:ln>
              <a:solidFill>
                <a:srgbClr val="FF0000"/>
              </a:solidFill>
            </a:ln>
          </c:spPr>
          <c:marker>
            <c:symbol val="none"/>
          </c:marker>
          <c:cat>
            <c:strRef>
              <c:f>tx_pours_doct!$B$3:$H$3</c:f>
              <c:strCache>
                <c:ptCount val="7"/>
                <c:pt idx="0">
                  <c:v>2010-
11</c:v>
                </c:pt>
                <c:pt idx="1">
                  <c:v>2011-
12</c:v>
                </c:pt>
                <c:pt idx="2">
                  <c:v>2012-
13</c:v>
                </c:pt>
                <c:pt idx="3">
                  <c:v>2013-
14</c:v>
                </c:pt>
                <c:pt idx="4">
                  <c:v>2014-
15</c:v>
                </c:pt>
                <c:pt idx="5">
                  <c:v>2015-
16</c:v>
                </c:pt>
                <c:pt idx="6">
                  <c:v>2016-
17</c:v>
                </c:pt>
              </c:strCache>
            </c:strRef>
          </c:cat>
          <c:val>
            <c:numRef>
              <c:f>tx_pours_doct!$B$5:$H$5</c:f>
              <c:numCache>
                <c:formatCode>0.0%</c:formatCode>
                <c:ptCount val="7"/>
                <c:pt idx="0">
                  <c:v>3.6189586738267568E-2</c:v>
                </c:pt>
                <c:pt idx="1">
                  <c:v>2.865876958349255E-2</c:v>
                </c:pt>
                <c:pt idx="2">
                  <c:v>4.5791539467945924E-2</c:v>
                </c:pt>
                <c:pt idx="3">
                  <c:v>3.6738563640673148E-2</c:v>
                </c:pt>
                <c:pt idx="4">
                  <c:v>3.5194744251525106E-2</c:v>
                </c:pt>
                <c:pt idx="5">
                  <c:v>3.4356301872225437E-2</c:v>
                </c:pt>
                <c:pt idx="6">
                  <c:v>3.0899393047636566E-2</c:v>
                </c:pt>
              </c:numCache>
            </c:numRef>
          </c:val>
          <c:smooth val="0"/>
        </c:ser>
        <c:ser>
          <c:idx val="2"/>
          <c:order val="3"/>
          <c:tx>
            <c:strRef>
              <c:f>tx_pours_doct!$A$6</c:f>
              <c:strCache>
                <c:ptCount val="1"/>
                <c:pt idx="0">
                  <c:v>Privé </c:v>
                </c:pt>
              </c:strCache>
            </c:strRef>
          </c:tx>
          <c:spPr>
            <a:ln>
              <a:solidFill>
                <a:srgbClr val="B70B9B"/>
              </a:solidFill>
            </a:ln>
          </c:spPr>
          <c:marker>
            <c:symbol val="none"/>
          </c:marker>
          <c:cat>
            <c:strRef>
              <c:f>tx_pours_doct!$B$3:$H$3</c:f>
              <c:strCache>
                <c:ptCount val="7"/>
                <c:pt idx="0">
                  <c:v>2010-
11</c:v>
                </c:pt>
                <c:pt idx="1">
                  <c:v>2011-
12</c:v>
                </c:pt>
                <c:pt idx="2">
                  <c:v>2012-
13</c:v>
                </c:pt>
                <c:pt idx="3">
                  <c:v>2013-
14</c:v>
                </c:pt>
                <c:pt idx="4">
                  <c:v>2014-
15</c:v>
                </c:pt>
                <c:pt idx="5">
                  <c:v>2015-
16</c:v>
                </c:pt>
                <c:pt idx="6">
                  <c:v>2016-
17</c:v>
                </c:pt>
              </c:strCache>
            </c:strRef>
          </c:cat>
          <c:val>
            <c:numRef>
              <c:f>tx_pours_doct!$B$6:$H$6</c:f>
              <c:numCache>
                <c:formatCode>0.0%</c:formatCode>
                <c:ptCount val="7"/>
                <c:pt idx="0">
                  <c:v>1.9512195121951219E-2</c:v>
                </c:pt>
                <c:pt idx="1">
                  <c:v>2.2932422542083435E-2</c:v>
                </c:pt>
                <c:pt idx="2">
                  <c:v>1.5555555555555555E-2</c:v>
                </c:pt>
                <c:pt idx="3">
                  <c:v>2.247191011235955E-2</c:v>
                </c:pt>
                <c:pt idx="4">
                  <c:v>1.9094650205761315E-2</c:v>
                </c:pt>
                <c:pt idx="5">
                  <c:v>1.1825413889486132E-2</c:v>
                </c:pt>
                <c:pt idx="6">
                  <c:v>1.0985352862849533E-2</c:v>
                </c:pt>
              </c:numCache>
            </c:numRef>
          </c:val>
          <c:smooth val="0"/>
        </c:ser>
        <c:dLbls>
          <c:showLegendKey val="0"/>
          <c:showVal val="0"/>
          <c:showCatName val="0"/>
          <c:showSerName val="0"/>
          <c:showPercent val="0"/>
          <c:showBubbleSize val="0"/>
        </c:dLbls>
        <c:marker val="1"/>
        <c:smooth val="0"/>
        <c:axId val="125300736"/>
        <c:axId val="125302272"/>
      </c:lineChart>
      <c:catAx>
        <c:axId val="125300736"/>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25302272"/>
        <c:crosses val="autoZero"/>
        <c:auto val="1"/>
        <c:lblAlgn val="ctr"/>
        <c:lblOffset val="100"/>
        <c:noMultiLvlLbl val="0"/>
      </c:catAx>
      <c:valAx>
        <c:axId val="125302272"/>
        <c:scaling>
          <c:orientation val="minMax"/>
        </c:scaling>
        <c:delete val="0"/>
        <c:axPos val="l"/>
        <c:majorGridlines>
          <c:spPr>
            <a:ln>
              <a:solidFill>
                <a:schemeClr val="tx1">
                  <a:lumMod val="50000"/>
                  <a:lumOff val="50000"/>
                </a:schemeClr>
              </a:solidFill>
            </a:ln>
          </c:spPr>
        </c:majorGridlines>
        <c:numFmt formatCode="0%" sourceLinked="0"/>
        <c:majorTickMark val="out"/>
        <c:minorTickMark val="none"/>
        <c:tickLblPos val="nextTo"/>
        <c:spPr>
          <a:ln>
            <a:solidFill>
              <a:schemeClr val="tx1">
                <a:lumMod val="50000"/>
                <a:lumOff val="50000"/>
              </a:schemeClr>
            </a:solidFill>
          </a:ln>
        </c:spPr>
        <c:txPr>
          <a:bodyPr rot="0" vert="horz"/>
          <a:lstStyle/>
          <a:p>
            <a:pPr>
              <a:defRPr sz="900" b="0" i="0" u="none" strike="noStrike" baseline="0">
                <a:solidFill>
                  <a:srgbClr val="000000"/>
                </a:solidFill>
                <a:latin typeface="Arial"/>
                <a:ea typeface="Arial"/>
                <a:cs typeface="Arial"/>
              </a:defRPr>
            </a:pPr>
            <a:endParaRPr lang="fr-FR"/>
          </a:p>
        </c:txPr>
        <c:crossAx val="125300736"/>
        <c:crosses val="autoZero"/>
        <c:crossBetween val="midCat"/>
      </c:valAx>
      <c:spPr>
        <a:noFill/>
        <a:ln w="25400">
          <a:noFill/>
        </a:ln>
      </c:spPr>
    </c:plotArea>
    <c:legend>
      <c:legendPos val="r"/>
      <c:layout>
        <c:manualLayout>
          <c:xMode val="edge"/>
          <c:yMode val="edge"/>
          <c:x val="0.40187913820549637"/>
          <c:y val="0.60322050814776362"/>
          <c:w val="0.32184816497524693"/>
          <c:h val="0.21786036128862654"/>
        </c:manualLayout>
      </c:layout>
      <c:overlay val="0"/>
      <c:txPr>
        <a:bodyPr/>
        <a:lstStyle/>
        <a:p>
          <a:pPr>
            <a:defRPr sz="850" b="0" i="0" u="none" strike="noStrike" baseline="0">
              <a:solidFill>
                <a:srgbClr val="000000"/>
              </a:solidFill>
              <a:latin typeface="Arial"/>
              <a:ea typeface="Arial"/>
              <a:cs typeface="Arial"/>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000" b="1" i="0" baseline="0">
                <a:effectLst/>
                <a:latin typeface="Arial" panose="020B0604020202020204" pitchFamily="34" charset="0"/>
                <a:cs typeface="Arial" panose="020B0604020202020204" pitchFamily="34" charset="0"/>
              </a:rPr>
              <a:t> 02 : Répartition par groupe de disciplines (ou filière) des inscriptions en 2e année de master (recherche, professionnel ou indifférencié) de 2006-07 à 2016-17</a:t>
            </a:r>
            <a:endParaRPr lang="fr-FR" sz="1000">
              <a:effectLst/>
              <a:latin typeface="Arial" panose="020B0604020202020204" pitchFamily="34" charset="0"/>
              <a:cs typeface="Arial" panose="020B0604020202020204" pitchFamily="34" charset="0"/>
            </a:endParaRPr>
          </a:p>
        </c:rich>
      </c:tx>
      <c:layout>
        <c:manualLayout>
          <c:xMode val="edge"/>
          <c:yMode val="edge"/>
          <c:x val="0.13816583119133743"/>
          <c:y val="0"/>
        </c:manualLayout>
      </c:layout>
      <c:overlay val="0"/>
      <c:spPr>
        <a:noFill/>
        <a:ln w="25400">
          <a:noFill/>
        </a:ln>
      </c:spPr>
    </c:title>
    <c:autoTitleDeleted val="0"/>
    <c:plotArea>
      <c:layout>
        <c:manualLayout>
          <c:layoutTarget val="inner"/>
          <c:xMode val="edge"/>
          <c:yMode val="edge"/>
          <c:x val="5.3668298848168351E-2"/>
          <c:y val="0.10277992321023564"/>
          <c:w val="0.90199374265809096"/>
          <c:h val="0.78666911858947552"/>
        </c:manualLayout>
      </c:layout>
      <c:lineChart>
        <c:grouping val="standard"/>
        <c:varyColors val="0"/>
        <c:ser>
          <c:idx val="2"/>
          <c:order val="0"/>
          <c:tx>
            <c:strRef>
              <c:f>'Insc M2 disc'!$A$5</c:f>
              <c:strCache>
                <c:ptCount val="1"/>
                <c:pt idx="0">
                  <c:v>Lettres, Sc. Humaines</c:v>
                </c:pt>
              </c:strCache>
            </c:strRef>
          </c:tx>
          <c:cat>
            <c:strRef>
              <c:f>'Insc M2 disc'!$B$2:$L$2</c:f>
              <c:strCache>
                <c:ptCount val="11"/>
                <c:pt idx="0">
                  <c:v>2006-
07</c:v>
                </c:pt>
                <c:pt idx="1">
                  <c:v>2007-
08</c:v>
                </c:pt>
                <c:pt idx="2">
                  <c:v>2008-
09</c:v>
                </c:pt>
                <c:pt idx="3">
                  <c:v>2009-
10</c:v>
                </c:pt>
                <c:pt idx="4">
                  <c:v>2010-
11</c:v>
                </c:pt>
                <c:pt idx="5">
                  <c:v>2011-
12</c:v>
                </c:pt>
                <c:pt idx="6">
                  <c:v>2012-
13</c:v>
                </c:pt>
                <c:pt idx="7">
                  <c:v>2013-
14</c:v>
                </c:pt>
                <c:pt idx="8">
                  <c:v>2014-
15</c:v>
                </c:pt>
                <c:pt idx="9">
                  <c:v>2015-
16</c:v>
                </c:pt>
                <c:pt idx="10">
                  <c:v>2016-
17</c:v>
                </c:pt>
              </c:strCache>
            </c:strRef>
          </c:cat>
          <c:val>
            <c:numRef>
              <c:f>'Insc M2 disc'!$B$5:$L$5</c:f>
              <c:numCache>
                <c:formatCode>0%</c:formatCode>
                <c:ptCount val="11"/>
                <c:pt idx="0">
                  <c:v>0.32730773175947042</c:v>
                </c:pt>
                <c:pt idx="1">
                  <c:v>0.31652144119731196</c:v>
                </c:pt>
                <c:pt idx="2">
                  <c:v>0.31843558187594462</c:v>
                </c:pt>
                <c:pt idx="3">
                  <c:v>0.32452068470490503</c:v>
                </c:pt>
                <c:pt idx="4">
                  <c:v>0.39671764961374989</c:v>
                </c:pt>
                <c:pt idx="5">
                  <c:v>0.37915735716565591</c:v>
                </c:pt>
                <c:pt idx="6">
                  <c:v>0.37282512198757117</c:v>
                </c:pt>
                <c:pt idx="7">
                  <c:v>0.36377582261755131</c:v>
                </c:pt>
                <c:pt idx="8">
                  <c:v>0.39534062830921285</c:v>
                </c:pt>
                <c:pt idx="9">
                  <c:v>0.40509980950747576</c:v>
                </c:pt>
                <c:pt idx="10">
                  <c:v>0.41431886580369121</c:v>
                </c:pt>
              </c:numCache>
            </c:numRef>
          </c:val>
          <c:smooth val="0"/>
        </c:ser>
        <c:ser>
          <c:idx val="3"/>
          <c:order val="1"/>
          <c:tx>
            <c:strRef>
              <c:f>'Insc M2 disc'!$A$6</c:f>
              <c:strCache>
                <c:ptCount val="1"/>
                <c:pt idx="0">
                  <c:v>Sciences, STAPS et Santé</c:v>
                </c:pt>
              </c:strCache>
            </c:strRef>
          </c:tx>
          <c:cat>
            <c:strRef>
              <c:f>'Insc M2 disc'!$B$2:$L$2</c:f>
              <c:strCache>
                <c:ptCount val="11"/>
                <c:pt idx="0">
                  <c:v>2006-
07</c:v>
                </c:pt>
                <c:pt idx="1">
                  <c:v>2007-
08</c:v>
                </c:pt>
                <c:pt idx="2">
                  <c:v>2008-
09</c:v>
                </c:pt>
                <c:pt idx="3">
                  <c:v>2009-
10</c:v>
                </c:pt>
                <c:pt idx="4">
                  <c:v>2010-
11</c:v>
                </c:pt>
                <c:pt idx="5">
                  <c:v>2011-
12</c:v>
                </c:pt>
                <c:pt idx="6">
                  <c:v>2012-
13</c:v>
                </c:pt>
                <c:pt idx="7">
                  <c:v>2013-
14</c:v>
                </c:pt>
                <c:pt idx="8">
                  <c:v>2014-
15</c:v>
                </c:pt>
                <c:pt idx="9">
                  <c:v>2015-
16</c:v>
                </c:pt>
                <c:pt idx="10">
                  <c:v>2016-
17</c:v>
                </c:pt>
              </c:strCache>
            </c:strRef>
          </c:cat>
          <c:val>
            <c:numRef>
              <c:f>'Insc M2 disc'!$B$6:$L$6</c:f>
              <c:numCache>
                <c:formatCode>0%</c:formatCode>
                <c:ptCount val="11"/>
                <c:pt idx="0">
                  <c:v>0.26016869580311985</c:v>
                </c:pt>
                <c:pt idx="1">
                  <c:v>0.26003535247350512</c:v>
                </c:pt>
                <c:pt idx="2">
                  <c:v>0.25471145245365656</c:v>
                </c:pt>
                <c:pt idx="3">
                  <c:v>0.25557652648531265</c:v>
                </c:pt>
                <c:pt idx="4">
                  <c:v>0.24527037508143829</c:v>
                </c:pt>
                <c:pt idx="5">
                  <c:v>0.25062240663900415</c:v>
                </c:pt>
                <c:pt idx="6">
                  <c:v>0.2534166240061172</c:v>
                </c:pt>
                <c:pt idx="7">
                  <c:v>0.25735279899448904</c:v>
                </c:pt>
                <c:pt idx="8">
                  <c:v>0.24746564611316502</c:v>
                </c:pt>
                <c:pt idx="9">
                  <c:v>0.24403868652035698</c:v>
                </c:pt>
                <c:pt idx="10">
                  <c:v>0.2375176764929838</c:v>
                </c:pt>
              </c:numCache>
            </c:numRef>
          </c:val>
          <c:smooth val="0"/>
        </c:ser>
        <c:ser>
          <c:idx val="1"/>
          <c:order val="2"/>
          <c:tx>
            <c:strRef>
              <c:f>'Insc M2 disc'!$A$4</c:f>
              <c:strCache>
                <c:ptCount val="1"/>
                <c:pt idx="0">
                  <c:v>Economie, AES</c:v>
                </c:pt>
              </c:strCache>
            </c:strRef>
          </c:tx>
          <c:cat>
            <c:strRef>
              <c:f>'Insc M2 disc'!$B$2:$L$2</c:f>
              <c:strCache>
                <c:ptCount val="11"/>
                <c:pt idx="0">
                  <c:v>2006-
07</c:v>
                </c:pt>
                <c:pt idx="1">
                  <c:v>2007-
08</c:v>
                </c:pt>
                <c:pt idx="2">
                  <c:v>2008-
09</c:v>
                </c:pt>
                <c:pt idx="3">
                  <c:v>2009-
10</c:v>
                </c:pt>
                <c:pt idx="4">
                  <c:v>2010-
11</c:v>
                </c:pt>
                <c:pt idx="5">
                  <c:v>2011-
12</c:v>
                </c:pt>
                <c:pt idx="6">
                  <c:v>2012-
13</c:v>
                </c:pt>
                <c:pt idx="7">
                  <c:v>2013-
14</c:v>
                </c:pt>
                <c:pt idx="8">
                  <c:v>2014-
15</c:v>
                </c:pt>
                <c:pt idx="9">
                  <c:v>2015-
16</c:v>
                </c:pt>
                <c:pt idx="10">
                  <c:v>2016-
17</c:v>
                </c:pt>
              </c:strCache>
            </c:strRef>
          </c:cat>
          <c:val>
            <c:numRef>
              <c:f>'Insc M2 disc'!$B$4:$L$4</c:f>
              <c:numCache>
                <c:formatCode>0%</c:formatCode>
                <c:ptCount val="11"/>
                <c:pt idx="0">
                  <c:v>0.25172601529150918</c:v>
                </c:pt>
                <c:pt idx="1">
                  <c:v>0.26189641881000769</c:v>
                </c:pt>
                <c:pt idx="2">
                  <c:v>0.27086610530211902</c:v>
                </c:pt>
                <c:pt idx="3">
                  <c:v>0.26598264189991766</c:v>
                </c:pt>
                <c:pt idx="4">
                  <c:v>0.22400645301399189</c:v>
                </c:pt>
                <c:pt idx="5">
                  <c:v>0.2317331631024577</c:v>
                </c:pt>
                <c:pt idx="6">
                  <c:v>0.22836462133632282</c:v>
                </c:pt>
                <c:pt idx="7">
                  <c:v>0.23240839214927972</c:v>
                </c:pt>
                <c:pt idx="8">
                  <c:v>0.21788941113815247</c:v>
                </c:pt>
                <c:pt idx="9">
                  <c:v>0.21537905562259205</c:v>
                </c:pt>
                <c:pt idx="10">
                  <c:v>0.21529666291985447</c:v>
                </c:pt>
              </c:numCache>
            </c:numRef>
          </c:val>
          <c:smooth val="0"/>
        </c:ser>
        <c:ser>
          <c:idx val="0"/>
          <c:order val="3"/>
          <c:tx>
            <c:strRef>
              <c:f>'Insc M2 disc'!$A$3</c:f>
              <c:strCache>
                <c:ptCount val="1"/>
                <c:pt idx="0">
                  <c:v>Droit</c:v>
                </c:pt>
              </c:strCache>
            </c:strRef>
          </c:tx>
          <c:cat>
            <c:strRef>
              <c:f>'Insc M2 disc'!$B$2:$L$2</c:f>
              <c:strCache>
                <c:ptCount val="11"/>
                <c:pt idx="0">
                  <c:v>2006-
07</c:v>
                </c:pt>
                <c:pt idx="1">
                  <c:v>2007-
08</c:v>
                </c:pt>
                <c:pt idx="2">
                  <c:v>2008-
09</c:v>
                </c:pt>
                <c:pt idx="3">
                  <c:v>2009-
10</c:v>
                </c:pt>
                <c:pt idx="4">
                  <c:v>2010-
11</c:v>
                </c:pt>
                <c:pt idx="5">
                  <c:v>2011-
12</c:v>
                </c:pt>
                <c:pt idx="6">
                  <c:v>2012-
13</c:v>
                </c:pt>
                <c:pt idx="7">
                  <c:v>2013-
14</c:v>
                </c:pt>
                <c:pt idx="8">
                  <c:v>2014-
15</c:v>
                </c:pt>
                <c:pt idx="9">
                  <c:v>2015-
16</c:v>
                </c:pt>
                <c:pt idx="10">
                  <c:v>2016-
17</c:v>
                </c:pt>
              </c:strCache>
            </c:strRef>
          </c:cat>
          <c:val>
            <c:numRef>
              <c:f>'Insc M2 disc'!$B$3:$L$3</c:f>
              <c:numCache>
                <c:formatCode>0%</c:formatCode>
                <c:ptCount val="11"/>
                <c:pt idx="0">
                  <c:v>0.16079755714590058</c:v>
                </c:pt>
                <c:pt idx="1">
                  <c:v>0.1615467875191752</c:v>
                </c:pt>
                <c:pt idx="2">
                  <c:v>0.15598686036827983</c:v>
                </c:pt>
                <c:pt idx="3">
                  <c:v>0.15392014690986466</c:v>
                </c:pt>
                <c:pt idx="4">
                  <c:v>0.13400552229081997</c:v>
                </c:pt>
                <c:pt idx="5">
                  <c:v>0.13848707309288222</c:v>
                </c:pt>
                <c:pt idx="6">
                  <c:v>0.14539363266998878</c:v>
                </c:pt>
                <c:pt idx="7">
                  <c:v>0.14646298623867995</c:v>
                </c:pt>
                <c:pt idx="8">
                  <c:v>0.13930431443946967</c:v>
                </c:pt>
                <c:pt idx="9">
                  <c:v>0.13548244834957521</c:v>
                </c:pt>
                <c:pt idx="10">
                  <c:v>0.13286679478347052</c:v>
                </c:pt>
              </c:numCache>
            </c:numRef>
          </c:val>
          <c:smooth val="0"/>
        </c:ser>
        <c:dLbls>
          <c:showLegendKey val="0"/>
          <c:showVal val="0"/>
          <c:showCatName val="0"/>
          <c:showSerName val="0"/>
          <c:showPercent val="0"/>
          <c:showBubbleSize val="0"/>
        </c:dLbls>
        <c:marker val="1"/>
        <c:smooth val="0"/>
        <c:axId val="100922112"/>
        <c:axId val="100924032"/>
      </c:lineChart>
      <c:catAx>
        <c:axId val="100922112"/>
        <c:scaling>
          <c:orientation val="minMax"/>
        </c:scaling>
        <c:delete val="0"/>
        <c:axPos val="b"/>
        <c:title>
          <c:tx>
            <c:rich>
              <a:bodyPr/>
              <a:lstStyle/>
              <a:p>
                <a:pPr algn="r">
                  <a:defRPr/>
                </a:pPr>
                <a:r>
                  <a:rPr lang="fr-FR" sz="800" b="0" i="1">
                    <a:latin typeface="Arial" panose="020B0604020202020204" pitchFamily="34" charset="0"/>
                    <a:cs typeface="Arial" panose="020B0604020202020204" pitchFamily="34" charset="0"/>
                  </a:rPr>
                  <a:t>Source : MESRI-SIES</a:t>
                </a:r>
                <a:r>
                  <a:rPr lang="fr-FR" sz="800" b="0" i="1" baseline="0">
                    <a:latin typeface="Arial" panose="020B0604020202020204" pitchFamily="34" charset="0"/>
                    <a:cs typeface="Arial" panose="020B0604020202020204" pitchFamily="34" charset="0"/>
                  </a:rPr>
                  <a:t> </a:t>
                </a:r>
                <a:r>
                  <a:rPr lang="fr-FR" sz="800" b="0" i="1">
                    <a:latin typeface="Arial" panose="020B0604020202020204" pitchFamily="34" charset="0"/>
                    <a:cs typeface="Arial" panose="020B0604020202020204" pitchFamily="34" charset="0"/>
                  </a:rPr>
                  <a:t>(SISE).</a:t>
                </a:r>
              </a:p>
            </c:rich>
          </c:tx>
          <c:layout>
            <c:manualLayout>
              <c:xMode val="edge"/>
              <c:yMode val="edge"/>
              <c:x val="0.78178314859830111"/>
              <c:y val="0.96177474630957749"/>
            </c:manualLayout>
          </c:layout>
          <c:overlay val="0"/>
          <c:spPr>
            <a:noFill/>
            <a:ln w="25400">
              <a:noFill/>
            </a:ln>
          </c:spPr>
        </c:title>
        <c:numFmt formatCode="General" sourceLinked="1"/>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fr-FR"/>
          </a:p>
        </c:txPr>
        <c:crossAx val="100924032"/>
        <c:crosses val="autoZero"/>
        <c:auto val="1"/>
        <c:lblAlgn val="ctr"/>
        <c:lblOffset val="100"/>
        <c:noMultiLvlLbl val="0"/>
      </c:catAx>
      <c:valAx>
        <c:axId val="100924032"/>
        <c:scaling>
          <c:orientation val="minMax"/>
        </c:scaling>
        <c:delete val="0"/>
        <c:axPos val="l"/>
        <c:majorGridlines/>
        <c:numFmt formatCode="0%" sourceLinked="1"/>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fr-FR"/>
          </a:p>
        </c:txPr>
        <c:crossAx val="100922112"/>
        <c:crosses val="autoZero"/>
        <c:crossBetween val="midCat"/>
      </c:valAx>
    </c:plotArea>
    <c:legend>
      <c:legendPos val="r"/>
      <c:layout>
        <c:manualLayout>
          <c:xMode val="edge"/>
          <c:yMode val="edge"/>
          <c:x val="7.3540840951927991E-2"/>
          <c:y val="0.65037765183810625"/>
          <c:w val="0.31336225512431332"/>
          <c:h val="0.2169579439512736"/>
        </c:manualLayout>
      </c:layout>
      <c:overlay val="0"/>
      <c:spPr>
        <a:noFill/>
        <a:ln w="25400">
          <a:noFill/>
        </a:ln>
      </c:spPr>
      <c:txPr>
        <a:bodyPr/>
        <a:lstStyle/>
        <a:p>
          <a:pPr>
            <a:defRPr sz="800">
              <a:latin typeface="Arial" panose="020B0604020202020204" pitchFamily="34" charset="0"/>
              <a:cs typeface="Arial" panose="020B0604020202020204" pitchFamily="34" charset="0"/>
            </a:defRPr>
          </a:pPr>
          <a:endParaRPr lang="fr-FR"/>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002680965147453E-2"/>
          <c:y val="0.10799784920832128"/>
          <c:w val="0.8743008657660124"/>
          <c:h val="0.80210165412893375"/>
        </c:manualLayout>
      </c:layout>
      <c:lineChart>
        <c:grouping val="standard"/>
        <c:varyColors val="0"/>
        <c:ser>
          <c:idx val="1"/>
          <c:order val="0"/>
          <c:tx>
            <c:strRef>
              <c:f>'Etud M2'!$A$6</c:f>
              <c:strCache>
                <c:ptCount val="1"/>
                <c:pt idx="0">
                  <c:v>Lettres, Sc. Humaines</c:v>
                </c:pt>
              </c:strCache>
            </c:strRef>
          </c:tx>
          <c:spPr>
            <a:ln>
              <a:solidFill>
                <a:srgbClr val="FF0000"/>
              </a:solidFill>
            </a:ln>
          </c:spPr>
          <c:marker>
            <c:symbol val="triangle"/>
            <c:size val="5"/>
            <c:spPr>
              <a:solidFill>
                <a:srgbClr val="FF0000"/>
              </a:solidFill>
              <a:ln>
                <a:solidFill>
                  <a:srgbClr val="FF0000"/>
                </a:solidFill>
              </a:ln>
            </c:spPr>
          </c:marker>
          <c:cat>
            <c:strRef>
              <c:f>'Etud M2'!$B$3:$L$3</c:f>
              <c:strCache>
                <c:ptCount val="11"/>
                <c:pt idx="0">
                  <c:v>2006-
07</c:v>
                </c:pt>
                <c:pt idx="1">
                  <c:v>2007-
08</c:v>
                </c:pt>
                <c:pt idx="2">
                  <c:v>2008-
09</c:v>
                </c:pt>
                <c:pt idx="3">
                  <c:v>2009-
10</c:v>
                </c:pt>
                <c:pt idx="4">
                  <c:v>2010-
11</c:v>
                </c:pt>
                <c:pt idx="5">
                  <c:v>2011-
12</c:v>
                </c:pt>
                <c:pt idx="6">
                  <c:v>2012-
13</c:v>
                </c:pt>
                <c:pt idx="7">
                  <c:v>2013-
14</c:v>
                </c:pt>
                <c:pt idx="8">
                  <c:v>2014-
15</c:v>
                </c:pt>
                <c:pt idx="9">
                  <c:v>2015-
16</c:v>
                </c:pt>
                <c:pt idx="10">
                  <c:v>2016-
17</c:v>
                </c:pt>
              </c:strCache>
            </c:strRef>
          </c:cat>
          <c:val>
            <c:numRef>
              <c:f>'Etud M2'!$B$6:$L$6</c:f>
              <c:numCache>
                <c:formatCode>0%</c:formatCode>
                <c:ptCount val="11"/>
                <c:pt idx="0">
                  <c:v>0.32657734936682598</c:v>
                </c:pt>
                <c:pt idx="1">
                  <c:v>0.31586610733765158</c:v>
                </c:pt>
                <c:pt idx="2">
                  <c:v>0.31814107909688177</c:v>
                </c:pt>
                <c:pt idx="3">
                  <c:v>0.32384367843177686</c:v>
                </c:pt>
                <c:pt idx="4">
                  <c:v>0.39592039051813926</c:v>
                </c:pt>
                <c:pt idx="5">
                  <c:v>0.37855766619683706</c:v>
                </c:pt>
                <c:pt idx="6">
                  <c:v>0.37231921507929222</c:v>
                </c:pt>
                <c:pt idx="7">
                  <c:v>0.36386760150008152</c:v>
                </c:pt>
                <c:pt idx="8">
                  <c:v>0.3956062531694704</c:v>
                </c:pt>
                <c:pt idx="9">
                  <c:v>0.40430435267442294</c:v>
                </c:pt>
                <c:pt idx="10">
                  <c:v>0.41517173184562139</c:v>
                </c:pt>
              </c:numCache>
            </c:numRef>
          </c:val>
          <c:smooth val="0"/>
        </c:ser>
        <c:ser>
          <c:idx val="0"/>
          <c:order val="1"/>
          <c:tx>
            <c:strRef>
              <c:f>'Etud M2'!$A$7</c:f>
              <c:strCache>
                <c:ptCount val="1"/>
                <c:pt idx="0">
                  <c:v>Sciences, STAPS et Santé</c:v>
                </c:pt>
              </c:strCache>
            </c:strRef>
          </c:tx>
          <c:spPr>
            <a:ln>
              <a:solidFill>
                <a:srgbClr val="B70B9B"/>
              </a:solidFill>
            </a:ln>
          </c:spPr>
          <c:marker>
            <c:symbol val="square"/>
            <c:size val="5"/>
            <c:spPr>
              <a:solidFill>
                <a:srgbClr val="B70B9B"/>
              </a:solidFill>
              <a:ln>
                <a:solidFill>
                  <a:srgbClr val="B70B9B"/>
                </a:solidFill>
              </a:ln>
            </c:spPr>
          </c:marker>
          <c:cat>
            <c:strRef>
              <c:f>'Etud M2'!$B$3:$L$3</c:f>
              <c:strCache>
                <c:ptCount val="11"/>
                <c:pt idx="0">
                  <c:v>2006-
07</c:v>
                </c:pt>
                <c:pt idx="1">
                  <c:v>2007-
08</c:v>
                </c:pt>
                <c:pt idx="2">
                  <c:v>2008-
09</c:v>
                </c:pt>
                <c:pt idx="3">
                  <c:v>2009-
10</c:v>
                </c:pt>
                <c:pt idx="4">
                  <c:v>2010-
11</c:v>
                </c:pt>
                <c:pt idx="5">
                  <c:v>2011-
12</c:v>
                </c:pt>
                <c:pt idx="6">
                  <c:v>2012-
13</c:v>
                </c:pt>
                <c:pt idx="7">
                  <c:v>2013-
14</c:v>
                </c:pt>
                <c:pt idx="8">
                  <c:v>2014-
15</c:v>
                </c:pt>
                <c:pt idx="9">
                  <c:v>2015-
16</c:v>
                </c:pt>
                <c:pt idx="10">
                  <c:v>2016-
17</c:v>
                </c:pt>
              </c:strCache>
            </c:strRef>
          </c:cat>
          <c:val>
            <c:numRef>
              <c:f>'Etud M2'!$B$7:$L$7</c:f>
              <c:numCache>
                <c:formatCode>0%</c:formatCode>
                <c:ptCount val="11"/>
                <c:pt idx="0">
                  <c:v>0.26051499748645479</c:v>
                </c:pt>
                <c:pt idx="1">
                  <c:v>0.26041068181997057</c:v>
                </c:pt>
                <c:pt idx="2">
                  <c:v>0.25453780268254478</c:v>
                </c:pt>
                <c:pt idx="3">
                  <c:v>0.25589666929313609</c:v>
                </c:pt>
                <c:pt idx="4">
                  <c:v>0.24486441039541215</c:v>
                </c:pt>
                <c:pt idx="5">
                  <c:v>0.24989331850568322</c:v>
                </c:pt>
                <c:pt idx="6">
                  <c:v>0.2529611605913139</c:v>
                </c:pt>
                <c:pt idx="7">
                  <c:v>0.2562400130441872</c:v>
                </c:pt>
                <c:pt idx="8">
                  <c:v>0.24663957878129558</c:v>
                </c:pt>
                <c:pt idx="9">
                  <c:v>0.24319468708570297</c:v>
                </c:pt>
                <c:pt idx="10">
                  <c:v>0.23588942263674151</c:v>
                </c:pt>
              </c:numCache>
            </c:numRef>
          </c:val>
          <c:smooth val="0"/>
        </c:ser>
        <c:ser>
          <c:idx val="3"/>
          <c:order val="2"/>
          <c:tx>
            <c:strRef>
              <c:f>'Etud M2'!$A$5</c:f>
              <c:strCache>
                <c:ptCount val="1"/>
                <c:pt idx="0">
                  <c:v>Economie AES</c:v>
                </c:pt>
              </c:strCache>
            </c:strRef>
          </c:tx>
          <c:spPr>
            <a:ln>
              <a:solidFill>
                <a:srgbClr val="993300"/>
              </a:solidFill>
            </a:ln>
          </c:spPr>
          <c:marker>
            <c:symbol val="diamond"/>
            <c:size val="6"/>
            <c:spPr>
              <a:solidFill>
                <a:srgbClr val="990000"/>
              </a:solidFill>
              <a:ln>
                <a:solidFill>
                  <a:srgbClr val="993300"/>
                </a:solidFill>
              </a:ln>
            </c:spPr>
          </c:marker>
          <c:cat>
            <c:strRef>
              <c:f>'Etud M2'!$B$3:$L$3</c:f>
              <c:strCache>
                <c:ptCount val="11"/>
                <c:pt idx="0">
                  <c:v>2006-
07</c:v>
                </c:pt>
                <c:pt idx="1">
                  <c:v>2007-
08</c:v>
                </c:pt>
                <c:pt idx="2">
                  <c:v>2008-
09</c:v>
                </c:pt>
                <c:pt idx="3">
                  <c:v>2009-
10</c:v>
                </c:pt>
                <c:pt idx="4">
                  <c:v>2010-
11</c:v>
                </c:pt>
                <c:pt idx="5">
                  <c:v>2011-
12</c:v>
                </c:pt>
                <c:pt idx="6">
                  <c:v>2012-
13</c:v>
                </c:pt>
                <c:pt idx="7">
                  <c:v>2013-
14</c:v>
                </c:pt>
                <c:pt idx="8">
                  <c:v>2014-
15</c:v>
                </c:pt>
                <c:pt idx="9">
                  <c:v>2015-
16</c:v>
                </c:pt>
                <c:pt idx="10">
                  <c:v>2016-
17</c:v>
                </c:pt>
              </c:strCache>
            </c:strRef>
          </c:cat>
          <c:val>
            <c:numRef>
              <c:f>'Etud M2'!$B$5:$L$5</c:f>
              <c:numCache>
                <c:formatCode>0%</c:formatCode>
                <c:ptCount val="11"/>
                <c:pt idx="0">
                  <c:v>0.251897128174847</c:v>
                </c:pt>
                <c:pt idx="1">
                  <c:v>0.26240191410154495</c:v>
                </c:pt>
                <c:pt idx="2">
                  <c:v>0.27120044267443943</c:v>
                </c:pt>
                <c:pt idx="3">
                  <c:v>0.26644182124789206</c:v>
                </c:pt>
                <c:pt idx="4">
                  <c:v>0.22501850945550828</c:v>
                </c:pt>
                <c:pt idx="5">
                  <c:v>0.23294065922697943</c:v>
                </c:pt>
                <c:pt idx="6">
                  <c:v>0.22897674357595393</c:v>
                </c:pt>
                <c:pt idx="7">
                  <c:v>0.23293005054622534</c:v>
                </c:pt>
                <c:pt idx="8">
                  <c:v>0.21815347436563637</c:v>
                </c:pt>
                <c:pt idx="9">
                  <c:v>0.21643806762566753</c:v>
                </c:pt>
                <c:pt idx="10">
                  <c:v>0.21620450342120845</c:v>
                </c:pt>
              </c:numCache>
            </c:numRef>
          </c:val>
          <c:smooth val="0"/>
        </c:ser>
        <c:ser>
          <c:idx val="2"/>
          <c:order val="3"/>
          <c:tx>
            <c:strRef>
              <c:f>'Etud M2'!$A$4</c:f>
              <c:strCache>
                <c:ptCount val="1"/>
                <c:pt idx="0">
                  <c:v>Droit</c:v>
                </c:pt>
              </c:strCache>
            </c:strRef>
          </c:tx>
          <c:marker>
            <c:symbol val="circle"/>
            <c:size val="5"/>
            <c:spPr>
              <a:solidFill>
                <a:srgbClr val="92D050"/>
              </a:solidFill>
              <a:ln>
                <a:solidFill>
                  <a:srgbClr val="92D050"/>
                </a:solidFill>
              </a:ln>
            </c:spPr>
          </c:marker>
          <c:cat>
            <c:strRef>
              <c:f>'Etud M2'!$B$3:$L$3</c:f>
              <c:strCache>
                <c:ptCount val="11"/>
                <c:pt idx="0">
                  <c:v>2006-
07</c:v>
                </c:pt>
                <c:pt idx="1">
                  <c:v>2007-
08</c:v>
                </c:pt>
                <c:pt idx="2">
                  <c:v>2008-
09</c:v>
                </c:pt>
                <c:pt idx="3">
                  <c:v>2009-
10</c:v>
                </c:pt>
                <c:pt idx="4">
                  <c:v>2010-
11</c:v>
                </c:pt>
                <c:pt idx="5">
                  <c:v>2011-
12</c:v>
                </c:pt>
                <c:pt idx="6">
                  <c:v>2012-
13</c:v>
                </c:pt>
                <c:pt idx="7">
                  <c:v>2013-
14</c:v>
                </c:pt>
                <c:pt idx="8">
                  <c:v>2014-
15</c:v>
                </c:pt>
                <c:pt idx="9">
                  <c:v>2015-
16</c:v>
                </c:pt>
                <c:pt idx="10">
                  <c:v>2016-
17</c:v>
                </c:pt>
              </c:strCache>
            </c:strRef>
          </c:cat>
          <c:val>
            <c:numRef>
              <c:f>'Etud M2'!$B$4:$L$4</c:f>
              <c:numCache>
                <c:formatCode>0%</c:formatCode>
                <c:ptCount val="11"/>
                <c:pt idx="0">
                  <c:v>0.16101052497187224</c:v>
                </c:pt>
                <c:pt idx="1">
                  <c:v>0.16132129674083284</c:v>
                </c:pt>
                <c:pt idx="2">
                  <c:v>0.15612067554613401</c:v>
                </c:pt>
                <c:pt idx="3">
                  <c:v>0.15381783102719501</c:v>
                </c:pt>
                <c:pt idx="4">
                  <c:v>0.13419668963094028</c:v>
                </c:pt>
                <c:pt idx="5">
                  <c:v>0.13860835607050032</c:v>
                </c:pt>
                <c:pt idx="6">
                  <c:v>0.14574288075343994</c:v>
                </c:pt>
                <c:pt idx="7">
                  <c:v>0.14696233490950594</c:v>
                </c:pt>
                <c:pt idx="8">
                  <c:v>0.13960069368359765</c:v>
                </c:pt>
                <c:pt idx="9">
                  <c:v>0.13606289261420659</c:v>
                </c:pt>
                <c:pt idx="10">
                  <c:v>0.13273434209642865</c:v>
                </c:pt>
              </c:numCache>
            </c:numRef>
          </c:val>
          <c:smooth val="0"/>
        </c:ser>
        <c:dLbls>
          <c:showLegendKey val="0"/>
          <c:showVal val="0"/>
          <c:showCatName val="0"/>
          <c:showSerName val="0"/>
          <c:showPercent val="0"/>
          <c:showBubbleSize val="0"/>
        </c:dLbls>
        <c:marker val="1"/>
        <c:smooth val="0"/>
        <c:axId val="101594240"/>
        <c:axId val="101596544"/>
      </c:lineChart>
      <c:catAx>
        <c:axId val="101594240"/>
        <c:scaling>
          <c:orientation val="minMax"/>
        </c:scaling>
        <c:delete val="0"/>
        <c:axPos val="b"/>
        <c:title>
          <c:tx>
            <c:rich>
              <a:bodyPr/>
              <a:lstStyle/>
              <a:p>
                <a:pPr algn="r">
                  <a:defRPr sz="900" b="0" i="1" u="none" strike="noStrike" baseline="0">
                    <a:solidFill>
                      <a:srgbClr val="000000"/>
                    </a:solidFill>
                    <a:latin typeface="Arial"/>
                    <a:ea typeface="Arial"/>
                    <a:cs typeface="Arial"/>
                  </a:defRPr>
                </a:pPr>
                <a:r>
                  <a:rPr lang="fr-FR" sz="800"/>
                  <a:t>Source : MESRI-SIES (SISE).</a:t>
                </a:r>
              </a:p>
            </c:rich>
          </c:tx>
          <c:layout>
            <c:manualLayout>
              <c:xMode val="edge"/>
              <c:yMode val="edge"/>
              <c:x val="0.69147920927062034"/>
              <c:y val="0.96534943274078566"/>
            </c:manualLayout>
          </c:layout>
          <c:overlay val="0"/>
          <c:spPr>
            <a:noFill/>
            <a:ln w="25400">
              <a:noFill/>
            </a:ln>
          </c:spPr>
        </c:title>
        <c:numFmt formatCode="@" sourceLinked="1"/>
        <c:majorTickMark val="none"/>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01596544"/>
        <c:crosses val="autoZero"/>
        <c:auto val="1"/>
        <c:lblAlgn val="ctr"/>
        <c:lblOffset val="100"/>
        <c:noMultiLvlLbl val="0"/>
      </c:catAx>
      <c:valAx>
        <c:axId val="101596544"/>
        <c:scaling>
          <c:orientation val="minMax"/>
        </c:scaling>
        <c:delete val="0"/>
        <c:axPos val="l"/>
        <c:majorGridlines/>
        <c:numFmt formatCode="0%" sourceLinked="1"/>
        <c:majorTickMark val="none"/>
        <c:minorTickMark val="none"/>
        <c:tickLblPos val="nextTo"/>
        <c:txPr>
          <a:bodyPr rot="0" vert="horz"/>
          <a:lstStyle/>
          <a:p>
            <a:pPr>
              <a:defRPr sz="900" b="0" i="0" u="none" strike="noStrike" baseline="0">
                <a:solidFill>
                  <a:srgbClr val="000000"/>
                </a:solidFill>
                <a:latin typeface="Arial" panose="020B0604020202020204" pitchFamily="34" charset="0"/>
                <a:ea typeface="Calibri"/>
                <a:cs typeface="Arial" panose="020B0604020202020204" pitchFamily="34" charset="0"/>
              </a:defRPr>
            </a:pPr>
            <a:endParaRPr lang="fr-FR"/>
          </a:p>
        </c:txPr>
        <c:crossAx val="101594240"/>
        <c:crosses val="autoZero"/>
        <c:crossBetween val="midCat"/>
      </c:valAx>
    </c:plotArea>
    <c:legend>
      <c:legendPos val="r"/>
      <c:layout>
        <c:manualLayout>
          <c:xMode val="edge"/>
          <c:yMode val="edge"/>
          <c:x val="9.7010450380818972E-2"/>
          <c:y val="0.68209995048793337"/>
          <c:w val="0.38555539453273868"/>
          <c:h val="0.20410151570810242"/>
        </c:manualLayout>
      </c:layout>
      <c:overlay val="0"/>
      <c:spPr>
        <a:noFill/>
        <a:ln w="25400">
          <a:noFill/>
        </a:ln>
      </c:spPr>
      <c:txPr>
        <a:bodyPr/>
        <a:lstStyle/>
        <a:p>
          <a:pPr>
            <a:defRPr sz="800" b="0" i="0" u="none" strike="noStrike" baseline="0">
              <a:solidFill>
                <a:srgbClr val="000000"/>
              </a:solidFill>
              <a:latin typeface="Arial"/>
              <a:ea typeface="Arial"/>
              <a:cs typeface="Arial"/>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011" l="0.70000000000000007" r="0.70000000000000007" t="0.75000000000000011" header="0.30000000000000004" footer="0.30000000000000004"/>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fr-FR"/>
              <a:t>03 : Taux de poursuite</a:t>
            </a:r>
            <a:r>
              <a:rPr lang="fr-FR" baseline="0"/>
              <a:t> </a:t>
            </a:r>
            <a:r>
              <a:rPr lang="fr-FR"/>
              <a:t>en doctorat par type de master 2 préparé l'année précédente </a:t>
            </a:r>
            <a:r>
              <a:rPr lang="fr-FR" b="0"/>
              <a:t>(en %)</a:t>
            </a:r>
          </a:p>
        </c:rich>
      </c:tx>
      <c:layout>
        <c:manualLayout>
          <c:xMode val="edge"/>
          <c:yMode val="edge"/>
          <c:x val="0.11821888277037265"/>
          <c:y val="0"/>
        </c:manualLayout>
      </c:layout>
      <c:overlay val="0"/>
      <c:spPr>
        <a:noFill/>
        <a:ln w="25400">
          <a:noFill/>
        </a:ln>
      </c:spPr>
    </c:title>
    <c:autoTitleDeleted val="0"/>
    <c:plotArea>
      <c:layout>
        <c:manualLayout>
          <c:layoutTarget val="inner"/>
          <c:xMode val="edge"/>
          <c:yMode val="edge"/>
          <c:x val="9.0700884611645771E-2"/>
          <c:y val="0.12476274735321007"/>
          <c:w val="0.85873043647321856"/>
          <c:h val="0.72585803179096997"/>
        </c:manualLayout>
      </c:layout>
      <c:lineChart>
        <c:grouping val="standard"/>
        <c:varyColors val="0"/>
        <c:ser>
          <c:idx val="3"/>
          <c:order val="0"/>
          <c:tx>
            <c:strRef>
              <c:f>'Pours doct fin'!$A$4</c:f>
              <c:strCache>
                <c:ptCount val="1"/>
                <c:pt idx="0">
                  <c:v>Master recherche</c:v>
                </c:pt>
              </c:strCache>
            </c:strRef>
          </c:tx>
          <c:spPr>
            <a:ln w="19050"/>
          </c:spPr>
          <c:marker>
            <c:spPr>
              <a:ln w="19050"/>
            </c:spPr>
          </c:marker>
          <c:cat>
            <c:strRef>
              <c:f>'Pours doct fin'!$B$3:$J$3</c:f>
              <c:strCache>
                <c:ptCount val="9"/>
                <c:pt idx="0">
                  <c:v>2008-
09</c:v>
                </c:pt>
                <c:pt idx="1">
                  <c:v>2009-
10</c:v>
                </c:pt>
                <c:pt idx="2">
                  <c:v>2010-
11</c:v>
                </c:pt>
                <c:pt idx="3">
                  <c:v>2011-
12</c:v>
                </c:pt>
                <c:pt idx="4">
                  <c:v>2012-
13</c:v>
                </c:pt>
                <c:pt idx="5">
                  <c:v>2013-
14</c:v>
                </c:pt>
                <c:pt idx="6">
                  <c:v>2014-
15</c:v>
                </c:pt>
                <c:pt idx="7">
                  <c:v>2015-
16</c:v>
                </c:pt>
                <c:pt idx="8">
                  <c:v>2016-
17</c:v>
                </c:pt>
              </c:strCache>
            </c:strRef>
          </c:cat>
          <c:val>
            <c:numRef>
              <c:f>'Pours doct fin'!$B$4:$J$4</c:f>
              <c:numCache>
                <c:formatCode>0%</c:formatCode>
                <c:ptCount val="9"/>
                <c:pt idx="0">
                  <c:v>0.28952959028831565</c:v>
                </c:pt>
                <c:pt idx="1">
                  <c:v>0.26741127059583697</c:v>
                </c:pt>
                <c:pt idx="2">
                  <c:v>0.22865574437773481</c:v>
                </c:pt>
                <c:pt idx="3">
                  <c:v>0.19983052537134882</c:v>
                </c:pt>
                <c:pt idx="4">
                  <c:v>0.19350954960871231</c:v>
                </c:pt>
                <c:pt idx="5">
                  <c:v>0.18185078909612626</c:v>
                </c:pt>
                <c:pt idx="6">
                  <c:v>0.16510510510510509</c:v>
                </c:pt>
                <c:pt idx="7">
                  <c:v>0.17774880486744893</c:v>
                </c:pt>
                <c:pt idx="8">
                  <c:v>0.17216341527425422</c:v>
                </c:pt>
              </c:numCache>
            </c:numRef>
          </c:val>
          <c:smooth val="0"/>
        </c:ser>
        <c:ser>
          <c:idx val="5"/>
          <c:order val="1"/>
          <c:tx>
            <c:strRef>
              <c:f>'Pours doct fin'!$A$6</c:f>
              <c:strCache>
                <c:ptCount val="1"/>
                <c:pt idx="0">
                  <c:v>Master indifférencié</c:v>
                </c:pt>
              </c:strCache>
            </c:strRef>
          </c:tx>
          <c:spPr>
            <a:ln w="19050"/>
          </c:spPr>
          <c:marker>
            <c:spPr>
              <a:ln w="19050"/>
            </c:spPr>
          </c:marker>
          <c:cat>
            <c:strRef>
              <c:f>'Pours doct fin'!$B$3:$J$3</c:f>
              <c:strCache>
                <c:ptCount val="9"/>
                <c:pt idx="0">
                  <c:v>2008-
09</c:v>
                </c:pt>
                <c:pt idx="1">
                  <c:v>2009-
10</c:v>
                </c:pt>
                <c:pt idx="2">
                  <c:v>2010-
11</c:v>
                </c:pt>
                <c:pt idx="3">
                  <c:v>2011-
12</c:v>
                </c:pt>
                <c:pt idx="4">
                  <c:v>2012-
13</c:v>
                </c:pt>
                <c:pt idx="5">
                  <c:v>2013-
14</c:v>
                </c:pt>
                <c:pt idx="6">
                  <c:v>2014-
15</c:v>
                </c:pt>
                <c:pt idx="7">
                  <c:v>2015-
16</c:v>
                </c:pt>
                <c:pt idx="8">
                  <c:v>2016-
17</c:v>
                </c:pt>
              </c:strCache>
            </c:strRef>
          </c:cat>
          <c:val>
            <c:numRef>
              <c:f>'Pours doct fin'!$B$6:$J$6</c:f>
              <c:numCache>
                <c:formatCode>0%</c:formatCode>
                <c:ptCount val="9"/>
                <c:pt idx="0">
                  <c:v>0.11053370786516854</c:v>
                </c:pt>
                <c:pt idx="1">
                  <c:v>8.8990825688073399E-2</c:v>
                </c:pt>
                <c:pt idx="2">
                  <c:v>8.4455813581677919E-2</c:v>
                </c:pt>
                <c:pt idx="3">
                  <c:v>6.2197786014088999E-2</c:v>
                </c:pt>
                <c:pt idx="4">
                  <c:v>6.0841572775350655E-2</c:v>
                </c:pt>
                <c:pt idx="5">
                  <c:v>5.6116936765173181E-2</c:v>
                </c:pt>
                <c:pt idx="6">
                  <c:v>5.4121100613978873E-2</c:v>
                </c:pt>
                <c:pt idx="7">
                  <c:v>4.465209668700286E-2</c:v>
                </c:pt>
                <c:pt idx="8">
                  <c:v>4.3127586292340855E-2</c:v>
                </c:pt>
              </c:numCache>
            </c:numRef>
          </c:val>
          <c:smooth val="0"/>
        </c:ser>
        <c:ser>
          <c:idx val="6"/>
          <c:order val="2"/>
          <c:tx>
            <c:strRef>
              <c:f>'Pours doct fin'!$A$7</c:f>
              <c:strCache>
                <c:ptCount val="1"/>
                <c:pt idx="0">
                  <c:v>ENSEMBLE</c:v>
                </c:pt>
              </c:strCache>
            </c:strRef>
          </c:tx>
          <c:spPr>
            <a:ln w="38100"/>
          </c:spPr>
          <c:marker>
            <c:spPr>
              <a:ln w="38100"/>
            </c:spPr>
          </c:marker>
          <c:cat>
            <c:strRef>
              <c:f>'Pours doct fin'!$B$3:$J$3</c:f>
              <c:strCache>
                <c:ptCount val="9"/>
                <c:pt idx="0">
                  <c:v>2008-
09</c:v>
                </c:pt>
                <c:pt idx="1">
                  <c:v>2009-
10</c:v>
                </c:pt>
                <c:pt idx="2">
                  <c:v>2010-
11</c:v>
                </c:pt>
                <c:pt idx="3">
                  <c:v>2011-
12</c:v>
                </c:pt>
                <c:pt idx="4">
                  <c:v>2012-
13</c:v>
                </c:pt>
                <c:pt idx="5">
                  <c:v>2013-
14</c:v>
                </c:pt>
                <c:pt idx="6">
                  <c:v>2014-
15</c:v>
                </c:pt>
                <c:pt idx="7">
                  <c:v>2015-
16</c:v>
                </c:pt>
                <c:pt idx="8">
                  <c:v>2016-
17</c:v>
                </c:pt>
              </c:strCache>
            </c:strRef>
          </c:cat>
          <c:val>
            <c:numRef>
              <c:f>'Pours doct fin'!$B$7:$J$7</c:f>
              <c:numCache>
                <c:formatCode>0.0%</c:formatCode>
                <c:ptCount val="9"/>
                <c:pt idx="0">
                  <c:v>8.6306122659089268E-2</c:v>
                </c:pt>
                <c:pt idx="1">
                  <c:v>8.0977368638391736E-2</c:v>
                </c:pt>
                <c:pt idx="2">
                  <c:v>7.0530994152046778E-2</c:v>
                </c:pt>
                <c:pt idx="3">
                  <c:v>5.7697906257622368E-2</c:v>
                </c:pt>
                <c:pt idx="4">
                  <c:v>5.5666887534948369E-2</c:v>
                </c:pt>
                <c:pt idx="5">
                  <c:v>5.1080709797514244E-2</c:v>
                </c:pt>
                <c:pt idx="6">
                  <c:v>4.8159494207173005E-2</c:v>
                </c:pt>
                <c:pt idx="7">
                  <c:v>4.5185376910829272E-2</c:v>
                </c:pt>
                <c:pt idx="8">
                  <c:v>4.4880396057928096E-2</c:v>
                </c:pt>
              </c:numCache>
            </c:numRef>
          </c:val>
          <c:smooth val="0"/>
        </c:ser>
        <c:ser>
          <c:idx val="4"/>
          <c:order val="3"/>
          <c:tx>
            <c:strRef>
              <c:f>'Pours doct fin'!$A$5</c:f>
              <c:strCache>
                <c:ptCount val="1"/>
                <c:pt idx="0">
                  <c:v>Master professionnel</c:v>
                </c:pt>
              </c:strCache>
            </c:strRef>
          </c:tx>
          <c:spPr>
            <a:ln w="19050"/>
          </c:spPr>
          <c:marker>
            <c:spPr>
              <a:ln w="19050"/>
            </c:spPr>
          </c:marker>
          <c:cat>
            <c:strRef>
              <c:f>'Pours doct fin'!$B$3:$J$3</c:f>
              <c:strCache>
                <c:ptCount val="9"/>
                <c:pt idx="0">
                  <c:v>2008-
09</c:v>
                </c:pt>
                <c:pt idx="1">
                  <c:v>2009-
10</c:v>
                </c:pt>
                <c:pt idx="2">
                  <c:v>2010-
11</c:v>
                </c:pt>
                <c:pt idx="3">
                  <c:v>2011-
12</c:v>
                </c:pt>
                <c:pt idx="4">
                  <c:v>2012-
13</c:v>
                </c:pt>
                <c:pt idx="5">
                  <c:v>2013-
14</c:v>
                </c:pt>
                <c:pt idx="6">
                  <c:v>2014-
15</c:v>
                </c:pt>
                <c:pt idx="7">
                  <c:v>2015-
16</c:v>
                </c:pt>
                <c:pt idx="8">
                  <c:v>2016-
17</c:v>
                </c:pt>
              </c:strCache>
            </c:strRef>
          </c:cat>
          <c:val>
            <c:numRef>
              <c:f>'Pours doct fin'!$B$5:$J$5</c:f>
              <c:numCache>
                <c:formatCode>0%</c:formatCode>
                <c:ptCount val="9"/>
                <c:pt idx="0">
                  <c:v>1.3712544438801422E-2</c:v>
                </c:pt>
                <c:pt idx="1">
                  <c:v>1.6764797025100711E-2</c:v>
                </c:pt>
                <c:pt idx="2">
                  <c:v>1.4967364393427864E-2</c:v>
                </c:pt>
                <c:pt idx="3">
                  <c:v>1.1917332931060492E-2</c:v>
                </c:pt>
                <c:pt idx="4">
                  <c:v>1.1404881353744898E-2</c:v>
                </c:pt>
                <c:pt idx="5">
                  <c:v>1.0035878689412402E-2</c:v>
                </c:pt>
                <c:pt idx="6">
                  <c:v>9.4256259204712808E-3</c:v>
                </c:pt>
                <c:pt idx="7">
                  <c:v>8.4991623421730063E-3</c:v>
                </c:pt>
                <c:pt idx="8">
                  <c:v>9.8846348546612322E-3</c:v>
                </c:pt>
              </c:numCache>
            </c:numRef>
          </c:val>
          <c:smooth val="0"/>
        </c:ser>
        <c:dLbls>
          <c:showLegendKey val="0"/>
          <c:showVal val="0"/>
          <c:showCatName val="0"/>
          <c:showSerName val="0"/>
          <c:showPercent val="0"/>
          <c:showBubbleSize val="0"/>
        </c:dLbls>
        <c:marker val="1"/>
        <c:smooth val="0"/>
        <c:axId val="101799808"/>
        <c:axId val="101818752"/>
      </c:lineChart>
      <c:catAx>
        <c:axId val="101799808"/>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fr-FR" sz="800"/>
                  <a:t>Source : MESRI-SIES (SISE)</a:t>
                </a:r>
              </a:p>
            </c:rich>
          </c:tx>
          <c:layout>
            <c:manualLayout>
              <c:xMode val="edge"/>
              <c:yMode val="edge"/>
              <c:x val="0.67753040673837339"/>
              <c:y val="0.95432569524315081"/>
            </c:manualLayout>
          </c:layout>
          <c:overlay val="0"/>
          <c:spPr>
            <a:noFill/>
            <a:ln w="25400">
              <a:noFill/>
            </a:ln>
          </c:spPr>
        </c:title>
        <c:numFmt formatCode="0%" sourceLinked="1"/>
        <c:majorTickMark val="none"/>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01818752"/>
        <c:crosses val="autoZero"/>
        <c:auto val="1"/>
        <c:lblAlgn val="ctr"/>
        <c:lblOffset val="100"/>
        <c:noMultiLvlLbl val="0"/>
      </c:catAx>
      <c:valAx>
        <c:axId val="101818752"/>
        <c:scaling>
          <c:orientation val="minMax"/>
          <c:max val="0.30000000000000004"/>
        </c:scaling>
        <c:delete val="0"/>
        <c:axPos val="l"/>
        <c:majorGridlines/>
        <c:numFmt formatCode="0%" sourceLinked="1"/>
        <c:majorTickMark val="none"/>
        <c:minorTickMark val="none"/>
        <c:tickLblPos val="nextTo"/>
        <c:txPr>
          <a:bodyPr rot="0" vert="horz"/>
          <a:lstStyle/>
          <a:p>
            <a:pPr>
              <a:defRPr sz="900" b="0" i="0" u="none" strike="noStrike" baseline="0">
                <a:solidFill>
                  <a:srgbClr val="000000"/>
                </a:solidFill>
                <a:latin typeface="Arial"/>
                <a:ea typeface="Arial"/>
                <a:cs typeface="Arial"/>
              </a:defRPr>
            </a:pPr>
            <a:endParaRPr lang="fr-FR"/>
          </a:p>
        </c:txPr>
        <c:crossAx val="101799808"/>
        <c:crosses val="autoZero"/>
        <c:crossBetween val="midCat"/>
      </c:valAx>
    </c:plotArea>
    <c:legend>
      <c:legendPos val="r"/>
      <c:legendEntry>
        <c:idx val="2"/>
        <c:txPr>
          <a:bodyPr/>
          <a:lstStyle/>
          <a:p>
            <a:pPr>
              <a:defRPr sz="800" b="1" i="0" u="none" strike="noStrike" baseline="0">
                <a:solidFill>
                  <a:srgbClr val="000000"/>
                </a:solidFill>
                <a:latin typeface="Arial"/>
                <a:ea typeface="Arial"/>
                <a:cs typeface="Arial"/>
              </a:defRPr>
            </a:pPr>
            <a:endParaRPr lang="fr-FR"/>
          </a:p>
        </c:txPr>
      </c:legendEntry>
      <c:layout>
        <c:manualLayout>
          <c:xMode val="edge"/>
          <c:yMode val="edge"/>
          <c:x val="0.562350882610262"/>
          <c:y val="0.13336901707511281"/>
          <c:w val="0.37650329923712811"/>
          <c:h val="0.24595417145890475"/>
        </c:manualLayout>
      </c:layout>
      <c:overlay val="0"/>
      <c:spPr>
        <a:noFill/>
        <a:ln w="25400">
          <a:noFill/>
        </a:ln>
      </c:spPr>
      <c:txPr>
        <a:bodyPr/>
        <a:lstStyle/>
        <a:p>
          <a:pPr>
            <a:defRPr sz="800" b="0" i="0" u="none" strike="noStrike" baseline="0">
              <a:solidFill>
                <a:srgbClr val="000000"/>
              </a:solidFill>
              <a:latin typeface="Arial"/>
              <a:ea typeface="Arial"/>
              <a:cs typeface="Arial"/>
            </a:defRPr>
          </a:pPr>
          <a:endParaRPr lang="fr-FR"/>
        </a:p>
      </c:txPr>
    </c:legend>
    <c:plotVisOnly val="1"/>
    <c:dispBlanksAs val="gap"/>
    <c:showDLblsOverMax val="0"/>
  </c:chart>
  <c:txPr>
    <a:bodyPr/>
    <a:lstStyle/>
    <a:p>
      <a:pPr>
        <a:defRPr sz="1000" b="0" i="0" u="none" strike="noStrike" baseline="0">
          <a:solidFill>
            <a:srgbClr val="000000"/>
          </a:solidFill>
          <a:latin typeface="Arial"/>
          <a:ea typeface="Arial"/>
          <a:cs typeface="Arial"/>
        </a:defRPr>
      </a:pPr>
      <a:endParaRPr lang="fr-FR"/>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000" b="1" i="0" baseline="0">
                <a:effectLst/>
                <a:latin typeface="Arial" panose="020B0604020202020204" pitchFamily="34" charset="0"/>
                <a:cs typeface="Arial" panose="020B0604020202020204" pitchFamily="34" charset="0"/>
              </a:rPr>
              <a:t>04 : Taux de poursuite en doctorat par filière suivie en master 2 l'année précédente, tous masters </a:t>
            </a:r>
            <a:r>
              <a:rPr lang="fr-FR" sz="1000" b="0" i="0" baseline="0">
                <a:effectLst/>
                <a:latin typeface="Arial" panose="020B0604020202020204" pitchFamily="34" charset="0"/>
                <a:cs typeface="Arial" panose="020B0604020202020204" pitchFamily="34" charset="0"/>
              </a:rPr>
              <a:t>(en %)</a:t>
            </a:r>
            <a:endParaRPr lang="fr-FR" sz="1000" b="0">
              <a:effectLst/>
              <a:latin typeface="Arial" panose="020B0604020202020204" pitchFamily="34" charset="0"/>
              <a:cs typeface="Arial" panose="020B0604020202020204" pitchFamily="34" charset="0"/>
            </a:endParaRPr>
          </a:p>
        </c:rich>
      </c:tx>
      <c:layout>
        <c:manualLayout>
          <c:xMode val="edge"/>
          <c:yMode val="edge"/>
          <c:x val="0.13327175633100508"/>
          <c:y val="1.2521501638070899E-2"/>
        </c:manualLayout>
      </c:layout>
      <c:overlay val="0"/>
      <c:spPr>
        <a:noFill/>
        <a:ln w="25400">
          <a:noFill/>
        </a:ln>
      </c:spPr>
    </c:title>
    <c:autoTitleDeleted val="0"/>
    <c:plotArea>
      <c:layout>
        <c:manualLayout>
          <c:layoutTarget val="inner"/>
          <c:xMode val="edge"/>
          <c:yMode val="edge"/>
          <c:x val="2.3838553100505012E-2"/>
          <c:y val="0.12299651087766772"/>
          <c:w val="0.76373152809450728"/>
          <c:h val="0.74145565933136637"/>
        </c:manualLayout>
      </c:layout>
      <c:lineChart>
        <c:grouping val="standard"/>
        <c:varyColors val="0"/>
        <c:ser>
          <c:idx val="4"/>
          <c:order val="0"/>
          <c:tx>
            <c:strRef>
              <c:f>'Pours disc Tous'!$A$8</c:f>
              <c:strCache>
                <c:ptCount val="1"/>
                <c:pt idx="0">
                  <c:v>Sciences</c:v>
                </c:pt>
              </c:strCache>
            </c:strRef>
          </c:tx>
          <c:cat>
            <c:strRef>
              <c:f>'Pours disc Tous'!$B$3:$L$3</c:f>
              <c:strCache>
                <c:ptCount val="11"/>
                <c:pt idx="0">
                  <c:v>2006-
07</c:v>
                </c:pt>
                <c:pt idx="1">
                  <c:v>2007-
08</c:v>
                </c:pt>
                <c:pt idx="2">
                  <c:v>2008-
09</c:v>
                </c:pt>
                <c:pt idx="3">
                  <c:v>2009-
10</c:v>
                </c:pt>
                <c:pt idx="4">
                  <c:v>2010-
11</c:v>
                </c:pt>
                <c:pt idx="5">
                  <c:v>2011-
12</c:v>
                </c:pt>
                <c:pt idx="6">
                  <c:v>2012-
13</c:v>
                </c:pt>
                <c:pt idx="7">
                  <c:v>2013-
14</c:v>
                </c:pt>
                <c:pt idx="8">
                  <c:v>2014-
15</c:v>
                </c:pt>
                <c:pt idx="9">
                  <c:v>2015-
16</c:v>
                </c:pt>
                <c:pt idx="10">
                  <c:v>2016-
17</c:v>
                </c:pt>
              </c:strCache>
            </c:strRef>
          </c:cat>
          <c:val>
            <c:numRef>
              <c:f>'Pours disc Tous'!$B$8:$L$8</c:f>
              <c:numCache>
                <c:formatCode>0%</c:formatCode>
                <c:ptCount val="11"/>
                <c:pt idx="0">
                  <c:v>0.18157038242473555</c:v>
                </c:pt>
                <c:pt idx="1">
                  <c:v>0.17165107783710007</c:v>
                </c:pt>
                <c:pt idx="2">
                  <c:v>0.16065940206761664</c:v>
                </c:pt>
                <c:pt idx="3">
                  <c:v>0.16041666666666668</c:v>
                </c:pt>
                <c:pt idx="4">
                  <c:v>0.141295562141565</c:v>
                </c:pt>
                <c:pt idx="5">
                  <c:v>0.12368182135623997</c:v>
                </c:pt>
                <c:pt idx="6">
                  <c:v>0.12010833709503803</c:v>
                </c:pt>
                <c:pt idx="7">
                  <c:v>0.11222331876497955</c:v>
                </c:pt>
                <c:pt idx="8">
                  <c:v>0.10734268149478483</c:v>
                </c:pt>
                <c:pt idx="9">
                  <c:v>0.10630084103129739</c:v>
                </c:pt>
                <c:pt idx="10">
                  <c:v>0.10482615464452517</c:v>
                </c:pt>
              </c:numCache>
            </c:numRef>
          </c:val>
          <c:smooth val="0"/>
        </c:ser>
        <c:ser>
          <c:idx val="3"/>
          <c:order val="1"/>
          <c:tx>
            <c:strRef>
              <c:f>'Pours disc Tous'!$A$7</c:f>
              <c:strCache>
                <c:ptCount val="1"/>
                <c:pt idx="0">
                  <c:v>Santé</c:v>
                </c:pt>
              </c:strCache>
            </c:strRef>
          </c:tx>
          <c:cat>
            <c:strRef>
              <c:f>'Pours disc Tous'!$B$3:$L$3</c:f>
              <c:strCache>
                <c:ptCount val="11"/>
                <c:pt idx="0">
                  <c:v>2006-
07</c:v>
                </c:pt>
                <c:pt idx="1">
                  <c:v>2007-
08</c:v>
                </c:pt>
                <c:pt idx="2">
                  <c:v>2008-
09</c:v>
                </c:pt>
                <c:pt idx="3">
                  <c:v>2009-
10</c:v>
                </c:pt>
                <c:pt idx="4">
                  <c:v>2010-
11</c:v>
                </c:pt>
                <c:pt idx="5">
                  <c:v>2011-
12</c:v>
                </c:pt>
                <c:pt idx="6">
                  <c:v>2012-
13</c:v>
                </c:pt>
                <c:pt idx="7">
                  <c:v>2013-
14</c:v>
                </c:pt>
                <c:pt idx="8">
                  <c:v>2014-
15</c:v>
                </c:pt>
                <c:pt idx="9">
                  <c:v>2015-
16</c:v>
                </c:pt>
                <c:pt idx="10">
                  <c:v>2016-
17</c:v>
                </c:pt>
              </c:strCache>
            </c:strRef>
          </c:cat>
          <c:val>
            <c:numRef>
              <c:f>'Pours disc Tous'!$B$7:$L$7</c:f>
              <c:numCache>
                <c:formatCode>0%</c:formatCode>
                <c:ptCount val="11"/>
                <c:pt idx="0">
                  <c:v>0.14612794612794613</c:v>
                </c:pt>
                <c:pt idx="1">
                  <c:v>0.12914862914862915</c:v>
                </c:pt>
                <c:pt idx="2">
                  <c:v>0.1366742596810934</c:v>
                </c:pt>
                <c:pt idx="3">
                  <c:v>0.12683681361175561</c:v>
                </c:pt>
                <c:pt idx="4">
                  <c:v>0.12948627726952849</c:v>
                </c:pt>
                <c:pt idx="5">
                  <c:v>0.11061093247588424</c:v>
                </c:pt>
                <c:pt idx="6">
                  <c:v>8.5950413223140495E-2</c:v>
                </c:pt>
                <c:pt idx="7">
                  <c:v>8.4653194975423271E-2</c:v>
                </c:pt>
                <c:pt idx="8">
                  <c:v>8.5451595457003787E-2</c:v>
                </c:pt>
                <c:pt idx="9">
                  <c:v>7.6658476658476665E-2</c:v>
                </c:pt>
                <c:pt idx="10">
                  <c:v>9.4574780058651026E-2</c:v>
                </c:pt>
              </c:numCache>
            </c:numRef>
          </c:val>
          <c:smooth val="0"/>
        </c:ser>
        <c:ser>
          <c:idx val="2"/>
          <c:order val="2"/>
          <c:tx>
            <c:strRef>
              <c:f>'Pours disc Tous'!$A$6</c:f>
              <c:strCache>
                <c:ptCount val="1"/>
                <c:pt idx="0">
                  <c:v>Lettres, Sc. Humaines</c:v>
                </c:pt>
              </c:strCache>
            </c:strRef>
          </c:tx>
          <c:cat>
            <c:strRef>
              <c:f>'Pours disc Tous'!$B$3:$L$3</c:f>
              <c:strCache>
                <c:ptCount val="11"/>
                <c:pt idx="0">
                  <c:v>2006-
07</c:v>
                </c:pt>
                <c:pt idx="1">
                  <c:v>2007-
08</c:v>
                </c:pt>
                <c:pt idx="2">
                  <c:v>2008-
09</c:v>
                </c:pt>
                <c:pt idx="3">
                  <c:v>2009-
10</c:v>
                </c:pt>
                <c:pt idx="4">
                  <c:v>2010-
11</c:v>
                </c:pt>
                <c:pt idx="5">
                  <c:v>2011-
12</c:v>
                </c:pt>
                <c:pt idx="6">
                  <c:v>2012-
13</c:v>
                </c:pt>
                <c:pt idx="7">
                  <c:v>2013-
14</c:v>
                </c:pt>
                <c:pt idx="8">
                  <c:v>2014-
15</c:v>
                </c:pt>
                <c:pt idx="9">
                  <c:v>2015-
16</c:v>
                </c:pt>
                <c:pt idx="10">
                  <c:v>2016-
17</c:v>
                </c:pt>
              </c:strCache>
            </c:strRef>
          </c:cat>
          <c:val>
            <c:numRef>
              <c:f>'Pours disc Tous'!$B$6:$L$6</c:f>
              <c:numCache>
                <c:formatCode>0%</c:formatCode>
                <c:ptCount val="11"/>
                <c:pt idx="0">
                  <c:v>0.13120356021774546</c:v>
                </c:pt>
                <c:pt idx="1">
                  <c:v>0.10416981988799758</c:v>
                </c:pt>
                <c:pt idx="2">
                  <c:v>9.8781982534089166E-2</c:v>
                </c:pt>
                <c:pt idx="3">
                  <c:v>9.0206668917144892E-2</c:v>
                </c:pt>
                <c:pt idx="4">
                  <c:v>7.3171551492336645E-2</c:v>
                </c:pt>
                <c:pt idx="5">
                  <c:v>4.6784261696065421E-2</c:v>
                </c:pt>
                <c:pt idx="6">
                  <c:v>4.6304836230341727E-2</c:v>
                </c:pt>
                <c:pt idx="7">
                  <c:v>4.0888021468650892E-2</c:v>
                </c:pt>
                <c:pt idx="8">
                  <c:v>3.7022371807562862E-2</c:v>
                </c:pt>
                <c:pt idx="9">
                  <c:v>3.1329401088929218E-2</c:v>
                </c:pt>
                <c:pt idx="10">
                  <c:v>3.0032200828021292E-2</c:v>
                </c:pt>
              </c:numCache>
            </c:numRef>
          </c:val>
          <c:smooth val="0"/>
        </c:ser>
        <c:ser>
          <c:idx val="0"/>
          <c:order val="3"/>
          <c:tx>
            <c:strRef>
              <c:f>'Pours disc Tous'!$A$4</c:f>
              <c:strCache>
                <c:ptCount val="1"/>
                <c:pt idx="0">
                  <c:v>Droit</c:v>
                </c:pt>
              </c:strCache>
            </c:strRef>
          </c:tx>
          <c:cat>
            <c:strRef>
              <c:f>'Pours disc Tous'!$B$3:$L$3</c:f>
              <c:strCache>
                <c:ptCount val="11"/>
                <c:pt idx="0">
                  <c:v>2006-
07</c:v>
                </c:pt>
                <c:pt idx="1">
                  <c:v>2007-
08</c:v>
                </c:pt>
                <c:pt idx="2">
                  <c:v>2008-
09</c:v>
                </c:pt>
                <c:pt idx="3">
                  <c:v>2009-
10</c:v>
                </c:pt>
                <c:pt idx="4">
                  <c:v>2010-
11</c:v>
                </c:pt>
                <c:pt idx="5">
                  <c:v>2011-
12</c:v>
                </c:pt>
                <c:pt idx="6">
                  <c:v>2012-
13</c:v>
                </c:pt>
                <c:pt idx="7">
                  <c:v>2013-
14</c:v>
                </c:pt>
                <c:pt idx="8">
                  <c:v>2014-
15</c:v>
                </c:pt>
                <c:pt idx="9">
                  <c:v>2015-
16</c:v>
                </c:pt>
                <c:pt idx="10">
                  <c:v>2016-
17</c:v>
                </c:pt>
              </c:strCache>
            </c:strRef>
          </c:cat>
          <c:val>
            <c:numRef>
              <c:f>'Pours disc Tous'!$B$4:$L$4</c:f>
              <c:numCache>
                <c:formatCode>0%</c:formatCode>
                <c:ptCount val="11"/>
                <c:pt idx="0">
                  <c:v>7.3990895295902886E-2</c:v>
                </c:pt>
                <c:pt idx="1">
                  <c:v>6.5801388469664962E-2</c:v>
                </c:pt>
                <c:pt idx="2">
                  <c:v>6.0453400503778336E-2</c:v>
                </c:pt>
                <c:pt idx="3">
                  <c:v>5.6414444898197302E-2</c:v>
                </c:pt>
                <c:pt idx="4">
                  <c:v>5.2334192769762464E-2</c:v>
                </c:pt>
                <c:pt idx="5">
                  <c:v>5.210715452466514E-2</c:v>
                </c:pt>
                <c:pt idx="6">
                  <c:v>4.5084600556864425E-2</c:v>
                </c:pt>
                <c:pt idx="7">
                  <c:v>4.1271151465125874E-2</c:v>
                </c:pt>
                <c:pt idx="8">
                  <c:v>3.7414965986394558E-2</c:v>
                </c:pt>
                <c:pt idx="9">
                  <c:v>3.6810431293881646E-2</c:v>
                </c:pt>
                <c:pt idx="10">
                  <c:v>3.4805890227576977E-2</c:v>
                </c:pt>
              </c:numCache>
            </c:numRef>
          </c:val>
          <c:smooth val="0"/>
        </c:ser>
        <c:ser>
          <c:idx val="5"/>
          <c:order val="4"/>
          <c:tx>
            <c:strRef>
              <c:f>'Pours disc Tous'!$A$9</c:f>
              <c:strCache>
                <c:ptCount val="1"/>
                <c:pt idx="0">
                  <c:v>STAPS</c:v>
                </c:pt>
              </c:strCache>
            </c:strRef>
          </c:tx>
          <c:cat>
            <c:strRef>
              <c:f>'Pours disc Tous'!$B$3:$L$3</c:f>
              <c:strCache>
                <c:ptCount val="11"/>
                <c:pt idx="0">
                  <c:v>2006-
07</c:v>
                </c:pt>
                <c:pt idx="1">
                  <c:v>2007-
08</c:v>
                </c:pt>
                <c:pt idx="2">
                  <c:v>2008-
09</c:v>
                </c:pt>
                <c:pt idx="3">
                  <c:v>2009-
10</c:v>
                </c:pt>
                <c:pt idx="4">
                  <c:v>2010-
11</c:v>
                </c:pt>
                <c:pt idx="5">
                  <c:v>2011-
12</c:v>
                </c:pt>
                <c:pt idx="6">
                  <c:v>2012-
13</c:v>
                </c:pt>
                <c:pt idx="7">
                  <c:v>2013-
14</c:v>
                </c:pt>
                <c:pt idx="8">
                  <c:v>2014-
15</c:v>
                </c:pt>
                <c:pt idx="9">
                  <c:v>2015-
16</c:v>
                </c:pt>
                <c:pt idx="10">
                  <c:v>2016-
17</c:v>
                </c:pt>
              </c:strCache>
            </c:strRef>
          </c:cat>
          <c:val>
            <c:numRef>
              <c:f>'Pours disc Tous'!$B$9:$L$9</c:f>
              <c:numCache>
                <c:formatCode>0%</c:formatCode>
                <c:ptCount val="11"/>
                <c:pt idx="0">
                  <c:v>8.8289962825278817E-2</c:v>
                </c:pt>
                <c:pt idx="1">
                  <c:v>7.8630897317298803E-2</c:v>
                </c:pt>
                <c:pt idx="2">
                  <c:v>6.7612687813021696E-2</c:v>
                </c:pt>
                <c:pt idx="3">
                  <c:v>5.3124999999999999E-2</c:v>
                </c:pt>
                <c:pt idx="4">
                  <c:v>3.7187288708586883E-2</c:v>
                </c:pt>
                <c:pt idx="5">
                  <c:v>2.7823240589198037E-2</c:v>
                </c:pt>
                <c:pt idx="6">
                  <c:v>2.6124818577648767E-2</c:v>
                </c:pt>
                <c:pt idx="7">
                  <c:v>2.6452527161076995E-2</c:v>
                </c:pt>
                <c:pt idx="8">
                  <c:v>2.6363636363636363E-2</c:v>
                </c:pt>
                <c:pt idx="9">
                  <c:v>3.2841504045692527E-2</c:v>
                </c:pt>
                <c:pt idx="10">
                  <c:v>2.1582733812949641E-2</c:v>
                </c:pt>
              </c:numCache>
            </c:numRef>
          </c:val>
          <c:smooth val="0"/>
        </c:ser>
        <c:ser>
          <c:idx val="1"/>
          <c:order val="5"/>
          <c:tx>
            <c:strRef>
              <c:f>'Pours disc Tous'!$A$5</c:f>
              <c:strCache>
                <c:ptCount val="1"/>
                <c:pt idx="0">
                  <c:v>Economie, AES</c:v>
                </c:pt>
              </c:strCache>
            </c:strRef>
          </c:tx>
          <c:cat>
            <c:strRef>
              <c:f>'Pours disc Tous'!$B$3:$L$3</c:f>
              <c:strCache>
                <c:ptCount val="11"/>
                <c:pt idx="0">
                  <c:v>2006-
07</c:v>
                </c:pt>
                <c:pt idx="1">
                  <c:v>2007-
08</c:v>
                </c:pt>
                <c:pt idx="2">
                  <c:v>2008-
09</c:v>
                </c:pt>
                <c:pt idx="3">
                  <c:v>2009-
10</c:v>
                </c:pt>
                <c:pt idx="4">
                  <c:v>2010-
11</c:v>
                </c:pt>
                <c:pt idx="5">
                  <c:v>2011-
12</c:v>
                </c:pt>
                <c:pt idx="6">
                  <c:v>2012-
13</c:v>
                </c:pt>
                <c:pt idx="7">
                  <c:v>2013-
14</c:v>
                </c:pt>
                <c:pt idx="8">
                  <c:v>2014-
15</c:v>
                </c:pt>
                <c:pt idx="9">
                  <c:v>2015-
16</c:v>
                </c:pt>
                <c:pt idx="10">
                  <c:v>2016-
17</c:v>
                </c:pt>
              </c:strCache>
            </c:strRef>
          </c:cat>
          <c:val>
            <c:numRef>
              <c:f>'Pours disc Tous'!$B$5:$L$5</c:f>
              <c:numCache>
                <c:formatCode>0%</c:formatCode>
                <c:ptCount val="11"/>
                <c:pt idx="0">
                  <c:v>3.1478334749362784E-2</c:v>
                </c:pt>
                <c:pt idx="1">
                  <c:v>2.24989332402343E-2</c:v>
                </c:pt>
                <c:pt idx="2">
                  <c:v>1.9043351629886861E-2</c:v>
                </c:pt>
                <c:pt idx="3">
                  <c:v>1.7902363534046145E-2</c:v>
                </c:pt>
                <c:pt idx="4">
                  <c:v>1.6559490887282178E-2</c:v>
                </c:pt>
                <c:pt idx="5">
                  <c:v>1.4711254275562049E-2</c:v>
                </c:pt>
                <c:pt idx="6">
                  <c:v>1.3947927736450585E-2</c:v>
                </c:pt>
                <c:pt idx="7">
                  <c:v>1.3618227981666502E-2</c:v>
                </c:pt>
                <c:pt idx="8">
                  <c:v>1.2197974801991779E-2</c:v>
                </c:pt>
                <c:pt idx="9">
                  <c:v>1.1111477463813512E-2</c:v>
                </c:pt>
                <c:pt idx="10">
                  <c:v>1.2102624983511411E-2</c:v>
                </c:pt>
              </c:numCache>
            </c:numRef>
          </c:val>
          <c:smooth val="0"/>
        </c:ser>
        <c:dLbls>
          <c:showLegendKey val="0"/>
          <c:showVal val="0"/>
          <c:showCatName val="0"/>
          <c:showSerName val="0"/>
          <c:showPercent val="0"/>
          <c:showBubbleSize val="0"/>
        </c:dLbls>
        <c:marker val="1"/>
        <c:smooth val="0"/>
        <c:axId val="103126144"/>
        <c:axId val="103128064"/>
      </c:lineChart>
      <c:catAx>
        <c:axId val="103126144"/>
        <c:scaling>
          <c:orientation val="minMax"/>
        </c:scaling>
        <c:delete val="0"/>
        <c:axPos val="b"/>
        <c:title>
          <c:tx>
            <c:rich>
              <a:bodyPr/>
              <a:lstStyle/>
              <a:p>
                <a:pPr>
                  <a:defRPr sz="800"/>
                </a:pPr>
                <a:r>
                  <a:rPr lang="fr-FR" sz="800" b="0" i="1" baseline="0">
                    <a:effectLst/>
                    <a:latin typeface="Arial" panose="020B0604020202020204" pitchFamily="34" charset="0"/>
                    <a:cs typeface="Arial" panose="020B0604020202020204" pitchFamily="34" charset="0"/>
                  </a:rPr>
                  <a:t>Source : MESRI-SIES (SISE).</a:t>
                </a:r>
                <a:endParaRPr lang="fr-FR" sz="800">
                  <a:effectLst/>
                  <a:latin typeface="Arial" panose="020B0604020202020204" pitchFamily="34" charset="0"/>
                  <a:cs typeface="Arial" panose="020B0604020202020204" pitchFamily="34" charset="0"/>
                </a:endParaRPr>
              </a:p>
            </c:rich>
          </c:tx>
          <c:layout>
            <c:manualLayout>
              <c:xMode val="edge"/>
              <c:yMode val="edge"/>
              <c:x val="0.75152487252224787"/>
              <c:y val="0.95629105827790939"/>
            </c:manualLayout>
          </c:layout>
          <c:overlay val="0"/>
          <c:spPr>
            <a:noFill/>
            <a:ln w="25400">
              <a:noFill/>
            </a:ln>
          </c:spPr>
        </c:title>
        <c:numFmt formatCode="0%" sourceLinked="1"/>
        <c:majorTickMark val="none"/>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03128064"/>
        <c:crosses val="autoZero"/>
        <c:auto val="1"/>
        <c:lblAlgn val="ctr"/>
        <c:lblOffset val="100"/>
        <c:noMultiLvlLbl val="0"/>
      </c:catAx>
      <c:valAx>
        <c:axId val="103128064"/>
        <c:scaling>
          <c:orientation val="minMax"/>
          <c:max val="0.18000000000000002"/>
        </c:scaling>
        <c:delete val="0"/>
        <c:axPos val="l"/>
        <c:majorGridlines/>
        <c:numFmt formatCode="0%" sourceLinked="1"/>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03126144"/>
        <c:crosses val="autoZero"/>
        <c:crossBetween val="midCat"/>
      </c:valAx>
      <c:spPr>
        <a:ln>
          <a:solidFill>
            <a:schemeClr val="tx1"/>
          </a:solidFill>
        </a:ln>
      </c:spPr>
    </c:plotArea>
    <c:legend>
      <c:legendPos val="t"/>
      <c:layout>
        <c:manualLayout>
          <c:xMode val="edge"/>
          <c:yMode val="edge"/>
          <c:x val="0.81037690995696243"/>
          <c:y val="0.19262295373349211"/>
          <c:w val="0.18510653340049665"/>
          <c:h val="0.65507284501401208"/>
        </c:manualLayout>
      </c:layout>
      <c:overlay val="0"/>
      <c:spPr>
        <a:noFill/>
        <a:ln w="25400">
          <a:noFill/>
        </a:ln>
      </c:spPr>
      <c:txPr>
        <a:bodyPr/>
        <a:lstStyle/>
        <a:p>
          <a:pPr>
            <a:defRPr sz="800">
              <a:latin typeface="Arial" panose="020B0604020202020204" pitchFamily="34" charset="0"/>
              <a:cs typeface="Arial" panose="020B0604020202020204" pitchFamily="34" charset="0"/>
            </a:defRPr>
          </a:pPr>
          <a:endParaRPr lang="fr-FR"/>
        </a:p>
      </c:txPr>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000" b="1" i="0" baseline="0">
                <a:effectLst/>
                <a:latin typeface="Arial" panose="020B0604020202020204" pitchFamily="34" charset="0"/>
                <a:cs typeface="Arial" panose="020B0604020202020204" pitchFamily="34" charset="0"/>
              </a:rPr>
              <a:t>Taux de poursuite en doctorat des diplômés d'un master 2 l'année précédente, par sexe, tous masters </a:t>
            </a:r>
            <a:r>
              <a:rPr lang="fr-FR" sz="1000" b="0" i="0" baseline="0">
                <a:effectLst/>
                <a:latin typeface="Arial" panose="020B0604020202020204" pitchFamily="34" charset="0"/>
                <a:cs typeface="Arial" panose="020B0604020202020204" pitchFamily="34" charset="0"/>
              </a:rPr>
              <a:t>(en %)</a:t>
            </a:r>
            <a:endParaRPr lang="fr-FR" sz="1000" b="0">
              <a:effectLst/>
              <a:latin typeface="Arial" panose="020B0604020202020204" pitchFamily="34" charset="0"/>
              <a:cs typeface="Arial" panose="020B0604020202020204" pitchFamily="34" charset="0"/>
            </a:endParaRPr>
          </a:p>
        </c:rich>
      </c:tx>
      <c:layout/>
      <c:overlay val="0"/>
      <c:spPr>
        <a:noFill/>
        <a:ln w="25400">
          <a:noFill/>
        </a:ln>
      </c:spPr>
    </c:title>
    <c:autoTitleDeleted val="0"/>
    <c:plotArea>
      <c:layout>
        <c:manualLayout>
          <c:layoutTarget val="inner"/>
          <c:xMode val="edge"/>
          <c:yMode val="edge"/>
          <c:x val="6.1167404579478071E-2"/>
          <c:y val="0.11879446103719794"/>
          <c:w val="0.89427574078492711"/>
          <c:h val="0.77508032401122273"/>
        </c:manualLayout>
      </c:layout>
      <c:lineChart>
        <c:grouping val="standard"/>
        <c:varyColors val="0"/>
        <c:ser>
          <c:idx val="2"/>
          <c:order val="0"/>
          <c:tx>
            <c:strRef>
              <c:f>'Pours doct HF'!$A$4</c:f>
              <c:strCache>
                <c:ptCount val="1"/>
                <c:pt idx="0">
                  <c:v>Hommes</c:v>
                </c:pt>
              </c:strCache>
            </c:strRef>
          </c:tx>
          <c:cat>
            <c:strRef>
              <c:f>'Pours doct HF'!$B$3:$L$3</c:f>
              <c:strCache>
                <c:ptCount val="11"/>
                <c:pt idx="0">
                  <c:v>2006-
07</c:v>
                </c:pt>
                <c:pt idx="1">
                  <c:v>2007-
08</c:v>
                </c:pt>
                <c:pt idx="2">
                  <c:v>2008-
09</c:v>
                </c:pt>
                <c:pt idx="3">
                  <c:v>2009-
10</c:v>
                </c:pt>
                <c:pt idx="4">
                  <c:v>2010-
11</c:v>
                </c:pt>
                <c:pt idx="5">
                  <c:v>2011-
12</c:v>
                </c:pt>
                <c:pt idx="6">
                  <c:v>2012-
13</c:v>
                </c:pt>
                <c:pt idx="7">
                  <c:v>2013-
14</c:v>
                </c:pt>
                <c:pt idx="8">
                  <c:v>2014-
15</c:v>
                </c:pt>
                <c:pt idx="9">
                  <c:v>2015-
16</c:v>
                </c:pt>
                <c:pt idx="10">
                  <c:v>2016-
17</c:v>
                </c:pt>
              </c:strCache>
            </c:strRef>
          </c:cat>
          <c:val>
            <c:numRef>
              <c:f>'Pours doct HF'!$B$4:$L$4</c:f>
              <c:numCache>
                <c:formatCode>0%</c:formatCode>
                <c:ptCount val="11"/>
                <c:pt idx="0">
                  <c:v>0.12667875698460934</c:v>
                </c:pt>
                <c:pt idx="1">
                  <c:v>0.11358065821097971</c:v>
                </c:pt>
                <c:pt idx="2">
                  <c:v>0.10203122061312771</c:v>
                </c:pt>
                <c:pt idx="3">
                  <c:v>9.7671169073125286E-2</c:v>
                </c:pt>
                <c:pt idx="4">
                  <c:v>8.7700393640182089E-2</c:v>
                </c:pt>
                <c:pt idx="5">
                  <c:v>7.6963308657869323E-2</c:v>
                </c:pt>
                <c:pt idx="6">
                  <c:v>7.2939119118304932E-2</c:v>
                </c:pt>
                <c:pt idx="7">
                  <c:v>6.586436818994959E-2</c:v>
                </c:pt>
                <c:pt idx="8">
                  <c:v>6.3482393079078839E-2</c:v>
                </c:pt>
                <c:pt idx="9">
                  <c:v>5.9959468412642734E-2</c:v>
                </c:pt>
                <c:pt idx="10">
                  <c:v>5.8459148686279341E-2</c:v>
                </c:pt>
              </c:numCache>
            </c:numRef>
          </c:val>
          <c:smooth val="0"/>
        </c:ser>
        <c:ser>
          <c:idx val="3"/>
          <c:order val="1"/>
          <c:tx>
            <c:strRef>
              <c:f>'Pours doct HF'!$A$5</c:f>
              <c:strCache>
                <c:ptCount val="1"/>
                <c:pt idx="0">
                  <c:v>Femmes</c:v>
                </c:pt>
              </c:strCache>
            </c:strRef>
          </c:tx>
          <c:cat>
            <c:strRef>
              <c:f>'Pours doct HF'!$B$3:$L$3</c:f>
              <c:strCache>
                <c:ptCount val="11"/>
                <c:pt idx="0">
                  <c:v>2006-
07</c:v>
                </c:pt>
                <c:pt idx="1">
                  <c:v>2007-
08</c:v>
                </c:pt>
                <c:pt idx="2">
                  <c:v>2008-
09</c:v>
                </c:pt>
                <c:pt idx="3">
                  <c:v>2009-
10</c:v>
                </c:pt>
                <c:pt idx="4">
                  <c:v>2010-
11</c:v>
                </c:pt>
                <c:pt idx="5">
                  <c:v>2011-
12</c:v>
                </c:pt>
                <c:pt idx="6">
                  <c:v>2012-
13</c:v>
                </c:pt>
                <c:pt idx="7">
                  <c:v>2013-
14</c:v>
                </c:pt>
                <c:pt idx="8">
                  <c:v>2014-
15</c:v>
                </c:pt>
                <c:pt idx="9">
                  <c:v>2015-
16</c:v>
                </c:pt>
                <c:pt idx="10">
                  <c:v>2016-
17</c:v>
                </c:pt>
              </c:strCache>
            </c:strRef>
          </c:cat>
          <c:val>
            <c:numRef>
              <c:f>'Pours doct HF'!$B$5:$L$5</c:f>
              <c:numCache>
                <c:formatCode>0%</c:formatCode>
                <c:ptCount val="11"/>
                <c:pt idx="0">
                  <c:v>9.4489411673363222E-2</c:v>
                </c:pt>
                <c:pt idx="1">
                  <c:v>7.7410534483714225E-2</c:v>
                </c:pt>
                <c:pt idx="2">
                  <c:v>7.4054400586134259E-2</c:v>
                </c:pt>
                <c:pt idx="3">
                  <c:v>6.8255630290876182E-2</c:v>
                </c:pt>
                <c:pt idx="4">
                  <c:v>5.7815706328784078E-2</c:v>
                </c:pt>
                <c:pt idx="5">
                  <c:v>4.5321202879259767E-2</c:v>
                </c:pt>
                <c:pt idx="6">
                  <c:v>4.4276979189015235E-2</c:v>
                </c:pt>
                <c:pt idx="7">
                  <c:v>4.1230410814178713E-2</c:v>
                </c:pt>
                <c:pt idx="8">
                  <c:v>3.7893218678567542E-2</c:v>
                </c:pt>
                <c:pt idx="9">
                  <c:v>3.5232806941545569E-2</c:v>
                </c:pt>
                <c:pt idx="10">
                  <c:v>3.5557752084173291E-2</c:v>
                </c:pt>
              </c:numCache>
            </c:numRef>
          </c:val>
          <c:smooth val="0"/>
        </c:ser>
        <c:dLbls>
          <c:showLegendKey val="0"/>
          <c:showVal val="0"/>
          <c:showCatName val="0"/>
          <c:showSerName val="0"/>
          <c:showPercent val="0"/>
          <c:showBubbleSize val="0"/>
        </c:dLbls>
        <c:marker val="1"/>
        <c:smooth val="0"/>
        <c:axId val="110048000"/>
        <c:axId val="110049920"/>
      </c:lineChart>
      <c:catAx>
        <c:axId val="110048000"/>
        <c:scaling>
          <c:orientation val="minMax"/>
        </c:scaling>
        <c:delete val="0"/>
        <c:axPos val="b"/>
        <c:title>
          <c:tx>
            <c:rich>
              <a:bodyPr/>
              <a:lstStyle/>
              <a:p>
                <a:pPr>
                  <a:defRPr/>
                </a:pPr>
                <a:r>
                  <a:rPr lang="fr-FR" sz="800" b="0" i="1">
                    <a:latin typeface="Arial" panose="020B0604020202020204" pitchFamily="34" charset="0"/>
                    <a:cs typeface="Arial" panose="020B0604020202020204" pitchFamily="34" charset="0"/>
                  </a:rPr>
                  <a:t>Source : MESRI-SIES (SISE).</a:t>
                </a:r>
              </a:p>
            </c:rich>
          </c:tx>
          <c:layout>
            <c:manualLayout>
              <c:xMode val="edge"/>
              <c:yMode val="edge"/>
              <c:x val="0.74640649716765206"/>
              <c:y val="0.96322902525115395"/>
            </c:manualLayout>
          </c:layout>
          <c:overlay val="0"/>
          <c:spPr>
            <a:noFill/>
            <a:ln w="25400">
              <a:noFill/>
            </a:ln>
          </c:spPr>
        </c:title>
        <c:numFmt formatCode="General" sourceLinked="1"/>
        <c:majorTickMark val="none"/>
        <c:minorTickMark val="none"/>
        <c:tickLblPos val="nextTo"/>
        <c:txPr>
          <a:bodyPr rot="0" vert="horz"/>
          <a:lstStyle/>
          <a:p>
            <a:pPr>
              <a:defRPr sz="800">
                <a:latin typeface="Arial" panose="020B0604020202020204" pitchFamily="34" charset="0"/>
                <a:cs typeface="Arial" panose="020B0604020202020204" pitchFamily="34" charset="0"/>
              </a:defRPr>
            </a:pPr>
            <a:endParaRPr lang="fr-FR"/>
          </a:p>
        </c:txPr>
        <c:crossAx val="110049920"/>
        <c:crosses val="autoZero"/>
        <c:auto val="1"/>
        <c:lblAlgn val="ctr"/>
        <c:lblOffset val="100"/>
        <c:noMultiLvlLbl val="0"/>
      </c:catAx>
      <c:valAx>
        <c:axId val="110049920"/>
        <c:scaling>
          <c:orientation val="minMax"/>
        </c:scaling>
        <c:delete val="0"/>
        <c:axPos val="l"/>
        <c:majorGridlines/>
        <c:numFmt formatCode="0%" sourceLinked="1"/>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fr-FR"/>
          </a:p>
        </c:txPr>
        <c:crossAx val="110048000"/>
        <c:crosses val="autoZero"/>
        <c:crossBetween val="midCat"/>
      </c:valAx>
    </c:plotArea>
    <c:legend>
      <c:legendPos val="t"/>
      <c:layout>
        <c:manualLayout>
          <c:xMode val="edge"/>
          <c:yMode val="edge"/>
          <c:x val="0.53503574679427701"/>
          <c:y val="0.24046565300027151"/>
          <c:w val="0.22479316348082756"/>
          <c:h val="0.16770318580867044"/>
        </c:manualLayout>
      </c:layout>
      <c:overlay val="0"/>
      <c:spPr>
        <a:noFill/>
        <a:ln w="25400">
          <a:noFill/>
        </a:ln>
      </c:sp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fr-FR" sz="1000">
                <a:latin typeface="Arial" panose="020B0604020202020204" pitchFamily="34" charset="0"/>
                <a:cs typeface="Arial" panose="020B0604020202020204" pitchFamily="34" charset="0"/>
              </a:rPr>
              <a:t>Taux de poursuite en doctorat</a:t>
            </a:r>
            <a:r>
              <a:rPr lang="fr-FR" sz="1000" baseline="0">
                <a:latin typeface="Arial" panose="020B0604020202020204" pitchFamily="34" charset="0"/>
                <a:cs typeface="Arial" panose="020B0604020202020204" pitchFamily="34" charset="0"/>
              </a:rPr>
              <a:t> </a:t>
            </a:r>
            <a:r>
              <a:rPr lang="fr-FR" sz="1000" b="1" i="0" u="none" strike="noStrike" kern="1200" baseline="0">
                <a:solidFill>
                  <a:sysClr val="windowText" lastClr="000000"/>
                </a:solidFill>
                <a:latin typeface="Arial" panose="020B0604020202020204" pitchFamily="34" charset="0"/>
                <a:ea typeface="+mn-ea"/>
                <a:cs typeface="Arial" panose="020B0604020202020204" pitchFamily="34" charset="0"/>
              </a:rPr>
              <a:t>par filière de Master 2 suivie l'année précédente -  </a:t>
            </a:r>
            <a:r>
              <a:rPr lang="fr-FR" sz="1000" baseline="0">
                <a:latin typeface="Arial" panose="020B0604020202020204" pitchFamily="34" charset="0"/>
                <a:cs typeface="Arial" panose="020B0604020202020204" pitchFamily="34" charset="0"/>
              </a:rPr>
              <a:t>hommes</a:t>
            </a:r>
            <a:endParaRPr lang="fr-FR" sz="1000">
              <a:latin typeface="Arial" panose="020B0604020202020204" pitchFamily="34" charset="0"/>
              <a:cs typeface="Arial" panose="020B0604020202020204" pitchFamily="34" charset="0"/>
            </a:endParaRPr>
          </a:p>
        </c:rich>
      </c:tx>
      <c:layout/>
      <c:overlay val="0"/>
      <c:spPr>
        <a:noFill/>
        <a:ln w="25400">
          <a:noFill/>
        </a:ln>
      </c:spPr>
    </c:title>
    <c:autoTitleDeleted val="0"/>
    <c:plotArea>
      <c:layout>
        <c:manualLayout>
          <c:layoutTarget val="inner"/>
          <c:xMode val="edge"/>
          <c:yMode val="edge"/>
          <c:x val="7.0395609863056319E-2"/>
          <c:y val="0.10952682179152302"/>
          <c:w val="0.70079631350429017"/>
          <c:h val="0.79960653148444938"/>
        </c:manualLayout>
      </c:layout>
      <c:lineChart>
        <c:grouping val="standard"/>
        <c:varyColors val="0"/>
        <c:ser>
          <c:idx val="3"/>
          <c:order val="0"/>
          <c:tx>
            <c:strRef>
              <c:f>'Pours disc Tous HF'!$B$7</c:f>
              <c:strCache>
                <c:ptCount val="1"/>
                <c:pt idx="0">
                  <c:v>Santé</c:v>
                </c:pt>
              </c:strCache>
            </c:strRef>
          </c:tx>
          <c:cat>
            <c:strRef>
              <c:f>'Pours disc Tous HF'!$F$3:$M$3</c:f>
              <c:strCache>
                <c:ptCount val="8"/>
                <c:pt idx="0">
                  <c:v>2009-
10</c:v>
                </c:pt>
                <c:pt idx="1">
                  <c:v>2010-
11</c:v>
                </c:pt>
                <c:pt idx="2">
                  <c:v>2011-
12</c:v>
                </c:pt>
                <c:pt idx="3">
                  <c:v>2012-
13</c:v>
                </c:pt>
                <c:pt idx="4">
                  <c:v>2013-
14</c:v>
                </c:pt>
                <c:pt idx="5">
                  <c:v>2014-
15</c:v>
                </c:pt>
                <c:pt idx="6">
                  <c:v>2015-
16</c:v>
                </c:pt>
                <c:pt idx="7">
                  <c:v>2016-
17</c:v>
                </c:pt>
              </c:strCache>
            </c:strRef>
          </c:cat>
          <c:val>
            <c:numRef>
              <c:f>'Pours disc Tous HF'!$E$7:$M$7</c:f>
              <c:numCache>
                <c:formatCode>0%</c:formatCode>
                <c:ptCount val="9"/>
                <c:pt idx="0">
                  <c:v>0.18292682926829268</c:v>
                </c:pt>
                <c:pt idx="1">
                  <c:v>0.16237113402061856</c:v>
                </c:pt>
                <c:pt idx="2">
                  <c:v>0.14556962025316456</c:v>
                </c:pt>
                <c:pt idx="3">
                  <c:v>0.13878326996197718</c:v>
                </c:pt>
                <c:pt idx="4">
                  <c:v>8.8777219430485763E-2</c:v>
                </c:pt>
                <c:pt idx="5">
                  <c:v>0.10225303292894281</c:v>
                </c:pt>
                <c:pt idx="6">
                  <c:v>0.10664335664335664</c:v>
                </c:pt>
                <c:pt idx="7">
                  <c:v>0.10912052117263844</c:v>
                </c:pt>
                <c:pt idx="8">
                  <c:v>0.1193058568329718</c:v>
                </c:pt>
              </c:numCache>
            </c:numRef>
          </c:val>
          <c:smooth val="0"/>
        </c:ser>
        <c:ser>
          <c:idx val="4"/>
          <c:order val="1"/>
          <c:tx>
            <c:strRef>
              <c:f>'Pours disc Tous HF'!$B$8</c:f>
              <c:strCache>
                <c:ptCount val="1"/>
                <c:pt idx="0">
                  <c:v>Sciences</c:v>
                </c:pt>
              </c:strCache>
            </c:strRef>
          </c:tx>
          <c:cat>
            <c:strRef>
              <c:f>'Pours disc Tous HF'!$F$3:$M$3</c:f>
              <c:strCache>
                <c:ptCount val="8"/>
                <c:pt idx="0">
                  <c:v>2009-
10</c:v>
                </c:pt>
                <c:pt idx="1">
                  <c:v>2010-
11</c:v>
                </c:pt>
                <c:pt idx="2">
                  <c:v>2011-
12</c:v>
                </c:pt>
                <c:pt idx="3">
                  <c:v>2012-
13</c:v>
                </c:pt>
                <c:pt idx="4">
                  <c:v>2013-
14</c:v>
                </c:pt>
                <c:pt idx="5">
                  <c:v>2014-
15</c:v>
                </c:pt>
                <c:pt idx="6">
                  <c:v>2015-
16</c:v>
                </c:pt>
                <c:pt idx="7">
                  <c:v>2016-
17</c:v>
                </c:pt>
              </c:strCache>
            </c:strRef>
          </c:cat>
          <c:val>
            <c:numRef>
              <c:f>'Pours disc Tous HF'!$E$8:$M$8</c:f>
              <c:numCache>
                <c:formatCode>0%</c:formatCode>
                <c:ptCount val="9"/>
                <c:pt idx="0">
                  <c:v>0.15361521140855641</c:v>
                </c:pt>
                <c:pt idx="1">
                  <c:v>0.1563655230559699</c:v>
                </c:pt>
                <c:pt idx="2">
                  <c:v>0.1405539993775288</c:v>
                </c:pt>
                <c:pt idx="3">
                  <c:v>0.12784546805349184</c:v>
                </c:pt>
                <c:pt idx="4">
                  <c:v>0.11962497829735518</c:v>
                </c:pt>
                <c:pt idx="5">
                  <c:v>0.11137029726658293</c:v>
                </c:pt>
                <c:pt idx="6">
                  <c:v>0.10656451332056416</c:v>
                </c:pt>
                <c:pt idx="7">
                  <c:v>0.10598654321697625</c:v>
                </c:pt>
                <c:pt idx="8">
                  <c:v>0.10214416549940739</c:v>
                </c:pt>
              </c:numCache>
            </c:numRef>
          </c:val>
          <c:smooth val="0"/>
        </c:ser>
        <c:ser>
          <c:idx val="2"/>
          <c:order val="2"/>
          <c:tx>
            <c:strRef>
              <c:f>'Pours disc Tous HF'!$B$6</c:f>
              <c:strCache>
                <c:ptCount val="1"/>
                <c:pt idx="0">
                  <c:v>Lettres, Sc. Humaines</c:v>
                </c:pt>
              </c:strCache>
            </c:strRef>
          </c:tx>
          <c:cat>
            <c:strRef>
              <c:f>'Pours disc Tous HF'!$F$3:$M$3</c:f>
              <c:strCache>
                <c:ptCount val="8"/>
                <c:pt idx="0">
                  <c:v>2009-
10</c:v>
                </c:pt>
                <c:pt idx="1">
                  <c:v>2010-
11</c:v>
                </c:pt>
                <c:pt idx="2">
                  <c:v>2011-
12</c:v>
                </c:pt>
                <c:pt idx="3">
                  <c:v>2012-
13</c:v>
                </c:pt>
                <c:pt idx="4">
                  <c:v>2013-
14</c:v>
                </c:pt>
                <c:pt idx="5">
                  <c:v>2014-
15</c:v>
                </c:pt>
                <c:pt idx="6">
                  <c:v>2015-
16</c:v>
                </c:pt>
                <c:pt idx="7">
                  <c:v>2016-
17</c:v>
                </c:pt>
              </c:strCache>
            </c:strRef>
          </c:cat>
          <c:val>
            <c:numRef>
              <c:f>'Pours disc Tous HF'!$E$6:$M$6</c:f>
              <c:numCache>
                <c:formatCode>0%</c:formatCode>
                <c:ptCount val="9"/>
                <c:pt idx="0">
                  <c:v>0.13400809716599191</c:v>
                </c:pt>
                <c:pt idx="1">
                  <c:v>0.12062207611581742</c:v>
                </c:pt>
                <c:pt idx="2">
                  <c:v>0.10084825636192271</c:v>
                </c:pt>
                <c:pt idx="3">
                  <c:v>7.5945945945945947E-2</c:v>
                </c:pt>
                <c:pt idx="4">
                  <c:v>7.4602721476829378E-2</c:v>
                </c:pt>
                <c:pt idx="5">
                  <c:v>6.2059646752243992E-2</c:v>
                </c:pt>
                <c:pt idx="6">
                  <c:v>5.631614719875716E-2</c:v>
                </c:pt>
                <c:pt idx="7">
                  <c:v>4.677503026111015E-2</c:v>
                </c:pt>
                <c:pt idx="8">
                  <c:v>4.626890203813281E-2</c:v>
                </c:pt>
              </c:numCache>
            </c:numRef>
          </c:val>
          <c:smooth val="0"/>
        </c:ser>
        <c:ser>
          <c:idx val="6"/>
          <c:order val="3"/>
          <c:tx>
            <c:strRef>
              <c:f>'Pours disc Tous HF'!$A$10:$B$10</c:f>
              <c:strCache>
                <c:ptCount val="1"/>
                <c:pt idx="0">
                  <c:v>Total </c:v>
                </c:pt>
              </c:strCache>
            </c:strRef>
          </c:tx>
          <c:cat>
            <c:strRef>
              <c:f>'Pours disc Tous HF'!$F$3:$M$3</c:f>
              <c:strCache>
                <c:ptCount val="8"/>
                <c:pt idx="0">
                  <c:v>2009-
10</c:v>
                </c:pt>
                <c:pt idx="1">
                  <c:v>2010-
11</c:v>
                </c:pt>
                <c:pt idx="2">
                  <c:v>2011-
12</c:v>
                </c:pt>
                <c:pt idx="3">
                  <c:v>2012-
13</c:v>
                </c:pt>
                <c:pt idx="4">
                  <c:v>2013-
14</c:v>
                </c:pt>
                <c:pt idx="5">
                  <c:v>2014-
15</c:v>
                </c:pt>
                <c:pt idx="6">
                  <c:v>2015-
16</c:v>
                </c:pt>
                <c:pt idx="7">
                  <c:v>2016-
17</c:v>
                </c:pt>
              </c:strCache>
            </c:strRef>
          </c:cat>
          <c:val>
            <c:numRef>
              <c:f>'Pours disc Tous HF'!$E$10:$M$10</c:f>
              <c:numCache>
                <c:formatCode>0%</c:formatCode>
                <c:ptCount val="9"/>
                <c:pt idx="0">
                  <c:v>0.10203122061312771</c:v>
                </c:pt>
                <c:pt idx="1">
                  <c:v>9.7671169073125286E-2</c:v>
                </c:pt>
                <c:pt idx="2">
                  <c:v>8.7700393640182089E-2</c:v>
                </c:pt>
                <c:pt idx="3">
                  <c:v>7.6963308657869323E-2</c:v>
                </c:pt>
                <c:pt idx="4">
                  <c:v>7.2939119118304932E-2</c:v>
                </c:pt>
                <c:pt idx="5">
                  <c:v>6.586436818994959E-2</c:v>
                </c:pt>
                <c:pt idx="6">
                  <c:v>6.3482393079078839E-2</c:v>
                </c:pt>
                <c:pt idx="7">
                  <c:v>5.9959468412642734E-2</c:v>
                </c:pt>
                <c:pt idx="8">
                  <c:v>5.8459148686279341E-2</c:v>
                </c:pt>
              </c:numCache>
            </c:numRef>
          </c:val>
          <c:smooth val="0"/>
        </c:ser>
        <c:ser>
          <c:idx val="0"/>
          <c:order val="4"/>
          <c:tx>
            <c:strRef>
              <c:f>'Pours disc Tous HF'!$B$4</c:f>
              <c:strCache>
                <c:ptCount val="1"/>
                <c:pt idx="0">
                  <c:v>Droit</c:v>
                </c:pt>
              </c:strCache>
            </c:strRef>
          </c:tx>
          <c:cat>
            <c:strRef>
              <c:f>'Pours disc Tous HF'!$F$3:$M$3</c:f>
              <c:strCache>
                <c:ptCount val="8"/>
                <c:pt idx="0">
                  <c:v>2009-
10</c:v>
                </c:pt>
                <c:pt idx="1">
                  <c:v>2010-
11</c:v>
                </c:pt>
                <c:pt idx="2">
                  <c:v>2011-
12</c:v>
                </c:pt>
                <c:pt idx="3">
                  <c:v>2012-
13</c:v>
                </c:pt>
                <c:pt idx="4">
                  <c:v>2013-
14</c:v>
                </c:pt>
                <c:pt idx="5">
                  <c:v>2014-
15</c:v>
                </c:pt>
                <c:pt idx="6">
                  <c:v>2015-
16</c:v>
                </c:pt>
                <c:pt idx="7">
                  <c:v>2016-
17</c:v>
                </c:pt>
              </c:strCache>
            </c:strRef>
          </c:cat>
          <c:val>
            <c:numRef>
              <c:f>'Pours disc Tous HF'!$E$4:$M$4</c:f>
              <c:numCache>
                <c:formatCode>0%</c:formatCode>
                <c:ptCount val="9"/>
                <c:pt idx="0">
                  <c:v>8.7684191377114792E-2</c:v>
                </c:pt>
                <c:pt idx="1">
                  <c:v>8.1520745750319867E-2</c:v>
                </c:pt>
                <c:pt idx="2">
                  <c:v>8.081317204301075E-2</c:v>
                </c:pt>
                <c:pt idx="3">
                  <c:v>7.4730230310839099E-2</c:v>
                </c:pt>
                <c:pt idx="4">
                  <c:v>6.7003792667509485E-2</c:v>
                </c:pt>
                <c:pt idx="5">
                  <c:v>6.070050460077174E-2</c:v>
                </c:pt>
                <c:pt idx="6">
                  <c:v>5.8725845410628016E-2</c:v>
                </c:pt>
                <c:pt idx="7">
                  <c:v>5.568053993250844E-2</c:v>
                </c:pt>
                <c:pt idx="8">
                  <c:v>4.8517520215633422E-2</c:v>
                </c:pt>
              </c:numCache>
            </c:numRef>
          </c:val>
          <c:smooth val="0"/>
        </c:ser>
        <c:ser>
          <c:idx val="5"/>
          <c:order val="5"/>
          <c:tx>
            <c:strRef>
              <c:f>'Pours disc Tous HF'!$B$9</c:f>
              <c:strCache>
                <c:ptCount val="1"/>
                <c:pt idx="0">
                  <c:v>STAPS</c:v>
                </c:pt>
              </c:strCache>
            </c:strRef>
          </c:tx>
          <c:cat>
            <c:strRef>
              <c:f>'Pours disc Tous HF'!$F$3:$M$3</c:f>
              <c:strCache>
                <c:ptCount val="8"/>
                <c:pt idx="0">
                  <c:v>2009-
10</c:v>
                </c:pt>
                <c:pt idx="1">
                  <c:v>2010-
11</c:v>
                </c:pt>
                <c:pt idx="2">
                  <c:v>2011-
12</c:v>
                </c:pt>
                <c:pt idx="3">
                  <c:v>2012-
13</c:v>
                </c:pt>
                <c:pt idx="4">
                  <c:v>2013-
14</c:v>
                </c:pt>
                <c:pt idx="5">
                  <c:v>2014-
15</c:v>
                </c:pt>
                <c:pt idx="6">
                  <c:v>2015-
16</c:v>
                </c:pt>
                <c:pt idx="7">
                  <c:v>2016-
17</c:v>
                </c:pt>
              </c:strCache>
            </c:strRef>
          </c:cat>
          <c:val>
            <c:numRef>
              <c:f>'Pours disc Tous HF'!$E$9:$M$9</c:f>
              <c:numCache>
                <c:formatCode>0%</c:formatCode>
                <c:ptCount val="9"/>
                <c:pt idx="0">
                  <c:v>6.933333333333333E-2</c:v>
                </c:pt>
                <c:pt idx="1">
                  <c:v>4.9872122762148335E-2</c:v>
                </c:pt>
                <c:pt idx="2">
                  <c:v>4.7619047619047616E-2</c:v>
                </c:pt>
                <c:pt idx="3">
                  <c:v>3.2593619972260748E-2</c:v>
                </c:pt>
                <c:pt idx="4">
                  <c:v>2.8180354267310789E-2</c:v>
                </c:pt>
                <c:pt idx="5">
                  <c:v>2.8838659392049885E-2</c:v>
                </c:pt>
                <c:pt idx="6">
                  <c:v>2.8363636363636365E-2</c:v>
                </c:pt>
                <c:pt idx="7">
                  <c:v>3.4029389017788091E-2</c:v>
                </c:pt>
                <c:pt idx="8">
                  <c:v>1.9832189168573607E-2</c:v>
                </c:pt>
              </c:numCache>
            </c:numRef>
          </c:val>
          <c:smooth val="0"/>
        </c:ser>
        <c:ser>
          <c:idx val="1"/>
          <c:order val="6"/>
          <c:tx>
            <c:strRef>
              <c:f>'Pours disc Tous HF'!$B$5</c:f>
              <c:strCache>
                <c:ptCount val="1"/>
                <c:pt idx="0">
                  <c:v>Economie, AES</c:v>
                </c:pt>
              </c:strCache>
            </c:strRef>
          </c:tx>
          <c:cat>
            <c:strRef>
              <c:f>'Pours disc Tous HF'!$F$3:$M$3</c:f>
              <c:strCache>
                <c:ptCount val="8"/>
                <c:pt idx="0">
                  <c:v>2009-
10</c:v>
                </c:pt>
                <c:pt idx="1">
                  <c:v>2010-
11</c:v>
                </c:pt>
                <c:pt idx="2">
                  <c:v>2011-
12</c:v>
                </c:pt>
                <c:pt idx="3">
                  <c:v>2012-
13</c:v>
                </c:pt>
                <c:pt idx="4">
                  <c:v>2013-
14</c:v>
                </c:pt>
                <c:pt idx="5">
                  <c:v>2014-
15</c:v>
                </c:pt>
                <c:pt idx="6">
                  <c:v>2015-
16</c:v>
                </c:pt>
                <c:pt idx="7">
                  <c:v>2016-
17</c:v>
                </c:pt>
              </c:strCache>
            </c:strRef>
          </c:cat>
          <c:val>
            <c:numRef>
              <c:f>'Pours disc Tous HF'!$E$5:$M$5</c:f>
              <c:numCache>
                <c:formatCode>0%</c:formatCode>
                <c:ptCount val="9"/>
                <c:pt idx="0">
                  <c:v>2.2594343401970998E-2</c:v>
                </c:pt>
                <c:pt idx="1">
                  <c:v>2.1663711356102074E-2</c:v>
                </c:pt>
                <c:pt idx="2">
                  <c:v>2.0633750921149593E-2</c:v>
                </c:pt>
                <c:pt idx="3">
                  <c:v>1.8221895664952241E-2</c:v>
                </c:pt>
                <c:pt idx="4">
                  <c:v>1.6940179989412388E-2</c:v>
                </c:pt>
                <c:pt idx="5">
                  <c:v>1.7019387302057126E-2</c:v>
                </c:pt>
                <c:pt idx="6">
                  <c:v>1.6815034619188922E-2</c:v>
                </c:pt>
                <c:pt idx="7">
                  <c:v>1.3938848920863309E-2</c:v>
                </c:pt>
                <c:pt idx="8">
                  <c:v>1.6312734220001471E-2</c:v>
                </c:pt>
              </c:numCache>
            </c:numRef>
          </c:val>
          <c:smooth val="0"/>
        </c:ser>
        <c:dLbls>
          <c:showLegendKey val="0"/>
          <c:showVal val="0"/>
          <c:showCatName val="0"/>
          <c:showSerName val="0"/>
          <c:showPercent val="0"/>
          <c:showBubbleSize val="0"/>
        </c:dLbls>
        <c:marker val="1"/>
        <c:smooth val="0"/>
        <c:axId val="111517696"/>
        <c:axId val="111519616"/>
      </c:lineChart>
      <c:catAx>
        <c:axId val="111517696"/>
        <c:scaling>
          <c:orientation val="minMax"/>
        </c:scaling>
        <c:delete val="0"/>
        <c:axPos val="b"/>
        <c:title>
          <c:tx>
            <c:rich>
              <a:bodyPr/>
              <a:lstStyle/>
              <a:p>
                <a:pPr>
                  <a:defRPr/>
                </a:pPr>
                <a:r>
                  <a:rPr lang="fr-FR" sz="800" b="0" i="1">
                    <a:latin typeface="Arial" panose="020B0604020202020204" pitchFamily="34" charset="0"/>
                    <a:cs typeface="Arial" panose="020B0604020202020204" pitchFamily="34" charset="0"/>
                  </a:rPr>
                  <a:t>Source : MESRI-SIES (SISE).</a:t>
                </a:r>
              </a:p>
            </c:rich>
          </c:tx>
          <c:layout>
            <c:manualLayout>
              <c:xMode val="edge"/>
              <c:yMode val="edge"/>
              <c:x val="0.75685375328083992"/>
              <c:y val="0.96197059238562921"/>
            </c:manualLayout>
          </c:layout>
          <c:overlay val="0"/>
          <c:spPr>
            <a:noFill/>
            <a:ln w="25400">
              <a:noFill/>
            </a:ln>
          </c:spPr>
        </c:title>
        <c:numFmt formatCode="0%" sourceLinked="1"/>
        <c:majorTickMark val="none"/>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11519616"/>
        <c:crosses val="autoZero"/>
        <c:auto val="1"/>
        <c:lblAlgn val="ctr"/>
        <c:lblOffset val="100"/>
        <c:noMultiLvlLbl val="0"/>
      </c:catAx>
      <c:valAx>
        <c:axId val="111519616"/>
        <c:scaling>
          <c:orientation val="minMax"/>
        </c:scaling>
        <c:delete val="0"/>
        <c:axPos val="l"/>
        <c:majorGridlines/>
        <c:numFmt formatCode="0%" sourceLinked="1"/>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fr-FR"/>
          </a:p>
        </c:txPr>
        <c:crossAx val="111517696"/>
        <c:crosses val="autoZero"/>
        <c:crossBetween val="midCat"/>
      </c:valAx>
    </c:plotArea>
    <c:legend>
      <c:legendPos val="t"/>
      <c:layout>
        <c:manualLayout>
          <c:xMode val="edge"/>
          <c:yMode val="edge"/>
          <c:x val="0.77681224629529999"/>
          <c:y val="0.19484658444243139"/>
          <c:w val="0.21873365644451559"/>
          <c:h val="0.66589227231551806"/>
        </c:manualLayout>
      </c:layout>
      <c:overlay val="0"/>
      <c:spPr>
        <a:noFill/>
        <a:ln w="25400">
          <a:noFill/>
        </a:ln>
      </c:spPr>
      <c:txPr>
        <a:bodyPr/>
        <a:lstStyle/>
        <a:p>
          <a:pPr>
            <a:defRPr sz="800">
              <a:latin typeface="Arial" panose="020B0604020202020204" pitchFamily="34" charset="0"/>
              <a:cs typeface="Arial" panose="020B0604020202020204" pitchFamily="34" charset="0"/>
            </a:defRPr>
          </a:pPr>
          <a:endParaRPr lang="fr-FR"/>
        </a:p>
      </c:txPr>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fr-FR" sz="1000" b="1" i="0" baseline="0">
                <a:effectLst/>
                <a:latin typeface="Arial" panose="020B0604020202020204" pitchFamily="34" charset="0"/>
                <a:cs typeface="Arial" panose="020B0604020202020204" pitchFamily="34" charset="0"/>
              </a:rPr>
              <a:t>Taux de poursuite en </a:t>
            </a:r>
            <a:r>
              <a:rPr lang="fr-FR"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rPr>
              <a:t>doctorat par filière de Master 2 suivie l'année précédente - </a:t>
            </a:r>
            <a:r>
              <a:rPr lang="fr-FR" sz="1000" b="1" i="0" baseline="0">
                <a:effectLst/>
                <a:latin typeface="Arial" panose="020B0604020202020204" pitchFamily="34" charset="0"/>
                <a:cs typeface="Arial" panose="020B0604020202020204" pitchFamily="34" charset="0"/>
              </a:rPr>
              <a:t>femmes</a:t>
            </a:r>
            <a:endParaRPr lang="fr-FR" sz="1000">
              <a:effectLst/>
              <a:latin typeface="Arial" panose="020B0604020202020204" pitchFamily="34" charset="0"/>
              <a:cs typeface="Arial" panose="020B0604020202020204" pitchFamily="34" charset="0"/>
            </a:endParaRPr>
          </a:p>
        </c:rich>
      </c:tx>
      <c:layout/>
      <c:overlay val="0"/>
      <c:spPr>
        <a:noFill/>
        <a:ln w="25400">
          <a:noFill/>
        </a:ln>
      </c:spPr>
    </c:title>
    <c:autoTitleDeleted val="0"/>
    <c:plotArea>
      <c:layout>
        <c:manualLayout>
          <c:layoutTarget val="inner"/>
          <c:xMode val="edge"/>
          <c:yMode val="edge"/>
          <c:x val="7.0848118805433388E-2"/>
          <c:y val="0.11257354690171756"/>
          <c:w val="0.71134623354266946"/>
          <c:h val="0.79010208322658149"/>
        </c:manualLayout>
      </c:layout>
      <c:lineChart>
        <c:grouping val="standard"/>
        <c:varyColors val="0"/>
        <c:ser>
          <c:idx val="4"/>
          <c:order val="0"/>
          <c:tx>
            <c:strRef>
              <c:f>'Pours disc Tous HF'!$B$19</c:f>
              <c:strCache>
                <c:ptCount val="1"/>
                <c:pt idx="0">
                  <c:v>Sciences</c:v>
                </c:pt>
              </c:strCache>
            </c:strRef>
          </c:tx>
          <c:cat>
            <c:strRef>
              <c:f>'Pours disc Tous HF'!$F$14:$M$14</c:f>
              <c:strCache>
                <c:ptCount val="8"/>
                <c:pt idx="0">
                  <c:v>2009-
10</c:v>
                </c:pt>
                <c:pt idx="1">
                  <c:v>2010-
11</c:v>
                </c:pt>
                <c:pt idx="2">
                  <c:v>2011-
12</c:v>
                </c:pt>
                <c:pt idx="3">
                  <c:v>2012-
13</c:v>
                </c:pt>
                <c:pt idx="4">
                  <c:v>2013-
14</c:v>
                </c:pt>
                <c:pt idx="5">
                  <c:v>2014-
15</c:v>
                </c:pt>
                <c:pt idx="6">
                  <c:v>2015-
16</c:v>
                </c:pt>
                <c:pt idx="7">
                  <c:v>2016-
17</c:v>
                </c:pt>
              </c:strCache>
            </c:strRef>
          </c:cat>
          <c:val>
            <c:numRef>
              <c:f>'Pours disc Tous HF'!$F$19:$M$19</c:f>
              <c:numCache>
                <c:formatCode>0%</c:formatCode>
                <c:ptCount val="8"/>
                <c:pt idx="0">
                  <c:v>0.16731045138505685</c:v>
                </c:pt>
                <c:pt idx="1">
                  <c:v>0.14249697458652683</c:v>
                </c:pt>
                <c:pt idx="2">
                  <c:v>0.11775162956065352</c:v>
                </c:pt>
                <c:pt idx="3">
                  <c:v>0.12083333333333333</c:v>
                </c:pt>
                <c:pt idx="4">
                  <c:v>0.11344718098343774</c:v>
                </c:pt>
                <c:pt idx="5">
                  <c:v>0.10848614072494669</c:v>
                </c:pt>
                <c:pt idx="6">
                  <c:v>0.10677105738621698</c:v>
                </c:pt>
                <c:pt idx="7">
                  <c:v>0.10888345558272208</c:v>
                </c:pt>
              </c:numCache>
            </c:numRef>
          </c:val>
          <c:smooth val="0"/>
        </c:ser>
        <c:ser>
          <c:idx val="3"/>
          <c:order val="1"/>
          <c:tx>
            <c:strRef>
              <c:f>'Pours disc Tous HF'!$B$18</c:f>
              <c:strCache>
                <c:ptCount val="1"/>
                <c:pt idx="0">
                  <c:v>Santé</c:v>
                </c:pt>
              </c:strCache>
            </c:strRef>
          </c:tx>
          <c:cat>
            <c:strRef>
              <c:f>'Pours disc Tous HF'!$F$14:$M$14</c:f>
              <c:strCache>
                <c:ptCount val="8"/>
                <c:pt idx="0">
                  <c:v>2009-
10</c:v>
                </c:pt>
                <c:pt idx="1">
                  <c:v>2010-
11</c:v>
                </c:pt>
                <c:pt idx="2">
                  <c:v>2011-
12</c:v>
                </c:pt>
                <c:pt idx="3">
                  <c:v>2012-
13</c:v>
                </c:pt>
                <c:pt idx="4">
                  <c:v>2013-
14</c:v>
                </c:pt>
                <c:pt idx="5">
                  <c:v>2014-
15</c:v>
                </c:pt>
                <c:pt idx="6">
                  <c:v>2015-
16</c:v>
                </c:pt>
                <c:pt idx="7">
                  <c:v>2016-
17</c:v>
                </c:pt>
              </c:strCache>
            </c:strRef>
          </c:cat>
          <c:val>
            <c:numRef>
              <c:f>'Pours disc Tous HF'!$F$18:$M$18</c:f>
              <c:numCache>
                <c:formatCode>0%</c:formatCode>
                <c:ptCount val="8"/>
                <c:pt idx="0">
                  <c:v>0.11160220994475138</c:v>
                </c:pt>
                <c:pt idx="1">
                  <c:v>0.12143611404435058</c:v>
                </c:pt>
                <c:pt idx="2">
                  <c:v>9.6209912536443148E-2</c:v>
                </c:pt>
                <c:pt idx="3">
                  <c:v>8.4564860426929386E-2</c:v>
                </c:pt>
                <c:pt idx="4">
                  <c:v>7.6555023923444973E-2</c:v>
                </c:pt>
                <c:pt idx="5">
                  <c:v>7.5959279561472207E-2</c:v>
                </c:pt>
                <c:pt idx="6">
                  <c:v>6.2631949331456716E-2</c:v>
                </c:pt>
                <c:pt idx="7">
                  <c:v>8.1949058693244745E-2</c:v>
                </c:pt>
              </c:numCache>
            </c:numRef>
          </c:val>
          <c:smooth val="0"/>
        </c:ser>
        <c:ser>
          <c:idx val="6"/>
          <c:order val="2"/>
          <c:tx>
            <c:strRef>
              <c:f>'Pours disc Tous HF'!$A$21:$B$21</c:f>
              <c:strCache>
                <c:ptCount val="1"/>
                <c:pt idx="0">
                  <c:v>Total </c:v>
                </c:pt>
              </c:strCache>
            </c:strRef>
          </c:tx>
          <c:cat>
            <c:strRef>
              <c:f>'Pours disc Tous HF'!$F$14:$M$14</c:f>
              <c:strCache>
                <c:ptCount val="8"/>
                <c:pt idx="0">
                  <c:v>2009-
10</c:v>
                </c:pt>
                <c:pt idx="1">
                  <c:v>2010-
11</c:v>
                </c:pt>
                <c:pt idx="2">
                  <c:v>2011-
12</c:v>
                </c:pt>
                <c:pt idx="3">
                  <c:v>2012-
13</c:v>
                </c:pt>
                <c:pt idx="4">
                  <c:v>2013-
14</c:v>
                </c:pt>
                <c:pt idx="5">
                  <c:v>2014-
15</c:v>
                </c:pt>
                <c:pt idx="6">
                  <c:v>2015-
16</c:v>
                </c:pt>
                <c:pt idx="7">
                  <c:v>2016-
17</c:v>
                </c:pt>
              </c:strCache>
            </c:strRef>
          </c:cat>
          <c:val>
            <c:numRef>
              <c:f>'Pours disc Tous HF'!$F$21:$M$21</c:f>
              <c:numCache>
                <c:formatCode>0%</c:formatCode>
                <c:ptCount val="8"/>
                <c:pt idx="0">
                  <c:v>6.8255630290876182E-2</c:v>
                </c:pt>
                <c:pt idx="1">
                  <c:v>5.7815706328784078E-2</c:v>
                </c:pt>
                <c:pt idx="2">
                  <c:v>4.5321202879259767E-2</c:v>
                </c:pt>
                <c:pt idx="3">
                  <c:v>4.4276979189015235E-2</c:v>
                </c:pt>
                <c:pt idx="4">
                  <c:v>4.1230410814178713E-2</c:v>
                </c:pt>
                <c:pt idx="5">
                  <c:v>3.7893218678567542E-2</c:v>
                </c:pt>
                <c:pt idx="6">
                  <c:v>3.5232806941545569E-2</c:v>
                </c:pt>
                <c:pt idx="7">
                  <c:v>3.5557752084173291E-2</c:v>
                </c:pt>
              </c:numCache>
            </c:numRef>
          </c:val>
          <c:smooth val="0"/>
        </c:ser>
        <c:ser>
          <c:idx val="2"/>
          <c:order val="3"/>
          <c:tx>
            <c:strRef>
              <c:f>'Pours disc Tous HF'!$B$17</c:f>
              <c:strCache>
                <c:ptCount val="1"/>
                <c:pt idx="0">
                  <c:v>Lettres, Sc. Humaines</c:v>
                </c:pt>
              </c:strCache>
            </c:strRef>
          </c:tx>
          <c:cat>
            <c:strRef>
              <c:f>'Pours disc Tous HF'!$F$14:$M$14</c:f>
              <c:strCache>
                <c:ptCount val="8"/>
                <c:pt idx="0">
                  <c:v>2009-
10</c:v>
                </c:pt>
                <c:pt idx="1">
                  <c:v>2010-
11</c:v>
                </c:pt>
                <c:pt idx="2">
                  <c:v>2011-
12</c:v>
                </c:pt>
                <c:pt idx="3">
                  <c:v>2012-
13</c:v>
                </c:pt>
                <c:pt idx="4">
                  <c:v>2013-
14</c:v>
                </c:pt>
                <c:pt idx="5">
                  <c:v>2014-
15</c:v>
                </c:pt>
                <c:pt idx="6">
                  <c:v>2015-
16</c:v>
                </c:pt>
                <c:pt idx="7">
                  <c:v>2016-
17</c:v>
                </c:pt>
              </c:strCache>
            </c:strRef>
          </c:cat>
          <c:val>
            <c:numRef>
              <c:f>'Pours disc Tous HF'!$F$17:$M$17</c:f>
              <c:numCache>
                <c:formatCode>0%</c:formatCode>
                <c:ptCount val="8"/>
                <c:pt idx="0">
                  <c:v>7.7378412969283272E-2</c:v>
                </c:pt>
                <c:pt idx="1">
                  <c:v>6.2123777276147478E-2</c:v>
                </c:pt>
                <c:pt idx="2">
                  <c:v>3.7503225621469738E-2</c:v>
                </c:pt>
                <c:pt idx="3">
                  <c:v>3.6946122860020143E-2</c:v>
                </c:pt>
                <c:pt idx="4">
                  <c:v>3.3726207189265077E-2</c:v>
                </c:pt>
                <c:pt idx="5">
                  <c:v>3.0422797170281311E-2</c:v>
                </c:pt>
                <c:pt idx="6">
                  <c:v>2.5835024912345451E-2</c:v>
                </c:pt>
                <c:pt idx="7">
                  <c:v>2.4131648896454916E-2</c:v>
                </c:pt>
              </c:numCache>
            </c:numRef>
          </c:val>
          <c:smooth val="0"/>
        </c:ser>
        <c:ser>
          <c:idx val="0"/>
          <c:order val="4"/>
          <c:tx>
            <c:strRef>
              <c:f>'Pours disc Tous HF'!$B$15</c:f>
              <c:strCache>
                <c:ptCount val="1"/>
                <c:pt idx="0">
                  <c:v>Droit</c:v>
                </c:pt>
              </c:strCache>
            </c:strRef>
          </c:tx>
          <c:cat>
            <c:strRef>
              <c:f>'Pours disc Tous HF'!$F$14:$M$14</c:f>
              <c:strCache>
                <c:ptCount val="8"/>
                <c:pt idx="0">
                  <c:v>2009-
10</c:v>
                </c:pt>
                <c:pt idx="1">
                  <c:v>2010-
11</c:v>
                </c:pt>
                <c:pt idx="2">
                  <c:v>2011-
12</c:v>
                </c:pt>
                <c:pt idx="3">
                  <c:v>2012-
13</c:v>
                </c:pt>
                <c:pt idx="4">
                  <c:v>2013-
14</c:v>
                </c:pt>
                <c:pt idx="5">
                  <c:v>2014-
15</c:v>
                </c:pt>
                <c:pt idx="6">
                  <c:v>2015-
16</c:v>
                </c:pt>
                <c:pt idx="7">
                  <c:v>2016-
17</c:v>
                </c:pt>
              </c:strCache>
            </c:strRef>
          </c:cat>
          <c:val>
            <c:numRef>
              <c:f>'Pours disc Tous HF'!$F$15:$M$15</c:f>
              <c:numCache>
                <c:formatCode>0%</c:formatCode>
                <c:ptCount val="8"/>
                <c:pt idx="0">
                  <c:v>4.4644387317909172E-2</c:v>
                </c:pt>
                <c:pt idx="1">
                  <c:v>3.852732752301051E-2</c:v>
                </c:pt>
                <c:pt idx="2">
                  <c:v>4.0552767952619889E-2</c:v>
                </c:pt>
                <c:pt idx="3">
                  <c:v>3.3851635892452221E-2</c:v>
                </c:pt>
                <c:pt idx="4">
                  <c:v>3.0918867626126837E-2</c:v>
                </c:pt>
                <c:pt idx="5">
                  <c:v>2.6369327073552426E-2</c:v>
                </c:pt>
                <c:pt idx="6">
                  <c:v>2.6348612410352353E-2</c:v>
                </c:pt>
                <c:pt idx="7">
                  <c:v>2.7620841180163214E-2</c:v>
                </c:pt>
              </c:numCache>
            </c:numRef>
          </c:val>
          <c:smooth val="0"/>
        </c:ser>
        <c:ser>
          <c:idx val="5"/>
          <c:order val="5"/>
          <c:tx>
            <c:strRef>
              <c:f>'Pours disc Tous HF'!$B$20</c:f>
              <c:strCache>
                <c:ptCount val="1"/>
                <c:pt idx="0">
                  <c:v>STAPS</c:v>
                </c:pt>
              </c:strCache>
            </c:strRef>
          </c:tx>
          <c:cat>
            <c:strRef>
              <c:f>'Pours disc Tous HF'!$F$14:$M$14</c:f>
              <c:strCache>
                <c:ptCount val="8"/>
                <c:pt idx="0">
                  <c:v>2009-
10</c:v>
                </c:pt>
                <c:pt idx="1">
                  <c:v>2010-
11</c:v>
                </c:pt>
                <c:pt idx="2">
                  <c:v>2011-
12</c:v>
                </c:pt>
                <c:pt idx="3">
                  <c:v>2012-
13</c:v>
                </c:pt>
                <c:pt idx="4">
                  <c:v>2013-
14</c:v>
                </c:pt>
                <c:pt idx="5">
                  <c:v>2014-
15</c:v>
                </c:pt>
                <c:pt idx="6">
                  <c:v>2015-
16</c:v>
                </c:pt>
                <c:pt idx="7">
                  <c:v>2016-
17</c:v>
                </c:pt>
              </c:strCache>
            </c:strRef>
          </c:cat>
          <c:val>
            <c:numRef>
              <c:f>'Pours disc Tous HF'!$F$20:$M$20</c:f>
              <c:numCache>
                <c:formatCode>0%</c:formatCode>
                <c:ptCount val="8"/>
                <c:pt idx="0">
                  <c:v>5.8232931726907633E-2</c:v>
                </c:pt>
                <c:pt idx="1">
                  <c:v>1.9819819819819819E-2</c:v>
                </c:pt>
                <c:pt idx="2">
                  <c:v>2.0958083832335328E-2</c:v>
                </c:pt>
                <c:pt idx="3">
                  <c:v>2.3030303030303029E-2</c:v>
                </c:pt>
                <c:pt idx="4">
                  <c:v>2.2781774580335732E-2</c:v>
                </c:pt>
                <c:pt idx="5">
                  <c:v>2.3030303030303029E-2</c:v>
                </c:pt>
                <c:pt idx="6">
                  <c:v>3.094059405940594E-2</c:v>
                </c:pt>
                <c:pt idx="7">
                  <c:v>2.454780361757106E-2</c:v>
                </c:pt>
              </c:numCache>
            </c:numRef>
          </c:val>
          <c:smooth val="0"/>
        </c:ser>
        <c:ser>
          <c:idx val="1"/>
          <c:order val="6"/>
          <c:tx>
            <c:strRef>
              <c:f>'Pours disc Tous HF'!$B$16</c:f>
              <c:strCache>
                <c:ptCount val="1"/>
                <c:pt idx="0">
                  <c:v>Economie, AES</c:v>
                </c:pt>
              </c:strCache>
            </c:strRef>
          </c:tx>
          <c:cat>
            <c:strRef>
              <c:f>'Pours disc Tous HF'!$F$14:$M$14</c:f>
              <c:strCache>
                <c:ptCount val="8"/>
                <c:pt idx="0">
                  <c:v>2009-
10</c:v>
                </c:pt>
                <c:pt idx="1">
                  <c:v>2010-
11</c:v>
                </c:pt>
                <c:pt idx="2">
                  <c:v>2011-
12</c:v>
                </c:pt>
                <c:pt idx="3">
                  <c:v>2012-
13</c:v>
                </c:pt>
                <c:pt idx="4">
                  <c:v>2013-
14</c:v>
                </c:pt>
                <c:pt idx="5">
                  <c:v>2014-
15</c:v>
                </c:pt>
                <c:pt idx="6">
                  <c:v>2015-
16</c:v>
                </c:pt>
                <c:pt idx="7">
                  <c:v>2016-
17</c:v>
                </c:pt>
              </c:strCache>
            </c:strRef>
          </c:cat>
          <c:val>
            <c:numRef>
              <c:f>'Pours disc Tous HF'!$F$16:$M$16</c:f>
              <c:numCache>
                <c:formatCode>0%</c:formatCode>
                <c:ptCount val="8"/>
                <c:pt idx="0">
                  <c:v>1.4746782226246685E-2</c:v>
                </c:pt>
                <c:pt idx="1">
                  <c:v>1.319710515112814E-2</c:v>
                </c:pt>
                <c:pt idx="2">
                  <c:v>1.1816033448463915E-2</c:v>
                </c:pt>
                <c:pt idx="3">
                  <c:v>1.1605186807981527E-2</c:v>
                </c:pt>
                <c:pt idx="4">
                  <c:v>1.0884434663653126E-2</c:v>
                </c:pt>
                <c:pt idx="5">
                  <c:v>8.5816448152562577E-3</c:v>
                </c:pt>
                <c:pt idx="6">
                  <c:v>8.8901972328525175E-3</c:v>
                </c:pt>
                <c:pt idx="7">
                  <c:v>8.6748429554292551E-3</c:v>
                </c:pt>
              </c:numCache>
            </c:numRef>
          </c:val>
          <c:smooth val="0"/>
        </c:ser>
        <c:dLbls>
          <c:showLegendKey val="0"/>
          <c:showVal val="0"/>
          <c:showCatName val="0"/>
          <c:showSerName val="0"/>
          <c:showPercent val="0"/>
          <c:showBubbleSize val="0"/>
        </c:dLbls>
        <c:marker val="1"/>
        <c:smooth val="0"/>
        <c:axId val="118446720"/>
        <c:axId val="118452992"/>
      </c:lineChart>
      <c:catAx>
        <c:axId val="118446720"/>
        <c:scaling>
          <c:orientation val="minMax"/>
        </c:scaling>
        <c:delete val="0"/>
        <c:axPos val="b"/>
        <c:title>
          <c:tx>
            <c:rich>
              <a:bodyPr/>
              <a:lstStyle/>
              <a:p>
                <a:pPr>
                  <a:defRPr sz="800">
                    <a:latin typeface="Arial" panose="020B0604020202020204" pitchFamily="34" charset="0"/>
                    <a:cs typeface="Arial" panose="020B0604020202020204" pitchFamily="34" charset="0"/>
                  </a:defRPr>
                </a:pPr>
                <a:r>
                  <a:rPr lang="fr-FR" sz="800" b="0" i="1">
                    <a:latin typeface="Arial" panose="020B0604020202020204" pitchFamily="34" charset="0"/>
                    <a:cs typeface="Arial" panose="020B0604020202020204" pitchFamily="34" charset="0"/>
                  </a:rPr>
                  <a:t>Source : MESRI-SIES</a:t>
                </a:r>
                <a:r>
                  <a:rPr lang="fr-FR" sz="800" b="0" i="1" baseline="0">
                    <a:latin typeface="Arial" panose="020B0604020202020204" pitchFamily="34" charset="0"/>
                    <a:cs typeface="Arial" panose="020B0604020202020204" pitchFamily="34" charset="0"/>
                  </a:rPr>
                  <a:t> </a:t>
                </a:r>
                <a:r>
                  <a:rPr lang="fr-FR" sz="800" b="0" i="1">
                    <a:latin typeface="Arial" panose="020B0604020202020204" pitchFamily="34" charset="0"/>
                    <a:cs typeface="Arial" panose="020B0604020202020204" pitchFamily="34" charset="0"/>
                  </a:rPr>
                  <a:t>(SISE).</a:t>
                </a:r>
              </a:p>
            </c:rich>
          </c:tx>
          <c:layout>
            <c:manualLayout>
              <c:xMode val="edge"/>
              <c:yMode val="edge"/>
              <c:x val="0.757158602763079"/>
              <c:y val="0.95741628201647211"/>
            </c:manualLayout>
          </c:layout>
          <c:overlay val="0"/>
          <c:spPr>
            <a:noFill/>
            <a:ln w="25400">
              <a:noFill/>
            </a:ln>
          </c:spPr>
        </c:title>
        <c:numFmt formatCode="0%" sourceLinked="1"/>
        <c:majorTickMark val="none"/>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18452992"/>
        <c:crosses val="autoZero"/>
        <c:auto val="1"/>
        <c:lblAlgn val="ctr"/>
        <c:lblOffset val="100"/>
        <c:noMultiLvlLbl val="0"/>
      </c:catAx>
      <c:valAx>
        <c:axId val="118452992"/>
        <c:scaling>
          <c:orientation val="minMax"/>
        </c:scaling>
        <c:delete val="0"/>
        <c:axPos val="l"/>
        <c:majorGridlines/>
        <c:numFmt formatCode="0%" sourceLinked="1"/>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fr-FR"/>
          </a:p>
        </c:txPr>
        <c:crossAx val="118446720"/>
        <c:crosses val="autoZero"/>
        <c:crossBetween val="midCat"/>
      </c:valAx>
    </c:plotArea>
    <c:legend>
      <c:legendPos val="t"/>
      <c:layout>
        <c:manualLayout>
          <c:xMode val="edge"/>
          <c:yMode val="edge"/>
          <c:x val="0.80247144208188548"/>
          <c:y val="0.21546316408724769"/>
          <c:w val="0.19431200654574049"/>
          <c:h val="0.6228363536987378"/>
        </c:manualLayout>
      </c:layout>
      <c:overlay val="0"/>
      <c:spPr>
        <a:noFill/>
        <a:ln w="25400">
          <a:noFill/>
        </a:ln>
      </c:spPr>
      <c:txPr>
        <a:bodyPr/>
        <a:lstStyle/>
        <a:p>
          <a:pPr>
            <a:defRPr sz="800">
              <a:latin typeface="Arial" panose="020B0604020202020204" pitchFamily="34" charset="0"/>
              <a:cs typeface="Arial" panose="020B0604020202020204" pitchFamily="34" charset="0"/>
            </a:defRPr>
          </a:pPr>
          <a:endParaRPr lang="fr-FR"/>
        </a:p>
      </c:txPr>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fr-FR"/>
              <a:t>Taux de poursuite en doctorat par filière de Master 2 suivie l'année précédente, diplômés d'un master recherche ou indifférencié</a:t>
            </a:r>
            <a:r>
              <a:rPr lang="fr-FR" baseline="0"/>
              <a:t> </a:t>
            </a:r>
            <a:r>
              <a:rPr lang="fr-FR" b="0" baseline="0"/>
              <a:t>(en %)</a:t>
            </a:r>
            <a:endParaRPr lang="fr-FR" b="0"/>
          </a:p>
        </c:rich>
      </c:tx>
      <c:layout>
        <c:manualLayout>
          <c:xMode val="edge"/>
          <c:yMode val="edge"/>
          <c:x val="0.16102716890118463"/>
          <c:y val="0"/>
        </c:manualLayout>
      </c:layout>
      <c:overlay val="0"/>
      <c:spPr>
        <a:noFill/>
        <a:ln w="25400">
          <a:noFill/>
        </a:ln>
      </c:spPr>
    </c:title>
    <c:autoTitleDeleted val="0"/>
    <c:plotArea>
      <c:layout>
        <c:manualLayout>
          <c:layoutTarget val="inner"/>
          <c:xMode val="edge"/>
          <c:yMode val="edge"/>
          <c:x val="6.2525726483678032E-2"/>
          <c:y val="8.0346866292637459E-2"/>
          <c:w val="0.91542121366497742"/>
          <c:h val="0.73343573729111755"/>
        </c:manualLayout>
      </c:layout>
      <c:lineChart>
        <c:grouping val="standard"/>
        <c:varyColors val="0"/>
        <c:ser>
          <c:idx val="4"/>
          <c:order val="0"/>
          <c:tx>
            <c:strRef>
              <c:f>'Pours disc hors Pro'!$A$8</c:f>
              <c:strCache>
                <c:ptCount val="1"/>
                <c:pt idx="0">
                  <c:v>Sciences</c:v>
                </c:pt>
              </c:strCache>
            </c:strRef>
          </c:tx>
          <c:spPr>
            <a:ln>
              <a:solidFill>
                <a:srgbClr val="993300"/>
              </a:solidFill>
            </a:ln>
          </c:spPr>
          <c:marker>
            <c:symbol val="square"/>
            <c:size val="5"/>
            <c:spPr>
              <a:solidFill>
                <a:schemeClr val="bg1">
                  <a:lumMod val="75000"/>
                </a:schemeClr>
              </a:solidFill>
              <a:ln>
                <a:solidFill>
                  <a:srgbClr val="993300"/>
                </a:solidFill>
              </a:ln>
            </c:spPr>
          </c:marker>
          <c:cat>
            <c:strRef>
              <c:f>'Pours disc hors Pro'!$E$3:$L$3</c:f>
              <c:strCache>
                <c:ptCount val="8"/>
                <c:pt idx="0">
                  <c:v>2009-
10</c:v>
                </c:pt>
                <c:pt idx="1">
                  <c:v>2010-
11</c:v>
                </c:pt>
                <c:pt idx="2">
                  <c:v>2011-
12</c:v>
                </c:pt>
                <c:pt idx="3">
                  <c:v>2012-
13</c:v>
                </c:pt>
                <c:pt idx="4">
                  <c:v>2013-
14</c:v>
                </c:pt>
                <c:pt idx="5">
                  <c:v>2014-
15</c:v>
                </c:pt>
                <c:pt idx="6">
                  <c:v>2015-
16</c:v>
                </c:pt>
                <c:pt idx="7">
                  <c:v>2016-
17</c:v>
                </c:pt>
              </c:strCache>
            </c:strRef>
          </c:cat>
          <c:val>
            <c:numRef>
              <c:f>'Pours disc hors Pro'!$E$8:$L$8</c:f>
              <c:numCache>
                <c:formatCode>0%</c:formatCode>
                <c:ptCount val="8"/>
                <c:pt idx="0">
                  <c:v>0.29419097481924705</c:v>
                </c:pt>
                <c:pt idx="1">
                  <c:v>0.22922636103151864</c:v>
                </c:pt>
                <c:pt idx="2">
                  <c:v>0.19405367064664855</c:v>
                </c:pt>
                <c:pt idx="3">
                  <c:v>0.18174124019635501</c:v>
                </c:pt>
                <c:pt idx="4">
                  <c:v>0.16278941565600882</c:v>
                </c:pt>
                <c:pt idx="5">
                  <c:v>0.15081302924827264</c:v>
                </c:pt>
                <c:pt idx="6">
                  <c:v>0.14615117030263877</c:v>
                </c:pt>
                <c:pt idx="7">
                  <c:v>0.12810779242449524</c:v>
                </c:pt>
              </c:numCache>
            </c:numRef>
          </c:val>
          <c:smooth val="0"/>
        </c:ser>
        <c:ser>
          <c:idx val="3"/>
          <c:order val="1"/>
          <c:tx>
            <c:strRef>
              <c:f>'Pours disc hors Pro'!$A$7</c:f>
              <c:strCache>
                <c:ptCount val="1"/>
                <c:pt idx="0">
                  <c:v>Santé</c:v>
                </c:pt>
              </c:strCache>
            </c:strRef>
          </c:tx>
          <c:spPr>
            <a:ln>
              <a:solidFill>
                <a:srgbClr val="0070C0"/>
              </a:solidFill>
            </a:ln>
          </c:spPr>
          <c:marker>
            <c:symbol val="diamond"/>
            <c:size val="6"/>
            <c:spPr>
              <a:solidFill>
                <a:schemeClr val="bg1">
                  <a:lumMod val="75000"/>
                </a:schemeClr>
              </a:solidFill>
              <a:ln>
                <a:solidFill>
                  <a:srgbClr val="0070C0"/>
                </a:solidFill>
              </a:ln>
            </c:spPr>
          </c:marker>
          <c:cat>
            <c:strRef>
              <c:f>'Pours disc hors Pro'!$E$3:$L$3</c:f>
              <c:strCache>
                <c:ptCount val="8"/>
                <c:pt idx="0">
                  <c:v>2009-
10</c:v>
                </c:pt>
                <c:pt idx="1">
                  <c:v>2010-
11</c:v>
                </c:pt>
                <c:pt idx="2">
                  <c:v>2011-
12</c:v>
                </c:pt>
                <c:pt idx="3">
                  <c:v>2012-
13</c:v>
                </c:pt>
                <c:pt idx="4">
                  <c:v>2013-
14</c:v>
                </c:pt>
                <c:pt idx="5">
                  <c:v>2014-
15</c:v>
                </c:pt>
                <c:pt idx="6">
                  <c:v>2015-
16</c:v>
                </c:pt>
                <c:pt idx="7">
                  <c:v>2016-
17</c:v>
                </c:pt>
              </c:strCache>
            </c:strRef>
          </c:cat>
          <c:val>
            <c:numRef>
              <c:f>'Pours disc hors Pro'!$E$7:$L$7</c:f>
              <c:numCache>
                <c:formatCode>0%</c:formatCode>
                <c:ptCount val="8"/>
                <c:pt idx="0">
                  <c:v>0.24028268551236748</c:v>
                </c:pt>
                <c:pt idx="1">
                  <c:v>0.2305593451568895</c:v>
                </c:pt>
                <c:pt idx="2">
                  <c:v>0.20025673940949937</c:v>
                </c:pt>
                <c:pt idx="3">
                  <c:v>0.16574585635359115</c:v>
                </c:pt>
                <c:pt idx="4">
                  <c:v>0.14547304170905392</c:v>
                </c:pt>
                <c:pt idx="5">
                  <c:v>0.13740458015267176</c:v>
                </c:pt>
                <c:pt idx="6">
                  <c:v>0.11697806661251016</c:v>
                </c:pt>
                <c:pt idx="7">
                  <c:v>0.12738214643931794</c:v>
                </c:pt>
              </c:numCache>
            </c:numRef>
          </c:val>
          <c:smooth val="0"/>
        </c:ser>
        <c:ser>
          <c:idx val="0"/>
          <c:order val="2"/>
          <c:tx>
            <c:strRef>
              <c:f>'Pours disc hors Pro'!$A$4</c:f>
              <c:strCache>
                <c:ptCount val="1"/>
                <c:pt idx="0">
                  <c:v>Droit</c:v>
                </c:pt>
              </c:strCache>
            </c:strRef>
          </c:tx>
          <c:spPr>
            <a:ln>
              <a:solidFill>
                <a:srgbClr val="B70B9B"/>
              </a:solidFill>
            </a:ln>
          </c:spPr>
          <c:marker>
            <c:symbol val="circle"/>
            <c:size val="5"/>
            <c:spPr>
              <a:solidFill>
                <a:schemeClr val="bg1">
                  <a:lumMod val="75000"/>
                </a:schemeClr>
              </a:solidFill>
              <a:ln>
                <a:solidFill>
                  <a:srgbClr val="B70B9B"/>
                </a:solidFill>
              </a:ln>
            </c:spPr>
          </c:marker>
          <c:cat>
            <c:strRef>
              <c:f>'Pours disc hors Pro'!$E$3:$L$3</c:f>
              <c:strCache>
                <c:ptCount val="8"/>
                <c:pt idx="0">
                  <c:v>2009-
10</c:v>
                </c:pt>
                <c:pt idx="1">
                  <c:v>2010-
11</c:v>
                </c:pt>
                <c:pt idx="2">
                  <c:v>2011-
12</c:v>
                </c:pt>
                <c:pt idx="3">
                  <c:v>2012-
13</c:v>
                </c:pt>
                <c:pt idx="4">
                  <c:v>2013-
14</c:v>
                </c:pt>
                <c:pt idx="5">
                  <c:v>2014-
15</c:v>
                </c:pt>
                <c:pt idx="6">
                  <c:v>2015-
16</c:v>
                </c:pt>
                <c:pt idx="7">
                  <c:v>2016-
17</c:v>
                </c:pt>
              </c:strCache>
            </c:strRef>
          </c:cat>
          <c:val>
            <c:numRef>
              <c:f>'Pours disc hors Pro'!$E$4:$L$4</c:f>
              <c:numCache>
                <c:formatCode>0%</c:formatCode>
                <c:ptCount val="8"/>
                <c:pt idx="0">
                  <c:v>0.12422046182369796</c:v>
                </c:pt>
                <c:pt idx="1">
                  <c:v>0.10333523375142531</c:v>
                </c:pt>
                <c:pt idx="2">
                  <c:v>9.6957928802588994E-2</c:v>
                </c:pt>
                <c:pt idx="3">
                  <c:v>8.344665595252812E-2</c:v>
                </c:pt>
                <c:pt idx="4">
                  <c:v>7.0355480321625058E-2</c:v>
                </c:pt>
                <c:pt idx="5">
                  <c:v>6.1798919817199836E-2</c:v>
                </c:pt>
                <c:pt idx="6">
                  <c:v>6.0253599008485079E-2</c:v>
                </c:pt>
                <c:pt idx="7">
                  <c:v>4.6705653021442493E-2</c:v>
                </c:pt>
              </c:numCache>
            </c:numRef>
          </c:val>
          <c:smooth val="0"/>
        </c:ser>
        <c:ser>
          <c:idx val="2"/>
          <c:order val="3"/>
          <c:tx>
            <c:strRef>
              <c:f>'Pours disc hors Pro'!$A$6</c:f>
              <c:strCache>
                <c:ptCount val="1"/>
                <c:pt idx="0">
                  <c:v>Lettres, Sc. Humaines</c:v>
                </c:pt>
              </c:strCache>
            </c:strRef>
          </c:tx>
          <c:marker>
            <c:symbol val="diamond"/>
            <c:size val="6"/>
            <c:spPr>
              <a:solidFill>
                <a:schemeClr val="bg1">
                  <a:lumMod val="75000"/>
                </a:schemeClr>
              </a:solidFill>
              <a:ln>
                <a:solidFill>
                  <a:srgbClr val="92D050"/>
                </a:solidFill>
              </a:ln>
            </c:spPr>
          </c:marker>
          <c:cat>
            <c:strRef>
              <c:f>'Pours disc hors Pro'!$E$3:$L$3</c:f>
              <c:strCache>
                <c:ptCount val="8"/>
                <c:pt idx="0">
                  <c:v>2009-
10</c:v>
                </c:pt>
                <c:pt idx="1">
                  <c:v>2010-
11</c:v>
                </c:pt>
                <c:pt idx="2">
                  <c:v>2011-
12</c:v>
                </c:pt>
                <c:pt idx="3">
                  <c:v>2012-
13</c:v>
                </c:pt>
                <c:pt idx="4">
                  <c:v>2013-
14</c:v>
                </c:pt>
                <c:pt idx="5">
                  <c:v>2014-
15</c:v>
                </c:pt>
                <c:pt idx="6">
                  <c:v>2015-
16</c:v>
                </c:pt>
                <c:pt idx="7">
                  <c:v>2016-
17</c:v>
                </c:pt>
              </c:strCache>
            </c:strRef>
          </c:cat>
          <c:val>
            <c:numRef>
              <c:f>'Pours disc hors Pro'!$E$6:$L$6</c:f>
              <c:numCache>
                <c:formatCode>0%</c:formatCode>
                <c:ptCount val="8"/>
                <c:pt idx="0">
                  <c:v>0.18811355797293711</c:v>
                </c:pt>
                <c:pt idx="1">
                  <c:v>0.13348041919470491</c:v>
                </c:pt>
                <c:pt idx="2">
                  <c:v>7.6907821672219573E-2</c:v>
                </c:pt>
                <c:pt idx="3">
                  <c:v>7.330780118224961E-2</c:v>
                </c:pt>
                <c:pt idx="4">
                  <c:v>6.4928490064548788E-2</c:v>
                </c:pt>
                <c:pt idx="5">
                  <c:v>5.8871139510117146E-2</c:v>
                </c:pt>
                <c:pt idx="6">
                  <c:v>3.8627380524613723E-2</c:v>
                </c:pt>
                <c:pt idx="7">
                  <c:v>3.5112512229590172E-2</c:v>
                </c:pt>
              </c:numCache>
            </c:numRef>
          </c:val>
          <c:smooth val="0"/>
        </c:ser>
        <c:ser>
          <c:idx val="5"/>
          <c:order val="4"/>
          <c:tx>
            <c:strRef>
              <c:f>'Pours disc hors Pro'!$A$9</c:f>
              <c:strCache>
                <c:ptCount val="1"/>
                <c:pt idx="0">
                  <c:v>STAPS</c:v>
                </c:pt>
              </c:strCache>
            </c:strRef>
          </c:tx>
          <c:marker>
            <c:symbol val="square"/>
            <c:size val="5"/>
            <c:spPr>
              <a:solidFill>
                <a:schemeClr val="bg1">
                  <a:lumMod val="75000"/>
                </a:schemeClr>
              </a:solidFill>
              <a:ln>
                <a:solidFill>
                  <a:srgbClr val="CC6600"/>
                </a:solidFill>
              </a:ln>
            </c:spPr>
          </c:marker>
          <c:cat>
            <c:strRef>
              <c:f>'Pours disc hors Pro'!$E$3:$L$3</c:f>
              <c:strCache>
                <c:ptCount val="8"/>
                <c:pt idx="0">
                  <c:v>2009-
10</c:v>
                </c:pt>
                <c:pt idx="1">
                  <c:v>2010-
11</c:v>
                </c:pt>
                <c:pt idx="2">
                  <c:v>2011-
12</c:v>
                </c:pt>
                <c:pt idx="3">
                  <c:v>2012-
13</c:v>
                </c:pt>
                <c:pt idx="4">
                  <c:v>2013-
14</c:v>
                </c:pt>
                <c:pt idx="5">
                  <c:v>2014-
15</c:v>
                </c:pt>
                <c:pt idx="6">
                  <c:v>2015-
16</c:v>
                </c:pt>
                <c:pt idx="7">
                  <c:v>2016-
17</c:v>
                </c:pt>
              </c:strCache>
            </c:strRef>
          </c:cat>
          <c:val>
            <c:numRef>
              <c:f>'Pours disc hors Pro'!$E$9:$L$9</c:f>
              <c:numCache>
                <c:formatCode>0%</c:formatCode>
                <c:ptCount val="8"/>
                <c:pt idx="0">
                  <c:v>0.17229729729729729</c:v>
                </c:pt>
                <c:pt idx="1">
                  <c:v>0.11290322580645161</c:v>
                </c:pt>
                <c:pt idx="2">
                  <c:v>5.3149606299212601E-2</c:v>
                </c:pt>
                <c:pt idx="3">
                  <c:v>4.291417165668663E-2</c:v>
                </c:pt>
                <c:pt idx="4">
                  <c:v>4.4890162368672396E-2</c:v>
                </c:pt>
                <c:pt idx="5">
                  <c:v>4.0760869565217392E-2</c:v>
                </c:pt>
                <c:pt idx="6">
                  <c:v>4.1847041847041848E-2</c:v>
                </c:pt>
                <c:pt idx="7">
                  <c:v>2.9861111111111113E-2</c:v>
                </c:pt>
              </c:numCache>
            </c:numRef>
          </c:val>
          <c:smooth val="0"/>
        </c:ser>
        <c:ser>
          <c:idx val="1"/>
          <c:order val="5"/>
          <c:tx>
            <c:strRef>
              <c:f>'Pours disc hors Pro'!$A$5</c:f>
              <c:strCache>
                <c:ptCount val="1"/>
                <c:pt idx="0">
                  <c:v>Economie, AES</c:v>
                </c:pt>
              </c:strCache>
            </c:strRef>
          </c:tx>
          <c:spPr>
            <a:ln>
              <a:solidFill>
                <a:srgbClr val="FF0000"/>
              </a:solidFill>
            </a:ln>
          </c:spPr>
          <c:marker>
            <c:symbol val="triangle"/>
            <c:size val="6"/>
            <c:spPr>
              <a:solidFill>
                <a:schemeClr val="bg1">
                  <a:lumMod val="75000"/>
                </a:schemeClr>
              </a:solidFill>
              <a:ln>
                <a:solidFill>
                  <a:srgbClr val="FF0000"/>
                </a:solidFill>
              </a:ln>
            </c:spPr>
          </c:marker>
          <c:cat>
            <c:strRef>
              <c:f>'Pours disc hors Pro'!$E$3:$L$3</c:f>
              <c:strCache>
                <c:ptCount val="8"/>
                <c:pt idx="0">
                  <c:v>2009-
10</c:v>
                </c:pt>
                <c:pt idx="1">
                  <c:v>2010-
11</c:v>
                </c:pt>
                <c:pt idx="2">
                  <c:v>2011-
12</c:v>
                </c:pt>
                <c:pt idx="3">
                  <c:v>2012-
13</c:v>
                </c:pt>
                <c:pt idx="4">
                  <c:v>2013-
14</c:v>
                </c:pt>
                <c:pt idx="5">
                  <c:v>2014-
15</c:v>
                </c:pt>
                <c:pt idx="6">
                  <c:v>2015-
16</c:v>
                </c:pt>
                <c:pt idx="7">
                  <c:v>2016-
17</c:v>
                </c:pt>
              </c:strCache>
            </c:strRef>
          </c:cat>
          <c:val>
            <c:numRef>
              <c:f>'Pours disc hors Pro'!$E$5:$L$5</c:f>
              <c:numCache>
                <c:formatCode>0%</c:formatCode>
                <c:ptCount val="8"/>
                <c:pt idx="0">
                  <c:v>7.9575021682567221E-2</c:v>
                </c:pt>
                <c:pt idx="1">
                  <c:v>5.0218340611353711E-2</c:v>
                </c:pt>
                <c:pt idx="2">
                  <c:v>3.9549874358133945E-2</c:v>
                </c:pt>
                <c:pt idx="3">
                  <c:v>3.3127120335262425E-2</c:v>
                </c:pt>
                <c:pt idx="4">
                  <c:v>3.2428355957767725E-2</c:v>
                </c:pt>
                <c:pt idx="5">
                  <c:v>2.8329689133948094E-2</c:v>
                </c:pt>
                <c:pt idx="6">
                  <c:v>2.347811504276371E-2</c:v>
                </c:pt>
                <c:pt idx="7">
                  <c:v>1.9671113869066087E-2</c:v>
                </c:pt>
              </c:numCache>
            </c:numRef>
          </c:val>
          <c:smooth val="0"/>
        </c:ser>
        <c:dLbls>
          <c:showLegendKey val="0"/>
          <c:showVal val="0"/>
          <c:showCatName val="0"/>
          <c:showSerName val="0"/>
          <c:showPercent val="0"/>
          <c:showBubbleSize val="0"/>
        </c:dLbls>
        <c:marker val="1"/>
        <c:smooth val="0"/>
        <c:axId val="118592256"/>
        <c:axId val="118594176"/>
      </c:lineChart>
      <c:catAx>
        <c:axId val="118592256"/>
        <c:scaling>
          <c:orientation val="minMax"/>
        </c:scaling>
        <c:delete val="0"/>
        <c:axPos val="b"/>
        <c:numFmt formatCode="0%" sourceLinked="1"/>
        <c:majorTickMark val="none"/>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8594176"/>
        <c:crosses val="autoZero"/>
        <c:auto val="1"/>
        <c:lblAlgn val="ctr"/>
        <c:lblOffset val="0"/>
        <c:noMultiLvlLbl val="0"/>
      </c:catAx>
      <c:valAx>
        <c:axId val="118594176"/>
        <c:scaling>
          <c:orientation val="minMax"/>
          <c:max val="0.30000000000000004"/>
        </c:scaling>
        <c:delete val="0"/>
        <c:axPos val="l"/>
        <c:majorGridlines/>
        <c:numFmt formatCode="0%" sourceLinked="1"/>
        <c:majorTickMark val="none"/>
        <c:minorTickMark val="none"/>
        <c:tickLblPos val="nextTo"/>
        <c:txPr>
          <a:bodyPr rot="0" vert="horz"/>
          <a:lstStyle/>
          <a:p>
            <a:pPr>
              <a:defRPr sz="900" b="0" i="0" u="none" strike="noStrike" baseline="0">
                <a:solidFill>
                  <a:srgbClr val="000000"/>
                </a:solidFill>
                <a:latin typeface="Arial"/>
                <a:ea typeface="Arial"/>
                <a:cs typeface="Arial"/>
              </a:defRPr>
            </a:pPr>
            <a:endParaRPr lang="fr-FR"/>
          </a:p>
        </c:txPr>
        <c:crossAx val="118592256"/>
        <c:crosses val="autoZero"/>
        <c:crossBetween val="midCat"/>
      </c:valAx>
    </c:plotArea>
    <c:legend>
      <c:legendPos val="r"/>
      <c:layout>
        <c:manualLayout>
          <c:xMode val="edge"/>
          <c:yMode val="edge"/>
          <c:x val="0.75370900116859507"/>
          <c:y val="6.0666116332232664E-2"/>
          <c:w val="0.2144817673039803"/>
          <c:h val="0.37874650749301497"/>
        </c:manualLayout>
      </c:layout>
      <c:overlay val="0"/>
      <c:spPr>
        <a:noFill/>
        <a:ln w="25400">
          <a:noFill/>
        </a:ln>
      </c:spPr>
      <c:txPr>
        <a:bodyPr/>
        <a:lstStyle/>
        <a:p>
          <a:pPr>
            <a:defRPr sz="800" b="0" i="0" u="none" strike="noStrike" baseline="0">
              <a:solidFill>
                <a:srgbClr val="000000"/>
              </a:solidFill>
              <a:latin typeface="Arial"/>
              <a:ea typeface="Arial"/>
              <a:cs typeface="Arial"/>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011" l="0.70000000000000007" r="0.70000000000000007" t="0.75000000000000011" header="0.30000000000000004" footer="0.30000000000000004"/>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123823</xdr:colOff>
      <xdr:row>8</xdr:row>
      <xdr:rowOff>28574</xdr:rowOff>
    </xdr:from>
    <xdr:to>
      <xdr:col>11</xdr:col>
      <xdr:colOff>333375</xdr:colOff>
      <xdr:row>33</xdr:row>
      <xdr:rowOff>95249</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12</xdr:row>
      <xdr:rowOff>85725</xdr:rowOff>
    </xdr:from>
    <xdr:to>
      <xdr:col>14</xdr:col>
      <xdr:colOff>0</xdr:colOff>
      <xdr:row>41</xdr:row>
      <xdr:rowOff>114300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cdr:x>
      <cdr:y>0.85484</cdr:y>
    </cdr:from>
    <cdr:to>
      <cdr:x>1</cdr:x>
      <cdr:y>0.98387</cdr:y>
    </cdr:to>
    <cdr:sp macro="" textlink="">
      <cdr:nvSpPr>
        <cdr:cNvPr id="2" name="ZoneTexte 1"/>
        <cdr:cNvSpPr txBox="1"/>
      </cdr:nvSpPr>
      <cdr:spPr>
        <a:xfrm xmlns:a="http://schemas.openxmlformats.org/drawingml/2006/main">
          <a:off x="0" y="4038601"/>
          <a:ext cx="6696075" cy="6096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fr-FR" sz="1100" b="0" i="1" baseline="0">
              <a:effectLst/>
              <a:latin typeface="+mn-lt"/>
              <a:ea typeface="+mn-ea"/>
              <a:cs typeface="+mn-cs"/>
            </a:rPr>
            <a:t/>
          </a:r>
          <a:br>
            <a:rPr lang="fr-FR" sz="1100" b="0" i="1" baseline="0">
              <a:effectLst/>
              <a:latin typeface="+mn-lt"/>
              <a:ea typeface="+mn-ea"/>
              <a:cs typeface="+mn-cs"/>
            </a:rPr>
          </a:br>
          <a:r>
            <a:rPr lang="fr-FR" sz="800" b="0" i="0" baseline="0">
              <a:effectLst/>
              <a:latin typeface="Arial" panose="020B0604020202020204" pitchFamily="34" charset="0"/>
              <a:ea typeface="+mn-ea"/>
              <a:cs typeface="Arial" panose="020B0604020202020204" pitchFamily="34" charset="0"/>
            </a:rPr>
            <a:t>Lecture : 11% des étudiants en master recherche/indifférencié à la rentrée 2015 (2015-2016) poursuivent en doctorat de sciences à </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fr-FR" sz="800" b="0" i="0" baseline="0">
              <a:effectLst/>
              <a:latin typeface="Arial" panose="020B0604020202020204" pitchFamily="34" charset="0"/>
              <a:ea typeface="+mn-ea"/>
              <a:cs typeface="Arial" panose="020B0604020202020204" pitchFamily="34" charset="0"/>
            </a:rPr>
            <a:t>la rentrée 2016 (2016-2017)</a:t>
          </a:r>
          <a:endParaRPr lang="fr-FR" sz="800" i="0">
            <a:effectLst/>
            <a:latin typeface="Arial" panose="020B0604020202020204" pitchFamily="34" charset="0"/>
            <a:cs typeface="Arial" panose="020B0604020202020204" pitchFamily="34" charset="0"/>
          </a:endParaRPr>
        </a:p>
        <a:p xmlns:a="http://schemas.openxmlformats.org/drawingml/2006/main">
          <a:endParaRPr lang="fr-FR" sz="1100"/>
        </a:p>
      </cdr:txBody>
    </cdr:sp>
  </cdr:relSizeAnchor>
  <cdr:relSizeAnchor xmlns:cdr="http://schemas.openxmlformats.org/drawingml/2006/chartDrawing">
    <cdr:from>
      <cdr:x>0.77383</cdr:x>
      <cdr:y>0.95766</cdr:y>
    </cdr:from>
    <cdr:to>
      <cdr:x>0.99289</cdr:x>
      <cdr:y>1</cdr:y>
    </cdr:to>
    <cdr:sp macro="" textlink="">
      <cdr:nvSpPr>
        <cdr:cNvPr id="3" name="ZoneTexte 2"/>
        <cdr:cNvSpPr txBox="1"/>
      </cdr:nvSpPr>
      <cdr:spPr>
        <a:xfrm xmlns:a="http://schemas.openxmlformats.org/drawingml/2006/main">
          <a:off x="5181600" y="4524375"/>
          <a:ext cx="1466849" cy="20002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r"/>
          <a:r>
            <a:rPr lang="fr-FR" sz="800" b="0" i="1" baseline="0">
              <a:effectLst/>
              <a:latin typeface="Arial" panose="020B0604020202020204" pitchFamily="34" charset="0"/>
              <a:ea typeface="+mn-ea"/>
              <a:cs typeface="Arial" panose="020B0604020202020204" pitchFamily="34" charset="0"/>
            </a:rPr>
            <a:t>Source : MESRI-SIES (SISE).</a:t>
          </a:r>
          <a:endParaRPr lang="fr-FR" sz="800">
            <a:latin typeface="Arial" panose="020B0604020202020204" pitchFamily="34" charset="0"/>
            <a:cs typeface="Arial" panose="020B0604020202020204" pitchFamily="34" charset="0"/>
          </a:endParaRPr>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47625</xdr:colOff>
      <xdr:row>9</xdr:row>
      <xdr:rowOff>47625</xdr:rowOff>
    </xdr:from>
    <xdr:to>
      <xdr:col>12</xdr:col>
      <xdr:colOff>9525</xdr:colOff>
      <xdr:row>32</xdr:row>
      <xdr:rowOff>95250</xdr:rowOff>
    </xdr:to>
    <xdr:graphicFrame macro="">
      <xdr:nvGraphicFramePr>
        <xdr:cNvPr id="2"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123826</xdr:colOff>
      <xdr:row>35</xdr:row>
      <xdr:rowOff>47626</xdr:rowOff>
    </xdr:from>
    <xdr:to>
      <xdr:col>8</xdr:col>
      <xdr:colOff>123826</xdr:colOff>
      <xdr:row>61</xdr:row>
      <xdr:rowOff>85726</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304801</xdr:colOff>
      <xdr:row>35</xdr:row>
      <xdr:rowOff>28576</xdr:rowOff>
    </xdr:from>
    <xdr:to>
      <xdr:col>18</xdr:col>
      <xdr:colOff>123826</xdr:colOff>
      <xdr:row>61</xdr:row>
      <xdr:rowOff>76200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0.76653</cdr:x>
      <cdr:y>0.95588</cdr:y>
    </cdr:from>
    <cdr:to>
      <cdr:x>1</cdr:x>
      <cdr:y>0.99781</cdr:y>
    </cdr:to>
    <cdr:sp macro="" textlink="">
      <cdr:nvSpPr>
        <cdr:cNvPr id="2" name="ZoneTexte 1"/>
        <cdr:cNvSpPr txBox="1"/>
      </cdr:nvSpPr>
      <cdr:spPr>
        <a:xfrm xmlns:a="http://schemas.openxmlformats.org/drawingml/2006/main">
          <a:off x="4044872" y="4160886"/>
          <a:ext cx="1231977" cy="18251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algn="r" defTabSz="914400" rtl="0" eaLnBrk="1" fontAlgn="auto" latinLnBrk="0" hangingPunct="1">
            <a:lnSpc>
              <a:spcPct val="100000"/>
            </a:lnSpc>
            <a:spcBef>
              <a:spcPts val="0"/>
            </a:spcBef>
            <a:spcAft>
              <a:spcPts val="0"/>
            </a:spcAft>
            <a:buClrTx/>
            <a:buSzTx/>
            <a:buFontTx/>
            <a:buNone/>
            <a:tabLst/>
            <a:defRPr/>
          </a:pPr>
          <a:r>
            <a:rPr lang="fr-FR" sz="800" b="0" i="1" baseline="0">
              <a:effectLst/>
              <a:latin typeface="Arial" panose="020B0604020202020204" pitchFamily="34" charset="0"/>
              <a:ea typeface="+mn-ea"/>
              <a:cs typeface="Arial" panose="020B0604020202020204" pitchFamily="34" charset="0"/>
            </a:rPr>
            <a:t>Source : MESRI-SIES (SISE).</a:t>
          </a:r>
          <a:endParaRPr lang="fr-FR" sz="800" b="0" i="1">
            <a:effectLst/>
            <a:latin typeface="Arial" panose="020B0604020202020204" pitchFamily="34" charset="0"/>
            <a:cs typeface="Arial" panose="020B0604020202020204" pitchFamily="34" charset="0"/>
          </a:endParaRPr>
        </a:p>
        <a:p xmlns:a="http://schemas.openxmlformats.org/drawingml/2006/main">
          <a:endParaRPr lang="fr-FR" sz="1100"/>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47625</xdr:colOff>
      <xdr:row>26</xdr:row>
      <xdr:rowOff>52916</xdr:rowOff>
    </xdr:from>
    <xdr:to>
      <xdr:col>8</xdr:col>
      <xdr:colOff>219075</xdr:colOff>
      <xdr:row>51</xdr:row>
      <xdr:rowOff>38100</xdr:rowOff>
    </xdr:to>
    <xdr:graphicFrame macro="">
      <xdr:nvGraphicFramePr>
        <xdr:cNvPr id="2"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0.06319</cdr:x>
      <cdr:y>0.01574</cdr:y>
    </cdr:from>
    <cdr:to>
      <cdr:x>0.18369</cdr:x>
      <cdr:y>0.1195</cdr:y>
    </cdr:to>
    <cdr:sp macro="" textlink="">
      <cdr:nvSpPr>
        <cdr:cNvPr id="2" name="ZoneTexte 1"/>
        <cdr:cNvSpPr txBox="1"/>
      </cdr:nvSpPr>
      <cdr:spPr>
        <a:xfrm xmlns:a="http://schemas.openxmlformats.org/drawingml/2006/main">
          <a:off x="379639" y="59872"/>
          <a:ext cx="723900" cy="39460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sz="1100" b="1"/>
        </a:p>
      </cdr:txBody>
    </cdr:sp>
  </cdr:relSizeAnchor>
  <cdr:relSizeAnchor xmlns:cdr="http://schemas.openxmlformats.org/drawingml/2006/chartDrawing">
    <cdr:from>
      <cdr:x>0</cdr:x>
      <cdr:y>0.92719</cdr:y>
    </cdr:from>
    <cdr:to>
      <cdr:x>1</cdr:x>
      <cdr:y>1</cdr:y>
    </cdr:to>
    <cdr:sp macro="" textlink="">
      <cdr:nvSpPr>
        <cdr:cNvPr id="4" name="Text Box 1"/>
        <cdr:cNvSpPr txBox="1">
          <a:spLocks xmlns:a="http://schemas.openxmlformats.org/drawingml/2006/main" noChangeArrowheads="1"/>
        </cdr:cNvSpPr>
      </cdr:nvSpPr>
      <cdr:spPr bwMode="auto">
        <a:xfrm xmlns:a="http://schemas.openxmlformats.org/drawingml/2006/main">
          <a:off x="0" y="3548505"/>
          <a:ext cx="5121578" cy="27865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27432" tIns="22860" rIns="27432" bIns="2286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endParaRPr lang="fr-FR" sz="800" b="0" i="1" u="none" strike="noStrike" baseline="0">
            <a:solidFill>
              <a:srgbClr val="000000"/>
            </a:solidFill>
            <a:latin typeface="Arial" panose="020B0604020202020204" pitchFamily="34" charset="0"/>
            <a:cs typeface="Arial" panose="020B0604020202020204" pitchFamily="34" charset="0"/>
          </a:endParaRPr>
        </a:p>
        <a:p xmlns:a="http://schemas.openxmlformats.org/drawingml/2006/main">
          <a:pPr algn="l" rtl="0">
            <a:defRPr sz="1000"/>
          </a:pPr>
          <a:r>
            <a:rPr lang="fr-FR" sz="800" b="0" i="0" u="none" strike="noStrike" baseline="0">
              <a:solidFill>
                <a:srgbClr val="000000"/>
              </a:solidFill>
              <a:latin typeface="Arial" panose="020B0604020202020204" pitchFamily="34" charset="0"/>
              <a:cs typeface="Arial" panose="020B0604020202020204" pitchFamily="34" charset="0"/>
            </a:rPr>
            <a:t>Champ : Ecoles d'ingénieurs, hors formations d'ingénieurs en partenariat (France Métropolitaine + DOM)</a:t>
          </a:r>
        </a:p>
        <a:p xmlns:a="http://schemas.openxmlformats.org/drawingml/2006/main">
          <a:pPr algn="r" rtl="0">
            <a:defRPr sz="1000"/>
          </a:pPr>
          <a:r>
            <a:rPr lang="fr-FR" sz="800" b="0" i="1" u="none" strike="noStrike" baseline="0">
              <a:solidFill>
                <a:srgbClr val="000000"/>
              </a:solidFill>
              <a:latin typeface="Arial" panose="020B0604020202020204" pitchFamily="34" charset="0"/>
              <a:cs typeface="Arial" panose="020B0604020202020204" pitchFamily="34" charset="0"/>
            </a:rPr>
            <a:t>Source : </a:t>
          </a:r>
          <a:r>
            <a:rPr lang="fr-FR" sz="800" b="0" i="1" u="none" strike="noStrike" baseline="0" smtClean="0">
              <a:latin typeface="Arial" panose="020B0604020202020204" pitchFamily="34" charset="0"/>
              <a:ea typeface="+mn-ea"/>
              <a:cs typeface="Arial" panose="020B0604020202020204" pitchFamily="34" charset="0"/>
            </a:rPr>
            <a:t>MESRI-SIES.</a:t>
          </a:r>
        </a:p>
        <a:p xmlns:a="http://schemas.openxmlformats.org/drawingml/2006/main">
          <a:pPr algn="l" rtl="0">
            <a:defRPr sz="1000"/>
          </a:pPr>
          <a:endParaRPr lang="fr-FR" sz="800" b="0" i="1" u="none" strike="noStrike" baseline="0">
            <a:solidFill>
              <a:srgbClr val="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2.01898E-7</cdr:x>
      <cdr:y>0</cdr:y>
    </cdr:from>
    <cdr:to>
      <cdr:x>0.96731</cdr:x>
      <cdr:y>0.11044</cdr:y>
    </cdr:to>
    <cdr:sp macro="" textlink="">
      <cdr:nvSpPr>
        <cdr:cNvPr id="3" name="ZoneTexte 2"/>
        <cdr:cNvSpPr txBox="1"/>
      </cdr:nvSpPr>
      <cdr:spPr>
        <a:xfrm xmlns:a="http://schemas.openxmlformats.org/drawingml/2006/main">
          <a:off x="1" y="0"/>
          <a:ext cx="4791074" cy="42334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fr-FR" sz="1000" b="1">
              <a:latin typeface="Arial" panose="020B0604020202020204" pitchFamily="34" charset="0"/>
              <a:cs typeface="Arial" panose="020B0604020202020204" pitchFamily="34" charset="0"/>
            </a:rPr>
            <a:t>07</a:t>
          </a:r>
          <a:r>
            <a:rPr lang="fr-FR" sz="1000" b="1" baseline="0">
              <a:latin typeface="Arial" panose="020B0604020202020204" pitchFamily="34" charset="0"/>
              <a:cs typeface="Arial" panose="020B0604020202020204" pitchFamily="34" charset="0"/>
            </a:rPr>
            <a:t> : </a:t>
          </a:r>
          <a:r>
            <a:rPr lang="fr-FR" sz="1000" b="1">
              <a:latin typeface="Arial" panose="020B0604020202020204" pitchFamily="34" charset="0"/>
              <a:cs typeface="Arial" panose="020B0604020202020204" pitchFamily="34" charset="0"/>
            </a:rPr>
            <a:t>Évolution du nombre de diplômés des écoles d'ingénieurs, </a:t>
          </a:r>
        </a:p>
        <a:p xmlns:a="http://schemas.openxmlformats.org/drawingml/2006/main">
          <a:pPr algn="ctr"/>
          <a:r>
            <a:rPr lang="fr-FR" sz="1000" b="1">
              <a:latin typeface="Arial" panose="020B0604020202020204" pitchFamily="34" charset="0"/>
              <a:cs typeface="Arial" panose="020B0604020202020204" pitchFamily="34" charset="0"/>
            </a:rPr>
            <a:t>par statut d'école d'ingénieur</a:t>
          </a:r>
        </a:p>
      </cdr:txBody>
    </cdr:sp>
  </cdr:relSizeAnchor>
</c:userShapes>
</file>

<file path=xl/drawings/drawing17.xml><?xml version="1.0" encoding="utf-8"?>
<xdr:wsDr xmlns:xdr="http://schemas.openxmlformats.org/drawingml/2006/spreadsheetDrawing" xmlns:a="http://schemas.openxmlformats.org/drawingml/2006/main">
  <xdr:twoCellAnchor>
    <xdr:from>
      <xdr:col>0</xdr:col>
      <xdr:colOff>28574</xdr:colOff>
      <xdr:row>9</xdr:row>
      <xdr:rowOff>38101</xdr:rowOff>
    </xdr:from>
    <xdr:to>
      <xdr:col>7</xdr:col>
      <xdr:colOff>381000</xdr:colOff>
      <xdr:row>28</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cdr:x>
      <cdr:y>0.94737</cdr:y>
    </cdr:from>
    <cdr:to>
      <cdr:x>1</cdr:x>
      <cdr:y>0.98828</cdr:y>
    </cdr:to>
    <cdr:sp macro="" textlink="">
      <cdr:nvSpPr>
        <cdr:cNvPr id="4" name="Text Box 1"/>
        <cdr:cNvSpPr txBox="1">
          <a:spLocks xmlns:a="http://schemas.openxmlformats.org/drawingml/2006/main" noChangeArrowheads="1"/>
        </cdr:cNvSpPr>
      </cdr:nvSpPr>
      <cdr:spPr bwMode="auto">
        <a:xfrm xmlns:a="http://schemas.openxmlformats.org/drawingml/2006/main">
          <a:off x="0" y="4629150"/>
          <a:ext cx="3686175" cy="19991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27432" tIns="22860" rIns="27432" bIns="2286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fr-FR" sz="800" b="0" i="0" u="none" strike="noStrike" baseline="0" smtClean="0">
              <a:solidFill>
                <a:srgbClr val="000000"/>
              </a:solidFill>
              <a:latin typeface="Arial" panose="020B0604020202020204" pitchFamily="34" charset="0"/>
              <a:ea typeface="+mn-ea"/>
              <a:cs typeface="Arial" panose="020B0604020202020204" pitchFamily="34" charset="0"/>
            </a:rPr>
            <a:t>Champ : Ecoles d'ingénieurs, hors formations d'ingénieurs en partenariat (France Métropolitaine + DOM)</a:t>
          </a:r>
        </a:p>
        <a:p xmlns:a="http://schemas.openxmlformats.org/drawingml/2006/main">
          <a:pPr algn="ctr" rtl="0">
            <a:defRPr sz="1000"/>
          </a:pPr>
          <a:r>
            <a:rPr lang="fr-FR" sz="800" b="0" i="1" u="none" strike="noStrike" baseline="0" smtClean="0">
              <a:solidFill>
                <a:srgbClr val="000000"/>
              </a:solidFill>
              <a:latin typeface="Arial" panose="020B0604020202020204" pitchFamily="34" charset="0"/>
              <a:ea typeface="+mn-ea"/>
              <a:cs typeface="Arial" panose="020B0604020202020204" pitchFamily="34" charset="0"/>
            </a:rPr>
            <a:t>                                                                                                                                 Source : MESRI-SIES</a:t>
          </a:r>
        </a:p>
        <a:p xmlns:a="http://schemas.openxmlformats.org/drawingml/2006/main">
          <a:pPr algn="l" rtl="0">
            <a:defRPr sz="1000"/>
          </a:pPr>
          <a:endParaRPr lang="fr-FR" sz="800" b="0" i="1" u="none" strike="noStrike" baseline="0">
            <a:solidFill>
              <a:srgbClr val="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0.21067</cdr:x>
      <cdr:y>0.03742</cdr:y>
    </cdr:from>
    <cdr:to>
      <cdr:x>0.48</cdr:x>
      <cdr:y>0.09148</cdr:y>
    </cdr:to>
    <cdr:sp macro="" textlink="">
      <cdr:nvSpPr>
        <cdr:cNvPr id="2" name="ZoneTexte 1"/>
        <cdr:cNvSpPr txBox="1"/>
      </cdr:nvSpPr>
      <cdr:spPr>
        <a:xfrm xmlns:a="http://schemas.openxmlformats.org/drawingml/2006/main">
          <a:off x="752475" y="171450"/>
          <a:ext cx="96202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0.02811</cdr:x>
      <cdr:y>0.01326</cdr:y>
    </cdr:from>
    <cdr:to>
      <cdr:x>0.97189</cdr:x>
      <cdr:y>0.13528</cdr:y>
    </cdr:to>
    <cdr:sp macro="" textlink="">
      <cdr:nvSpPr>
        <cdr:cNvPr id="3" name="ZoneTexte 2"/>
        <cdr:cNvSpPr txBox="1"/>
      </cdr:nvSpPr>
      <cdr:spPr>
        <a:xfrm xmlns:a="http://schemas.openxmlformats.org/drawingml/2006/main">
          <a:off x="133350" y="47625"/>
          <a:ext cx="4476751" cy="4381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fr-FR" sz="1000" b="1">
              <a:effectLst/>
              <a:latin typeface="Arial" panose="020B0604020202020204" pitchFamily="34" charset="0"/>
              <a:ea typeface="+mn-ea"/>
              <a:cs typeface="Arial" panose="020B0604020202020204" pitchFamily="34" charset="0"/>
            </a:rPr>
            <a:t>08 : Taux de poursuite</a:t>
          </a:r>
          <a:r>
            <a:rPr lang="fr-FR" sz="1000" b="1" baseline="0">
              <a:effectLst/>
              <a:latin typeface="Arial" panose="020B0604020202020204" pitchFamily="34" charset="0"/>
              <a:ea typeface="+mn-ea"/>
              <a:cs typeface="Arial" panose="020B0604020202020204" pitchFamily="34" charset="0"/>
            </a:rPr>
            <a:t> </a:t>
          </a:r>
          <a:r>
            <a:rPr lang="fr-FR" sz="1000" b="1">
              <a:effectLst/>
              <a:latin typeface="Arial" panose="020B0604020202020204" pitchFamily="34" charset="0"/>
              <a:ea typeface="+mn-ea"/>
              <a:cs typeface="Arial" panose="020B0604020202020204" pitchFamily="34" charset="0"/>
            </a:rPr>
            <a:t>en doctorat des ingénieurs diplômés</a:t>
          </a:r>
          <a:r>
            <a:rPr lang="fr-FR" sz="1000" b="1" baseline="0">
              <a:effectLst/>
              <a:latin typeface="Arial" panose="020B0604020202020204" pitchFamily="34" charset="0"/>
              <a:ea typeface="+mn-ea"/>
              <a:cs typeface="Arial" panose="020B0604020202020204" pitchFamily="34" charset="0"/>
            </a:rPr>
            <a:t> l'</a:t>
          </a:r>
          <a:r>
            <a:rPr lang="fr-FR" sz="1000" b="1">
              <a:effectLst/>
              <a:latin typeface="Arial" panose="020B0604020202020204" pitchFamily="34" charset="0"/>
              <a:ea typeface="+mn-ea"/>
              <a:cs typeface="Arial" panose="020B0604020202020204" pitchFamily="34" charset="0"/>
            </a:rPr>
            <a:t>année </a:t>
          </a:r>
          <a:endParaRPr lang="fr-FR" sz="1000">
            <a:effectLst/>
            <a:latin typeface="Arial" panose="020B0604020202020204" pitchFamily="34" charset="0"/>
            <a:cs typeface="Arial" panose="020B0604020202020204" pitchFamily="34" charset="0"/>
          </a:endParaRPr>
        </a:p>
        <a:p xmlns:a="http://schemas.openxmlformats.org/drawingml/2006/main">
          <a:pPr algn="ctr"/>
          <a:r>
            <a:rPr lang="fr-FR" sz="1000" b="1">
              <a:effectLst/>
              <a:latin typeface="Arial" panose="020B0604020202020204" pitchFamily="34" charset="0"/>
              <a:ea typeface="+mn-ea"/>
              <a:cs typeface="Arial" panose="020B0604020202020204" pitchFamily="34" charset="0"/>
            </a:rPr>
            <a:t>universitaire n-1, par statut d'école</a:t>
          </a:r>
          <a:endParaRPr lang="fr-FR" sz="1000">
            <a:effectLst/>
            <a:latin typeface="Arial" panose="020B0604020202020204" pitchFamily="34" charset="0"/>
            <a:cs typeface="Arial" panose="020B0604020202020204" pitchFamily="34" charset="0"/>
          </a:endParaRPr>
        </a:p>
        <a:p xmlns:a="http://schemas.openxmlformats.org/drawingml/2006/main">
          <a:endParaRPr lang="fr-FR" sz="1100"/>
        </a:p>
      </cdr:txBody>
    </cdr:sp>
  </cdr:relSizeAnchor>
</c:userShapes>
</file>

<file path=xl/drawings/drawing2.xml><?xml version="1.0" encoding="utf-8"?>
<c:userShapes xmlns:c="http://schemas.openxmlformats.org/drawingml/2006/chart">
  <cdr:relSizeAnchor xmlns:cdr="http://schemas.openxmlformats.org/drawingml/2006/chartDrawing">
    <cdr:from>
      <cdr:x>0.72509</cdr:x>
      <cdr:y>0.96047</cdr:y>
    </cdr:from>
    <cdr:to>
      <cdr:x>1</cdr:x>
      <cdr:y>0.99407</cdr:y>
    </cdr:to>
    <cdr:sp macro="" textlink="">
      <cdr:nvSpPr>
        <cdr:cNvPr id="2" name="ZoneTexte 1"/>
        <cdr:cNvSpPr txBox="1"/>
      </cdr:nvSpPr>
      <cdr:spPr>
        <a:xfrm xmlns:a="http://schemas.openxmlformats.org/drawingml/2006/main">
          <a:off x="3743327" y="4629150"/>
          <a:ext cx="1419224" cy="16192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algn="r" defTabSz="914400" rtl="0" eaLnBrk="1" fontAlgn="auto" latinLnBrk="0" hangingPunct="1">
            <a:lnSpc>
              <a:spcPct val="100000"/>
            </a:lnSpc>
            <a:spcBef>
              <a:spcPts val="0"/>
            </a:spcBef>
            <a:spcAft>
              <a:spcPts val="0"/>
            </a:spcAft>
            <a:buClrTx/>
            <a:buSzTx/>
            <a:buFontTx/>
            <a:buNone/>
            <a:tabLst/>
            <a:defRPr/>
          </a:pPr>
          <a:r>
            <a:rPr lang="fr-FR" sz="800" b="0" i="1" baseline="0">
              <a:effectLst/>
              <a:latin typeface="Arial" panose="020B0604020202020204" pitchFamily="34" charset="0"/>
              <a:ea typeface="+mn-ea"/>
              <a:cs typeface="Arial" panose="020B0604020202020204" pitchFamily="34" charset="0"/>
            </a:rPr>
            <a:t>Source : MESRI -SIES (SISE).</a:t>
          </a:r>
          <a:endParaRPr lang="fr-FR" sz="800">
            <a:effectLst/>
            <a:latin typeface="Arial" panose="020B0604020202020204" pitchFamily="34" charset="0"/>
            <a:cs typeface="Arial" panose="020B0604020202020204" pitchFamily="34" charset="0"/>
          </a:endParaRPr>
        </a:p>
        <a:p xmlns:a="http://schemas.openxmlformats.org/drawingml/2006/main">
          <a:endParaRPr lang="fr-FR" sz="1100"/>
        </a:p>
      </cdr:txBody>
    </cdr:sp>
  </cdr:relSizeAnchor>
  <cdr:relSizeAnchor xmlns:cdr="http://schemas.openxmlformats.org/drawingml/2006/chartDrawing">
    <cdr:from>
      <cdr:x>0</cdr:x>
      <cdr:y>0.01201</cdr:y>
    </cdr:from>
    <cdr:to>
      <cdr:x>0.99077</cdr:x>
      <cdr:y>0.09949</cdr:y>
    </cdr:to>
    <cdr:sp macro="" textlink="">
      <cdr:nvSpPr>
        <cdr:cNvPr id="3" name="ZoneTexte 2"/>
        <cdr:cNvSpPr txBox="1"/>
      </cdr:nvSpPr>
      <cdr:spPr>
        <a:xfrm xmlns:a="http://schemas.openxmlformats.org/drawingml/2006/main">
          <a:off x="0" y="66676"/>
          <a:ext cx="5114925" cy="4857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fr-FR" sz="1000" b="1" i="0" baseline="0">
              <a:effectLst/>
              <a:latin typeface="Arial" panose="020B0604020202020204" pitchFamily="34" charset="0"/>
              <a:ea typeface="+mn-ea"/>
              <a:cs typeface="Arial" panose="020B0604020202020204" pitchFamily="34" charset="0"/>
            </a:rPr>
            <a:t>01 : Évolution des inscriptions en 2e année de master, par finalité, de 2006-2007 à 2016-2017</a:t>
          </a:r>
          <a:endParaRPr lang="fr-FR" sz="1000">
            <a:effectLst/>
            <a:latin typeface="Arial" panose="020B0604020202020204" pitchFamily="34" charset="0"/>
            <a:cs typeface="Arial" panose="020B0604020202020204" pitchFamily="34" charset="0"/>
          </a:endParaRPr>
        </a:p>
        <a:p xmlns:a="http://schemas.openxmlformats.org/drawingml/2006/main">
          <a:endParaRPr lang="fr-FR" sz="1100"/>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47625</xdr:colOff>
      <xdr:row>8</xdr:row>
      <xdr:rowOff>95250</xdr:rowOff>
    </xdr:from>
    <xdr:to>
      <xdr:col>10</xdr:col>
      <xdr:colOff>371475</xdr:colOff>
      <xdr:row>36</xdr:row>
      <xdr:rowOff>47625</xdr:rowOff>
    </xdr:to>
    <xdr:graphicFrame macro="">
      <xdr:nvGraphicFramePr>
        <xdr:cNvPr id="899134"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190500</xdr:colOff>
      <xdr:row>9</xdr:row>
      <xdr:rowOff>95250</xdr:rowOff>
    </xdr:from>
    <xdr:to>
      <xdr:col>9</xdr:col>
      <xdr:colOff>0</xdr:colOff>
      <xdr:row>38</xdr:row>
      <xdr:rowOff>123825</xdr:rowOff>
    </xdr:to>
    <xdr:graphicFrame macro="">
      <xdr:nvGraphicFramePr>
        <xdr:cNvPr id="27889"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cdr:y>
    </cdr:from>
    <cdr:to>
      <cdr:x>1</cdr:x>
      <cdr:y>0.10039</cdr:y>
    </cdr:to>
    <cdr:sp macro="" textlink="">
      <cdr:nvSpPr>
        <cdr:cNvPr id="2" name="ZoneTexte 1"/>
        <cdr:cNvSpPr txBox="1"/>
      </cdr:nvSpPr>
      <cdr:spPr>
        <a:xfrm xmlns:a="http://schemas.openxmlformats.org/drawingml/2006/main">
          <a:off x="0" y="0"/>
          <a:ext cx="4657725" cy="4953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rtl="0"/>
          <a:r>
            <a:rPr lang="fr-FR" sz="1000" b="1" i="0" baseline="0">
              <a:effectLst/>
              <a:latin typeface="Arial" panose="020B0604020202020204" pitchFamily="34" charset="0"/>
              <a:ea typeface="+mn-ea"/>
              <a:cs typeface="Arial" panose="020B0604020202020204" pitchFamily="34" charset="0"/>
            </a:rPr>
            <a:t>Répartition par filière des étudiants en 2e année de master </a:t>
          </a:r>
        </a:p>
        <a:p xmlns:a="http://schemas.openxmlformats.org/drawingml/2006/main">
          <a:pPr algn="ctr" rtl="0"/>
          <a:r>
            <a:rPr lang="fr-FR" sz="1000" b="1" i="0" baseline="0">
              <a:effectLst/>
              <a:latin typeface="Arial" panose="020B0604020202020204" pitchFamily="34" charset="0"/>
              <a:ea typeface="+mn-ea"/>
              <a:cs typeface="Arial" panose="020B0604020202020204" pitchFamily="34" charset="0"/>
            </a:rPr>
            <a:t>(recherche, professionnel ou indifférencié), de 2006-07 à 2016-17</a:t>
          </a:r>
          <a:endParaRPr lang="fr-FR" sz="1000">
            <a:effectLst/>
            <a:latin typeface="Arial" panose="020B0604020202020204" pitchFamily="34" charset="0"/>
            <a:cs typeface="Arial" panose="020B0604020202020204"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38100</xdr:colOff>
      <xdr:row>8</xdr:row>
      <xdr:rowOff>57150</xdr:rowOff>
    </xdr:from>
    <xdr:to>
      <xdr:col>8</xdr:col>
      <xdr:colOff>400050</xdr:colOff>
      <xdr:row>29</xdr:row>
      <xdr:rowOff>47625</xdr:rowOff>
    </xdr:to>
    <xdr:graphicFrame macro="">
      <xdr:nvGraphicFramePr>
        <xdr:cNvPr id="3198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12</xdr:col>
      <xdr:colOff>333375</xdr:colOff>
      <xdr:row>0</xdr:row>
      <xdr:rowOff>152400</xdr:rowOff>
    </xdr:from>
    <xdr:to>
      <xdr:col>23</xdr:col>
      <xdr:colOff>323850</xdr:colOff>
      <xdr:row>24</xdr:row>
      <xdr:rowOff>114300</xdr:rowOff>
    </xdr:to>
    <xdr:graphicFrame macro="">
      <xdr:nvGraphicFramePr>
        <xdr:cNvPr id="34111"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13</xdr:col>
      <xdr:colOff>57150</xdr:colOff>
      <xdr:row>1</xdr:row>
      <xdr:rowOff>9525</xdr:rowOff>
    </xdr:from>
    <xdr:to>
      <xdr:col>23</xdr:col>
      <xdr:colOff>476250</xdr:colOff>
      <xdr:row>26</xdr:row>
      <xdr:rowOff>123825</xdr:rowOff>
    </xdr:to>
    <xdr:graphicFrame macro="">
      <xdr:nvGraphicFramePr>
        <xdr:cNvPr id="910449"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38100</xdr:colOff>
      <xdr:row>23</xdr:row>
      <xdr:rowOff>85726</xdr:rowOff>
    </xdr:from>
    <xdr:to>
      <xdr:col>8</xdr:col>
      <xdr:colOff>104775</xdr:colOff>
      <xdr:row>50</xdr:row>
      <xdr:rowOff>19051</xdr:rowOff>
    </xdr:to>
    <xdr:graphicFrame macro="">
      <xdr:nvGraphicFramePr>
        <xdr:cNvPr id="911481"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238126</xdr:colOff>
      <xdr:row>23</xdr:row>
      <xdr:rowOff>76200</xdr:rowOff>
    </xdr:from>
    <xdr:to>
      <xdr:col>17</xdr:col>
      <xdr:colOff>257176</xdr:colOff>
      <xdr:row>50</xdr:row>
      <xdr:rowOff>95250</xdr:rowOff>
    </xdr:to>
    <xdr:graphicFrame macro="">
      <xdr:nvGraphicFramePr>
        <xdr:cNvPr id="911482"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3"/>
  <sheetViews>
    <sheetView showGridLines="0" zoomScale="102" zoomScaleNormal="102" workbookViewId="0">
      <selection activeCell="B20" sqref="B20"/>
    </sheetView>
  </sheetViews>
  <sheetFormatPr baseColWidth="10" defaultRowHeight="12.75" x14ac:dyDescent="0.2"/>
  <cols>
    <col min="1" max="1" width="16.42578125" style="144" customWidth="1"/>
    <col min="2" max="2" width="132" style="144" customWidth="1"/>
    <col min="3" max="3" width="1.28515625" style="144" customWidth="1"/>
    <col min="4" max="4" width="11.42578125" style="144" hidden="1" customWidth="1"/>
    <col min="5" max="16384" width="11.42578125" style="144"/>
  </cols>
  <sheetData>
    <row r="1" spans="1:2" x14ac:dyDescent="0.2">
      <c r="A1" s="262" t="s">
        <v>150</v>
      </c>
      <c r="B1" s="262"/>
    </row>
    <row r="2" spans="1:2" x14ac:dyDescent="0.2">
      <c r="A2" s="161"/>
      <c r="B2" s="161"/>
    </row>
    <row r="3" spans="1:2" ht="15" x14ac:dyDescent="0.25">
      <c r="A3" s="263" t="s">
        <v>151</v>
      </c>
      <c r="B3" s="263"/>
    </row>
    <row r="4" spans="1:2" x14ac:dyDescent="0.2">
      <c r="A4" s="161"/>
      <c r="B4" s="162"/>
    </row>
    <row r="5" spans="1:2" ht="38.25" customHeight="1" x14ac:dyDescent="0.2">
      <c r="A5" s="264" t="s">
        <v>152</v>
      </c>
      <c r="B5" s="264"/>
    </row>
    <row r="6" spans="1:2" x14ac:dyDescent="0.2">
      <c r="A6" s="161"/>
      <c r="B6" s="161"/>
    </row>
    <row r="7" spans="1:2" ht="18" x14ac:dyDescent="0.2">
      <c r="A7" s="265" t="s">
        <v>214</v>
      </c>
      <c r="B7" s="265"/>
    </row>
    <row r="8" spans="1:2" ht="21.75" customHeight="1" x14ac:dyDescent="0.2">
      <c r="A8" s="267"/>
      <c r="B8" s="267"/>
    </row>
    <row r="9" spans="1:2" x14ac:dyDescent="0.2">
      <c r="A9" s="266" t="s">
        <v>153</v>
      </c>
      <c r="B9" s="266"/>
    </row>
    <row r="10" spans="1:2" x14ac:dyDescent="0.2">
      <c r="A10" s="102" t="s">
        <v>154</v>
      </c>
      <c r="B10" s="163" t="s">
        <v>155</v>
      </c>
    </row>
    <row r="11" spans="1:2" x14ac:dyDescent="0.2">
      <c r="A11" s="236" t="s">
        <v>182</v>
      </c>
      <c r="B11" s="164" t="s">
        <v>229</v>
      </c>
    </row>
    <row r="12" spans="1:2" x14ac:dyDescent="0.2">
      <c r="A12" s="236" t="s">
        <v>184</v>
      </c>
      <c r="B12" s="165" t="s">
        <v>220</v>
      </c>
    </row>
    <row r="13" spans="1:2" x14ac:dyDescent="0.2">
      <c r="A13" s="236" t="s">
        <v>185</v>
      </c>
      <c r="B13" s="165" t="s">
        <v>232</v>
      </c>
    </row>
    <row r="14" spans="1:2" x14ac:dyDescent="0.2">
      <c r="A14" s="236" t="s">
        <v>186</v>
      </c>
      <c r="B14" s="165" t="s">
        <v>224</v>
      </c>
    </row>
    <row r="15" spans="1:2" x14ac:dyDescent="0.2">
      <c r="A15" s="236" t="s">
        <v>201</v>
      </c>
      <c r="B15" s="165" t="s">
        <v>221</v>
      </c>
    </row>
    <row r="16" spans="1:2" x14ac:dyDescent="0.2">
      <c r="A16" s="236" t="s">
        <v>187</v>
      </c>
      <c r="B16" s="165" t="s">
        <v>246</v>
      </c>
    </row>
    <row r="17" spans="1:5" x14ac:dyDescent="0.2">
      <c r="A17" s="236" t="s">
        <v>209</v>
      </c>
      <c r="B17" s="165" t="s">
        <v>228</v>
      </c>
    </row>
    <row r="18" spans="1:5" x14ac:dyDescent="0.2">
      <c r="A18" s="236" t="s">
        <v>211</v>
      </c>
      <c r="B18" s="165" t="s">
        <v>244</v>
      </c>
    </row>
    <row r="19" spans="1:5" x14ac:dyDescent="0.2">
      <c r="A19" s="236" t="s">
        <v>188</v>
      </c>
      <c r="B19" s="165" t="s">
        <v>242</v>
      </c>
    </row>
    <row r="20" spans="1:5" x14ac:dyDescent="0.2">
      <c r="A20" s="236" t="s">
        <v>213</v>
      </c>
      <c r="B20" s="165" t="s">
        <v>248</v>
      </c>
    </row>
    <row r="21" spans="1:5" x14ac:dyDescent="0.2">
      <c r="A21" s="236" t="s">
        <v>156</v>
      </c>
      <c r="B21" s="165" t="s">
        <v>222</v>
      </c>
    </row>
    <row r="22" spans="1:5" x14ac:dyDescent="0.2">
      <c r="A22" s="236" t="s">
        <v>157</v>
      </c>
      <c r="B22" s="164" t="s">
        <v>233</v>
      </c>
    </row>
    <row r="23" spans="1:5" x14ac:dyDescent="0.2">
      <c r="A23" s="234"/>
      <c r="B23" s="235"/>
    </row>
    <row r="24" spans="1:5" x14ac:dyDescent="0.2">
      <c r="A24" s="261" t="s">
        <v>158</v>
      </c>
      <c r="B24" s="261"/>
    </row>
    <row r="25" spans="1:5" ht="21.75" customHeight="1" x14ac:dyDescent="0.2">
      <c r="A25" s="260" t="s">
        <v>239</v>
      </c>
      <c r="B25" s="260"/>
    </row>
    <row r="26" spans="1:5" x14ac:dyDescent="0.2">
      <c r="A26" s="261" t="s">
        <v>159</v>
      </c>
      <c r="B26" s="261"/>
    </row>
    <row r="27" spans="1:5" x14ac:dyDescent="0.2">
      <c r="A27" s="166" t="s">
        <v>160</v>
      </c>
      <c r="B27" s="161"/>
    </row>
    <row r="28" spans="1:5" x14ac:dyDescent="0.2">
      <c r="A28" s="166" t="s">
        <v>161</v>
      </c>
      <c r="B28" s="161"/>
    </row>
    <row r="29" spans="1:5" x14ac:dyDescent="0.2">
      <c r="A29" s="166" t="s">
        <v>162</v>
      </c>
      <c r="B29" s="161"/>
      <c r="D29" s="181"/>
      <c r="E29" s="181"/>
    </row>
    <row r="30" spans="1:5" x14ac:dyDescent="0.2">
      <c r="A30" s="166" t="s">
        <v>163</v>
      </c>
      <c r="B30" s="161"/>
      <c r="D30" s="181"/>
      <c r="E30" s="181"/>
    </row>
    <row r="31" spans="1:5" x14ac:dyDescent="0.2">
      <c r="A31" s="166" t="s">
        <v>164</v>
      </c>
      <c r="B31" s="161"/>
      <c r="D31" s="181"/>
      <c r="E31" s="181"/>
    </row>
    <row r="32" spans="1:5" x14ac:dyDescent="0.2">
      <c r="A32" s="161"/>
      <c r="B32" s="166"/>
      <c r="D32" s="181"/>
      <c r="E32" s="181"/>
    </row>
    <row r="33" spans="1:2" ht="33.75" x14ac:dyDescent="0.2">
      <c r="A33" s="161"/>
      <c r="B33" s="167" t="s">
        <v>165</v>
      </c>
    </row>
  </sheetData>
  <mergeCells count="9">
    <mergeCell ref="A25:B25"/>
    <mergeCell ref="A26:B26"/>
    <mergeCell ref="A1:B1"/>
    <mergeCell ref="A3:B3"/>
    <mergeCell ref="A5:B5"/>
    <mergeCell ref="A7:B7"/>
    <mergeCell ref="A9:B9"/>
    <mergeCell ref="A24:B24"/>
    <mergeCell ref="A8:B8"/>
  </mergeCells>
  <hyperlinks>
    <hyperlink ref="A11" location="'Insc M2 finalité'!A1" display="Insc M2 finalité"/>
    <hyperlink ref="A12" location="'Insc M2 disc'!A1" display="Insc M2 disc"/>
    <hyperlink ref="A13" location="'Etud M2'!A1" display="Etud M2"/>
    <hyperlink ref="A14" location="'Pours doct fin'!A1" display="Pours doct fin"/>
    <hyperlink ref="A15" location="'Pours disc Tous'!A1" display="Pours disc Tous"/>
    <hyperlink ref="A16" location="'Pours doct HF'!A1" display="Pours doct HF"/>
    <hyperlink ref="A17" location="'Pours disc Tous HF'!A1" display="Pours disc Tous HF"/>
    <hyperlink ref="A18" location="'Pours disc hors Pro'!A1" display="Pours disc hors Pro"/>
    <hyperlink ref="A19" location="'Pours hors pro HF'!A1" display="Pours hors pro HF"/>
    <hyperlink ref="A20" location="'Pours disc hors Pro HF'!A1" display="Pours disc hors Pro HF"/>
    <hyperlink ref="A21" location="Inscrit_dip_INGE!A1" display="Inscrit_dip_INGE"/>
    <hyperlink ref="A22" location="tx_pours_doct!A1" display="tx_pours_doct"/>
  </hyperlinks>
  <pageMargins left="0.7" right="0.7" top="0.75" bottom="0.75" header="0.3" footer="0.3"/>
  <pageSetup paperSize="9" scale="8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9"/>
  <sheetViews>
    <sheetView showGridLines="0" tabSelected="1" zoomScaleNormal="100" workbookViewId="0">
      <selection activeCell="G13" sqref="G13"/>
    </sheetView>
  </sheetViews>
  <sheetFormatPr baseColWidth="10" defaultColWidth="9.140625" defaultRowHeight="12.75" x14ac:dyDescent="0.2"/>
  <cols>
    <col min="1" max="1" width="13.5703125" style="1" customWidth="1"/>
    <col min="2" max="12" width="5.85546875" style="1" customWidth="1"/>
    <col min="13" max="15" width="6.28515625" style="1" customWidth="1"/>
    <col min="16" max="23" width="7.7109375" style="1" customWidth="1"/>
    <col min="24" max="16384" width="9.140625" style="1"/>
  </cols>
  <sheetData>
    <row r="1" spans="1:20" ht="24" customHeight="1" x14ac:dyDescent="0.2">
      <c r="A1" s="282" t="s">
        <v>243</v>
      </c>
      <c r="B1" s="282"/>
      <c r="C1" s="282"/>
      <c r="D1" s="282"/>
      <c r="E1" s="282"/>
      <c r="F1" s="282"/>
      <c r="G1" s="282"/>
      <c r="H1" s="282"/>
      <c r="I1" s="282"/>
      <c r="J1" s="282"/>
      <c r="K1" s="282"/>
      <c r="L1" s="282"/>
      <c r="M1" s="13"/>
      <c r="N1" s="13"/>
      <c r="O1" s="13"/>
      <c r="P1" s="13"/>
    </row>
    <row r="2" spans="1:20" ht="15" customHeight="1" x14ac:dyDescent="0.2">
      <c r="A2" s="187"/>
      <c r="B2" s="187"/>
      <c r="C2" s="187"/>
      <c r="D2" s="187"/>
      <c r="E2" s="187"/>
      <c r="F2" s="187"/>
      <c r="G2" s="187"/>
      <c r="H2" s="187"/>
      <c r="I2" s="187"/>
      <c r="J2" s="187"/>
      <c r="K2" s="187"/>
      <c r="L2" s="188" t="s">
        <v>77</v>
      </c>
      <c r="M2" s="13"/>
      <c r="N2" s="13"/>
      <c r="O2" s="13"/>
      <c r="P2" s="13"/>
    </row>
    <row r="3" spans="1:20" ht="24" x14ac:dyDescent="0.25">
      <c r="A3" s="186"/>
      <c r="B3" s="127" t="s">
        <v>171</v>
      </c>
      <c r="C3" s="127" t="s">
        <v>172</v>
      </c>
      <c r="D3" s="127" t="s">
        <v>173</v>
      </c>
      <c r="E3" s="127" t="s">
        <v>174</v>
      </c>
      <c r="F3" s="127" t="s">
        <v>175</v>
      </c>
      <c r="G3" s="127" t="s">
        <v>176</v>
      </c>
      <c r="H3" s="127" t="s">
        <v>177</v>
      </c>
      <c r="I3" s="127" t="s">
        <v>178</v>
      </c>
      <c r="J3" s="127" t="s">
        <v>179</v>
      </c>
      <c r="K3" s="127" t="s">
        <v>180</v>
      </c>
      <c r="L3" s="127" t="s">
        <v>181</v>
      </c>
      <c r="M3"/>
      <c r="N3"/>
      <c r="O3"/>
      <c r="P3"/>
      <c r="Q3"/>
      <c r="R3"/>
      <c r="S3"/>
      <c r="T3"/>
    </row>
    <row r="4" spans="1:20" ht="15" x14ac:dyDescent="0.25">
      <c r="A4" s="69" t="s">
        <v>30</v>
      </c>
      <c r="B4" s="185">
        <f>C36/B36</f>
        <v>0.35205024011821207</v>
      </c>
      <c r="C4" s="185">
        <f>E36/D36</f>
        <v>0.31410909090909089</v>
      </c>
      <c r="D4" s="71">
        <f>G36/F36</f>
        <v>0.28126595201633486</v>
      </c>
      <c r="E4" s="71">
        <f>I36/H36</f>
        <v>0.2295754211090783</v>
      </c>
      <c r="F4" s="71">
        <f>K36/J36</f>
        <v>0.17662245621140021</v>
      </c>
      <c r="G4" s="71">
        <f>M36/L36</f>
        <v>0.14052744002628983</v>
      </c>
      <c r="H4" s="71">
        <f>O36/N36</f>
        <v>0.1281949515796158</v>
      </c>
      <c r="I4" s="71">
        <f>Q36/P36</f>
        <v>0.11135729839171792</v>
      </c>
      <c r="J4" s="71">
        <f>S36/R36</f>
        <v>0.10473272297696397</v>
      </c>
      <c r="K4" s="71">
        <f>U36/T36</f>
        <v>9.196878712950772E-2</v>
      </c>
      <c r="L4" s="71">
        <f>W36/V36</f>
        <v>7.8473332069236401E-2</v>
      </c>
      <c r="M4" s="8"/>
      <c r="N4" s="8"/>
      <c r="O4" s="8"/>
      <c r="P4" s="8"/>
      <c r="Q4" s="8"/>
      <c r="R4" s="8"/>
      <c r="S4" s="8"/>
      <c r="T4" s="8"/>
    </row>
    <row r="5" spans="1:20" ht="15" x14ac:dyDescent="0.25">
      <c r="A5" s="69" t="s">
        <v>31</v>
      </c>
      <c r="B5" s="185">
        <f>C37/B37</f>
        <v>0.29036027263875364</v>
      </c>
      <c r="C5" s="185">
        <f>E37/D37</f>
        <v>0.24255237363059773</v>
      </c>
      <c r="D5" s="71">
        <f>G37/F37</f>
        <v>0.21903836813987373</v>
      </c>
      <c r="E5" s="71">
        <f>I37/H37</f>
        <v>0.17564563928873836</v>
      </c>
      <c r="F5" s="71">
        <f>K37/J37</f>
        <v>0.12512540631646535</v>
      </c>
      <c r="G5" s="71">
        <f>M37/L37</f>
        <v>8.5630434186346305E-2</v>
      </c>
      <c r="H5" s="71">
        <f>O37/N37</f>
        <v>8.072852571991139E-2</v>
      </c>
      <c r="I5" s="71">
        <f>Q37/P37</f>
        <v>7.3524737790020125E-2</v>
      </c>
      <c r="J5" s="71">
        <f>S37/R37</f>
        <v>6.6693027547120073E-2</v>
      </c>
      <c r="K5" s="71">
        <f>U37/T37</f>
        <v>5.2330731913098505E-2</v>
      </c>
      <c r="L5" s="71">
        <f>W37/V37</f>
        <v>4.6208444991670893E-2</v>
      </c>
      <c r="M5" s="8"/>
      <c r="N5" s="8"/>
      <c r="O5" s="8"/>
      <c r="P5" s="8"/>
      <c r="Q5" s="8"/>
      <c r="R5" s="8"/>
      <c r="S5" s="8"/>
      <c r="T5" s="8"/>
    </row>
    <row r="6" spans="1:20" ht="15" x14ac:dyDescent="0.25">
      <c r="A6" s="70" t="s">
        <v>29</v>
      </c>
      <c r="B6" s="189">
        <f>C38/B38</f>
        <v>0.31921216309606082</v>
      </c>
      <c r="C6" s="189">
        <f>E38/D38</f>
        <v>0.27606526107837459</v>
      </c>
      <c r="D6" s="80">
        <f>G38/F38</f>
        <v>0.24730826569488157</v>
      </c>
      <c r="E6" s="80">
        <f>I38/H38</f>
        <v>0.20024750338158689</v>
      </c>
      <c r="F6" s="80">
        <f>K38/J38</f>
        <v>0.14789693998612138</v>
      </c>
      <c r="G6" s="80">
        <f>M38/L38</f>
        <v>0.10760982188378863</v>
      </c>
      <c r="H6" s="80">
        <f>O38/N38</f>
        <v>0.10009228826319964</v>
      </c>
      <c r="I6" s="80">
        <f>Q38/P38</f>
        <v>8.9015062643705123E-2</v>
      </c>
      <c r="J6" s="80">
        <f>S38/R38</f>
        <v>8.254002429909417E-2</v>
      </c>
      <c r="K6" s="80">
        <f>U38/T38</f>
        <v>6.8044964418021409E-2</v>
      </c>
      <c r="L6" s="80">
        <f>W38/V38</f>
        <v>5.9135058874599813E-2</v>
      </c>
      <c r="M6" s="8"/>
      <c r="N6" s="8"/>
      <c r="O6" s="8"/>
      <c r="P6" s="8"/>
      <c r="Q6" s="8"/>
      <c r="R6" s="8"/>
      <c r="S6" s="8"/>
      <c r="T6" s="8"/>
    </row>
    <row r="7" spans="1:20" x14ac:dyDescent="0.2">
      <c r="A7" s="20" t="s">
        <v>71</v>
      </c>
      <c r="B7" s="72">
        <f t="shared" ref="B7:L7" si="0">(B4-B5)*100</f>
        <v>6.168996747945843</v>
      </c>
      <c r="C7" s="72">
        <f t="shared" si="0"/>
        <v>7.1556717278493167</v>
      </c>
      <c r="D7" s="72">
        <f t="shared" si="0"/>
        <v>6.2227583876461132</v>
      </c>
      <c r="E7" s="72">
        <f t="shared" si="0"/>
        <v>5.3929781820339944</v>
      </c>
      <c r="F7" s="72">
        <f t="shared" si="0"/>
        <v>5.1497049894934861</v>
      </c>
      <c r="G7" s="72">
        <f t="shared" si="0"/>
        <v>5.4897005839943533</v>
      </c>
      <c r="H7" s="72">
        <f t="shared" si="0"/>
        <v>4.7466425859704415</v>
      </c>
      <c r="I7" s="72">
        <f t="shared" si="0"/>
        <v>3.7832560601697791</v>
      </c>
      <c r="J7" s="72">
        <f t="shared" si="0"/>
        <v>3.8039695429843894</v>
      </c>
      <c r="K7" s="72">
        <f t="shared" si="0"/>
        <v>3.9638055216409214</v>
      </c>
      <c r="L7" s="72">
        <f t="shared" si="0"/>
        <v>3.2264887077565509</v>
      </c>
    </row>
    <row r="8" spans="1:20" x14ac:dyDescent="0.2">
      <c r="A8" s="20" t="s">
        <v>70</v>
      </c>
      <c r="B8" s="73">
        <f t="shared" ref="B8:L8" si="1">B4/B5</f>
        <v>1.2124600824996774</v>
      </c>
      <c r="C8" s="73">
        <f t="shared" si="1"/>
        <v>1.295015530903328</v>
      </c>
      <c r="D8" s="73">
        <f t="shared" si="1"/>
        <v>1.2840944461233559</v>
      </c>
      <c r="E8" s="73">
        <f t="shared" si="1"/>
        <v>1.3070374080377052</v>
      </c>
      <c r="F8" s="73">
        <f t="shared" si="1"/>
        <v>1.4115634978614118</v>
      </c>
      <c r="G8" s="73">
        <f t="shared" si="1"/>
        <v>1.6410922280328319</v>
      </c>
      <c r="H8" s="73">
        <f t="shared" si="1"/>
        <v>1.5879758788657898</v>
      </c>
      <c r="I8" s="73">
        <f t="shared" si="1"/>
        <v>1.5145555324487399</v>
      </c>
      <c r="J8" s="73">
        <f t="shared" si="1"/>
        <v>1.5703698996565725</v>
      </c>
      <c r="K8" s="73">
        <f t="shared" si="1"/>
        <v>1.7574527197944219</v>
      </c>
      <c r="L8" s="73">
        <f t="shared" si="1"/>
        <v>1.6982465452663746</v>
      </c>
    </row>
    <row r="9" spans="1:20" x14ac:dyDescent="0.2">
      <c r="A9" s="57" t="s">
        <v>75</v>
      </c>
      <c r="C9" s="191"/>
      <c r="D9" s="191"/>
      <c r="E9" s="191"/>
      <c r="F9" s="191"/>
      <c r="G9" s="191"/>
      <c r="H9" s="191"/>
      <c r="I9" s="191"/>
      <c r="J9" s="191"/>
      <c r="K9" s="191"/>
      <c r="L9" s="191"/>
    </row>
    <row r="34" spans="1:23" s="4" customFormat="1" x14ac:dyDescent="0.2">
      <c r="A34" s="53" t="s">
        <v>74</v>
      </c>
      <c r="B34" s="3"/>
    </row>
    <row r="35" spans="1:23" ht="33.75" customHeight="1" x14ac:dyDescent="0.2">
      <c r="A35" s="228" t="s">
        <v>114</v>
      </c>
      <c r="B35" s="258" t="s">
        <v>78</v>
      </c>
      <c r="C35" s="258" t="s">
        <v>79</v>
      </c>
      <c r="D35" s="258" t="s">
        <v>80</v>
      </c>
      <c r="E35" s="258" t="s">
        <v>81</v>
      </c>
      <c r="F35" s="254" t="s">
        <v>104</v>
      </c>
      <c r="G35" s="254" t="s">
        <v>83</v>
      </c>
      <c r="H35" s="254" t="s">
        <v>105</v>
      </c>
      <c r="I35" s="254" t="s">
        <v>85</v>
      </c>
      <c r="J35" s="254" t="s">
        <v>106</v>
      </c>
      <c r="K35" s="254" t="s">
        <v>87</v>
      </c>
      <c r="L35" s="254" t="s">
        <v>107</v>
      </c>
      <c r="M35" s="254" t="s">
        <v>89</v>
      </c>
      <c r="N35" s="254" t="s">
        <v>108</v>
      </c>
      <c r="O35" s="254" t="s">
        <v>91</v>
      </c>
      <c r="P35" s="254" t="s">
        <v>109</v>
      </c>
      <c r="Q35" s="254" t="s">
        <v>93</v>
      </c>
      <c r="R35" s="254" t="s">
        <v>110</v>
      </c>
      <c r="S35" s="254" t="s">
        <v>111</v>
      </c>
      <c r="T35" s="254" t="s">
        <v>112</v>
      </c>
      <c r="U35" s="254" t="s">
        <v>100</v>
      </c>
      <c r="V35" s="254" t="s">
        <v>113</v>
      </c>
      <c r="W35" s="254" t="s">
        <v>102</v>
      </c>
    </row>
    <row r="36" spans="1:23" x14ac:dyDescent="0.2">
      <c r="A36" s="69" t="s">
        <v>30</v>
      </c>
      <c r="B36" s="55">
        <f>'Pours disc hors Pro HF'!D74</f>
        <v>13535</v>
      </c>
      <c r="C36" s="55">
        <f>'Pours disc hors Pro HF'!E74</f>
        <v>4765</v>
      </c>
      <c r="D36" s="55">
        <f>'Pours disc hors Pro HF'!F74</f>
        <v>13750</v>
      </c>
      <c r="E36" s="55">
        <f>'Pours disc hors Pro HF'!G74</f>
        <v>4319</v>
      </c>
      <c r="F36" s="55">
        <f>'Pours disc hors Pro HF'!H74</f>
        <v>13713</v>
      </c>
      <c r="G36" s="55">
        <f>'Pours disc hors Pro HF'!I74</f>
        <v>3857</v>
      </c>
      <c r="H36" s="55">
        <f>'Pours disc hors Pro HF'!J74</f>
        <v>15851</v>
      </c>
      <c r="I36" s="55">
        <f>'Pours disc hors Pro HF'!K74</f>
        <v>3639</v>
      </c>
      <c r="J36" s="55">
        <f>'Pours disc hors Pro HF'!L74</f>
        <v>19754</v>
      </c>
      <c r="K36" s="55">
        <f>'Pours disc hors Pro HF'!M74</f>
        <v>3489</v>
      </c>
      <c r="L36" s="55">
        <f>'Pours disc hors Pro HF'!N74</f>
        <v>24344</v>
      </c>
      <c r="M36" s="55">
        <f>'Pours disc hors Pro HF'!O74</f>
        <v>3421</v>
      </c>
      <c r="N36" s="55">
        <f>'Pours disc hors Pro HF'!P74</f>
        <v>25196</v>
      </c>
      <c r="O36" s="55">
        <f>'Pours disc hors Pro HF'!Q74</f>
        <v>3230</v>
      </c>
      <c r="P36" s="55">
        <f>'Pours disc hors Pro HF'!R74</f>
        <v>26177</v>
      </c>
      <c r="Q36" s="55">
        <f>'Pours disc hors Pro HF'!S74</f>
        <v>2915</v>
      </c>
      <c r="R36" s="55">
        <f>'Pours disc hors Pro HF'!T74</f>
        <v>27088</v>
      </c>
      <c r="S36" s="55">
        <f>'Pours disc hors Pro HF'!U74</f>
        <v>2837</v>
      </c>
      <c r="T36" s="55">
        <f>'Pours disc hors Pro HF'!V74</f>
        <v>31141</v>
      </c>
      <c r="U36" s="55">
        <f>'Pours disc hors Pro HF'!W74</f>
        <v>2864</v>
      </c>
      <c r="V36" s="55">
        <f>'Pours disc hors Pro HF'!X74</f>
        <v>36917</v>
      </c>
      <c r="W36" s="55">
        <f>'Pours disc hors Pro HF'!Y74</f>
        <v>2897</v>
      </c>
    </row>
    <row r="37" spans="1:23" x14ac:dyDescent="0.2">
      <c r="A37" s="69" t="s">
        <v>31</v>
      </c>
      <c r="B37" s="55">
        <f>'Pours disc hors Pro HF'!D82</f>
        <v>15405</v>
      </c>
      <c r="C37" s="55">
        <f>'Pours disc hors Pro HF'!E82</f>
        <v>4473</v>
      </c>
      <c r="D37" s="55">
        <f>'Pours disc hors Pro HF'!F82</f>
        <v>15609</v>
      </c>
      <c r="E37" s="55">
        <f>'Pours disc hors Pro HF'!G82</f>
        <v>3786</v>
      </c>
      <c r="F37" s="55">
        <f>'Pours disc hors Pro HF'!H82</f>
        <v>16472</v>
      </c>
      <c r="G37" s="55">
        <f>'Pours disc hors Pro HF'!I82</f>
        <v>3608</v>
      </c>
      <c r="H37" s="55">
        <f>'Pours disc hors Pro HF'!J82</f>
        <v>18896</v>
      </c>
      <c r="I37" s="55">
        <f>'Pours disc hors Pro HF'!K82</f>
        <v>3319</v>
      </c>
      <c r="J37" s="55">
        <f>'Pours disc hors Pro HF'!L82</f>
        <v>24919</v>
      </c>
      <c r="K37" s="55">
        <f>'Pours disc hors Pro HF'!M82</f>
        <v>3118</v>
      </c>
      <c r="L37" s="55">
        <f>'Pours disc hors Pro HF'!N82</f>
        <v>36459</v>
      </c>
      <c r="M37" s="55">
        <f>'Pours disc hors Pro HF'!O82</f>
        <v>3122</v>
      </c>
      <c r="N37" s="55">
        <f>'Pours disc hors Pro HF'!P82</f>
        <v>36567</v>
      </c>
      <c r="O37" s="55">
        <f>'Pours disc hors Pro HF'!Q82</f>
        <v>2952</v>
      </c>
      <c r="P37" s="55">
        <f>'Pours disc hors Pro HF'!R82</f>
        <v>37756</v>
      </c>
      <c r="Q37" s="55">
        <f>'Pours disc hors Pro HF'!S82</f>
        <v>2776</v>
      </c>
      <c r="R37" s="55">
        <f>'Pours disc hors Pro HF'!T82</f>
        <v>37935</v>
      </c>
      <c r="S37" s="55">
        <f>'Pours disc hors Pro HF'!U82</f>
        <v>2530</v>
      </c>
      <c r="T37" s="55">
        <f>'Pours disc hors Pro HF'!V82</f>
        <v>47410</v>
      </c>
      <c r="U37" s="55">
        <f>'Pours disc hors Pro HF'!W82</f>
        <v>2481</v>
      </c>
      <c r="V37" s="55">
        <f>'Pours disc hors Pro HF'!X82</f>
        <v>55228</v>
      </c>
      <c r="W37" s="55">
        <f>'Pours disc hors Pro HF'!Y82</f>
        <v>2552</v>
      </c>
    </row>
    <row r="38" spans="1:23" x14ac:dyDescent="0.2">
      <c r="A38" s="69" t="s">
        <v>29</v>
      </c>
      <c r="B38" s="55">
        <f>'Pours disc hors Pro HF'!D83</f>
        <v>28940</v>
      </c>
      <c r="C38" s="55">
        <f>'Pours disc hors Pro HF'!E83</f>
        <v>9238</v>
      </c>
      <c r="D38" s="55">
        <f>'Pours disc hors Pro HF'!F83</f>
        <v>29359</v>
      </c>
      <c r="E38" s="55">
        <f>'Pours disc hors Pro HF'!G83</f>
        <v>8105</v>
      </c>
      <c r="F38" s="55">
        <f>'Pours disc hors Pro HF'!H83</f>
        <v>30185</v>
      </c>
      <c r="G38" s="55">
        <f>'Pours disc hors Pro HF'!I83</f>
        <v>7465</v>
      </c>
      <c r="H38" s="55">
        <f>'Pours disc hors Pro HF'!J83</f>
        <v>34747</v>
      </c>
      <c r="I38" s="55">
        <f>'Pours disc hors Pro HF'!K83</f>
        <v>6958</v>
      </c>
      <c r="J38" s="55">
        <f>'Pours disc hors Pro HF'!L83</f>
        <v>44673</v>
      </c>
      <c r="K38" s="55">
        <f>'Pours disc hors Pro HF'!M83</f>
        <v>6607</v>
      </c>
      <c r="L38" s="55">
        <f>'Pours disc hors Pro HF'!N83</f>
        <v>60803</v>
      </c>
      <c r="M38" s="55">
        <f>'Pours disc hors Pro HF'!O83</f>
        <v>6543</v>
      </c>
      <c r="N38" s="55">
        <f>'Pours disc hors Pro HF'!P83</f>
        <v>61763</v>
      </c>
      <c r="O38" s="55">
        <f>'Pours disc hors Pro HF'!Q83</f>
        <v>6182</v>
      </c>
      <c r="P38" s="55">
        <f>'Pours disc hors Pro HF'!R83</f>
        <v>63933</v>
      </c>
      <c r="Q38" s="55">
        <f>'Pours disc hors Pro HF'!S83</f>
        <v>5691</v>
      </c>
      <c r="R38" s="55">
        <f>'Pours disc hors Pro HF'!T83</f>
        <v>65023</v>
      </c>
      <c r="S38" s="55">
        <f>'Pours disc hors Pro HF'!U83</f>
        <v>5367</v>
      </c>
      <c r="T38" s="55">
        <f>'Pours disc hors Pro HF'!V83</f>
        <v>78551</v>
      </c>
      <c r="U38" s="55">
        <f>'Pours disc hors Pro HF'!W83</f>
        <v>5345</v>
      </c>
      <c r="V38" s="55">
        <f>'Pours disc hors Pro HF'!X83</f>
        <v>92145</v>
      </c>
      <c r="W38" s="55">
        <f>'Pours disc hors Pro HF'!Y83</f>
        <v>5449</v>
      </c>
    </row>
    <row r="39" spans="1:23" x14ac:dyDescent="0.2">
      <c r="A39" s="57" t="s">
        <v>75</v>
      </c>
      <c r="B39" s="4"/>
      <c r="C39" s="4"/>
      <c r="D39" s="4"/>
      <c r="E39" s="4"/>
      <c r="F39" s="4"/>
      <c r="G39" s="4"/>
      <c r="H39" s="4"/>
      <c r="I39" s="4"/>
      <c r="J39" s="4"/>
      <c r="K39" s="4"/>
      <c r="L39" s="4"/>
      <c r="M39" s="4"/>
      <c r="N39" s="4"/>
      <c r="O39" s="4"/>
      <c r="P39" s="4"/>
      <c r="Q39" s="4"/>
      <c r="R39" s="4"/>
      <c r="S39" s="4"/>
      <c r="T39" s="4"/>
      <c r="U39" s="4"/>
      <c r="V39" s="4"/>
      <c r="W39" s="4"/>
    </row>
  </sheetData>
  <mergeCells count="1">
    <mergeCell ref="A1:L1"/>
  </mergeCells>
  <pageMargins left="0.19685039370078741" right="0.19685039370078741" top="0.39370078740157483" bottom="0.19685039370078741" header="0" footer="0"/>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84"/>
  <sheetViews>
    <sheetView showGridLines="0" zoomScaleNormal="100" workbookViewId="0">
      <selection sqref="A1:J1"/>
    </sheetView>
  </sheetViews>
  <sheetFormatPr baseColWidth="10" defaultColWidth="9.140625" defaultRowHeight="12.75" x14ac:dyDescent="0.2"/>
  <cols>
    <col min="1" max="1" width="18.140625" style="1" customWidth="1"/>
    <col min="2" max="2" width="9" style="1" customWidth="1"/>
    <col min="3" max="9" width="8.42578125" style="1" customWidth="1"/>
    <col min="10" max="10" width="8.85546875" style="1" customWidth="1"/>
    <col min="11" max="13" width="7" style="1" customWidth="1"/>
    <col min="14" max="16384" width="9.140625" style="1"/>
  </cols>
  <sheetData>
    <row r="1" spans="1:19" ht="27.75" customHeight="1" x14ac:dyDescent="0.2">
      <c r="A1" s="285" t="s">
        <v>247</v>
      </c>
      <c r="B1" s="285"/>
      <c r="C1" s="285"/>
      <c r="D1" s="285"/>
      <c r="E1" s="285"/>
      <c r="F1" s="285"/>
      <c r="G1" s="285"/>
      <c r="H1" s="285"/>
      <c r="I1" s="285"/>
      <c r="J1" s="285"/>
    </row>
    <row r="2" spans="1:19" x14ac:dyDescent="0.2">
      <c r="A2" s="174"/>
      <c r="J2" s="126" t="s">
        <v>77</v>
      </c>
    </row>
    <row r="3" spans="1:19" ht="22.5" customHeight="1" x14ac:dyDescent="0.2">
      <c r="A3" s="286" t="s">
        <v>219</v>
      </c>
      <c r="B3" s="288" t="s">
        <v>237</v>
      </c>
      <c r="C3" s="289"/>
      <c r="D3" s="290"/>
      <c r="E3" s="288" t="s">
        <v>238</v>
      </c>
      <c r="F3" s="289"/>
      <c r="G3" s="290"/>
      <c r="H3" s="288" t="s">
        <v>235</v>
      </c>
      <c r="I3" s="289"/>
      <c r="J3" s="290"/>
      <c r="L3" s="147"/>
    </row>
    <row r="4" spans="1:19" ht="16.5" customHeight="1" x14ac:dyDescent="0.2">
      <c r="A4" s="287"/>
      <c r="B4" s="229" t="s">
        <v>42</v>
      </c>
      <c r="C4" s="229" t="s">
        <v>31</v>
      </c>
      <c r="D4" s="229" t="s">
        <v>8</v>
      </c>
      <c r="E4" s="229" t="s">
        <v>42</v>
      </c>
      <c r="F4" s="229" t="s">
        <v>31</v>
      </c>
      <c r="G4" s="229" t="s">
        <v>8</v>
      </c>
      <c r="H4" s="229" t="s">
        <v>42</v>
      </c>
      <c r="I4" s="229" t="s">
        <v>31</v>
      </c>
      <c r="J4" s="229" t="s">
        <v>8</v>
      </c>
      <c r="L4" s="147"/>
    </row>
    <row r="5" spans="1:19" x14ac:dyDescent="0.2">
      <c r="A5" s="184" t="s">
        <v>66</v>
      </c>
      <c r="B5" s="231">
        <f t="shared" ref="B5:B11" si="0">C17</f>
        <v>24.671916010498688</v>
      </c>
      <c r="C5" s="231">
        <f t="shared" ref="C5:C11" si="1">C27</f>
        <v>17.637745408486381</v>
      </c>
      <c r="D5" s="231">
        <f>('Pours disc hors Pro'!B4)*100</f>
        <v>20.284416353940351</v>
      </c>
      <c r="E5" s="231">
        <f t="shared" ref="E5:E11" si="2">M17</f>
        <v>6.3873159682899212</v>
      </c>
      <c r="F5" s="231">
        <f t="shared" ref="F5:F11" si="3">M27</f>
        <v>3.7693222354340068</v>
      </c>
      <c r="G5" s="231">
        <f>('Pours disc hors Pro'!L4)*100</f>
        <v>4.670565302144249</v>
      </c>
      <c r="H5" s="223">
        <f>(E5-B5)</f>
        <v>-18.284600042208766</v>
      </c>
      <c r="I5" s="223">
        <f t="shared" ref="I5:J11" si="4">(F5-C5)</f>
        <v>-13.868423173052374</v>
      </c>
      <c r="J5" s="223">
        <f t="shared" si="4"/>
        <v>-15.613851051796102</v>
      </c>
      <c r="L5" s="196"/>
    </row>
    <row r="6" spans="1:19" x14ac:dyDescent="0.2">
      <c r="A6" s="184" t="s">
        <v>72</v>
      </c>
      <c r="B6" s="231">
        <f t="shared" si="0"/>
        <v>26.712922810060714</v>
      </c>
      <c r="C6" s="231">
        <f t="shared" si="1"/>
        <v>28.14538676607642</v>
      </c>
      <c r="D6" s="231">
        <f>('Pours disc hors Pro'!B5)*100</f>
        <v>27.403414195867025</v>
      </c>
      <c r="E6" s="231">
        <f t="shared" si="2"/>
        <v>2.7366342220341378</v>
      </c>
      <c r="F6" s="231">
        <f t="shared" si="3"/>
        <v>1.362729891424773</v>
      </c>
      <c r="G6" s="231">
        <f>('Pours disc hors Pro'!L5)*100</f>
        <v>1.9671113869066086</v>
      </c>
      <c r="H6" s="223">
        <f t="shared" ref="H6:H11" si="5">(E6-B6)</f>
        <v>-23.976288588026577</v>
      </c>
      <c r="I6" s="223">
        <f t="shared" si="4"/>
        <v>-26.782656874651646</v>
      </c>
      <c r="J6" s="223">
        <f t="shared" si="4"/>
        <v>-25.436302808960416</v>
      </c>
      <c r="L6" s="196"/>
    </row>
    <row r="7" spans="1:19" x14ac:dyDescent="0.2">
      <c r="A7" s="184" t="s">
        <v>68</v>
      </c>
      <c r="B7" s="231">
        <f t="shared" si="0"/>
        <v>33.587786259541986</v>
      </c>
      <c r="C7" s="231">
        <f t="shared" si="1"/>
        <v>27.433107909438398</v>
      </c>
      <c r="D7" s="231">
        <f>('Pours disc hors Pro'!B6)*100</f>
        <v>29.589302769818531</v>
      </c>
      <c r="E7" s="231">
        <f t="shared" si="2"/>
        <v>5.480008118530546</v>
      </c>
      <c r="F7" s="231">
        <f t="shared" si="3"/>
        <v>2.7911810556009207</v>
      </c>
      <c r="G7" s="231">
        <f>('Pours disc hors Pro'!L6)*100</f>
        <v>3.5112512229590171</v>
      </c>
      <c r="H7" s="223">
        <f t="shared" si="5"/>
        <v>-28.10777814101144</v>
      </c>
      <c r="I7" s="223">
        <f t="shared" si="4"/>
        <v>-24.641926853837479</v>
      </c>
      <c r="J7" s="223">
        <f t="shared" si="4"/>
        <v>-26.078051546859513</v>
      </c>
      <c r="L7" s="196"/>
    </row>
    <row r="8" spans="1:19" x14ac:dyDescent="0.2">
      <c r="A8" s="184" t="s">
        <v>65</v>
      </c>
      <c r="B8" s="231">
        <f t="shared" si="0"/>
        <v>39.662447257383967</v>
      </c>
      <c r="C8" s="231">
        <f t="shared" si="1"/>
        <v>31.988472622478387</v>
      </c>
      <c r="D8" s="231">
        <f>('Pours disc hors Pro'!B7)*100</f>
        <v>35.102739726027401</v>
      </c>
      <c r="E8" s="231">
        <f t="shared" si="2"/>
        <v>16.666666666666664</v>
      </c>
      <c r="F8" s="231">
        <f t="shared" si="3"/>
        <v>10.846953937592868</v>
      </c>
      <c r="G8" s="231">
        <f>('Pours disc hors Pro'!L7)*100</f>
        <v>12.738214643931794</v>
      </c>
      <c r="H8" s="223">
        <f t="shared" si="5"/>
        <v>-22.995780590717303</v>
      </c>
      <c r="I8" s="223">
        <f t="shared" si="4"/>
        <v>-21.141518684885519</v>
      </c>
      <c r="J8" s="223">
        <f t="shared" si="4"/>
        <v>-22.364525082095607</v>
      </c>
      <c r="L8" s="196"/>
    </row>
    <row r="9" spans="1:19" x14ac:dyDescent="0.2">
      <c r="A9" s="184" t="s">
        <v>73</v>
      </c>
      <c r="B9" s="231">
        <f t="shared" si="0"/>
        <v>40.33509152963078</v>
      </c>
      <c r="C9" s="231">
        <f t="shared" si="1"/>
        <v>40.734177215189874</v>
      </c>
      <c r="D9" s="231">
        <f>('Pours disc hors Pro'!B8)*100</f>
        <v>40.486725663716818</v>
      </c>
      <c r="E9" s="231">
        <f t="shared" si="2"/>
        <v>12.56887772895306</v>
      </c>
      <c r="F9" s="231">
        <f t="shared" si="3"/>
        <v>13.170731707317074</v>
      </c>
      <c r="G9" s="231">
        <f>('Pours disc hors Pro'!L8)*100</f>
        <v>12.810779242449524</v>
      </c>
      <c r="H9" s="223">
        <f t="shared" si="5"/>
        <v>-27.766213800677718</v>
      </c>
      <c r="I9" s="223">
        <f t="shared" si="4"/>
        <v>-27.5634455078728</v>
      </c>
      <c r="J9" s="223">
        <f t="shared" si="4"/>
        <v>-27.675946421267295</v>
      </c>
      <c r="L9" s="196"/>
    </row>
    <row r="10" spans="1:19" ht="13.5" thickBot="1" x14ac:dyDescent="0.25">
      <c r="A10" s="47" t="s">
        <v>6</v>
      </c>
      <c r="B10" s="232">
        <f t="shared" si="0"/>
        <v>48.412698412698411</v>
      </c>
      <c r="C10" s="232">
        <f t="shared" si="1"/>
        <v>37.333333333333336</v>
      </c>
      <c r="D10" s="232">
        <f>('Pours disc hors Pro'!B9)*100</f>
        <v>44.278606965174127</v>
      </c>
      <c r="E10" s="232">
        <f t="shared" si="2"/>
        <v>2.783964365256125</v>
      </c>
      <c r="F10" s="232">
        <f t="shared" si="3"/>
        <v>3.3210332103321036</v>
      </c>
      <c r="G10" s="232">
        <f>('Pours disc hors Pro'!L9)*100</f>
        <v>2.9861111111111112</v>
      </c>
      <c r="H10" s="225">
        <f t="shared" si="5"/>
        <v>-45.628734047442286</v>
      </c>
      <c r="I10" s="225">
        <f t="shared" si="4"/>
        <v>-34.012300123001232</v>
      </c>
      <c r="J10" s="225">
        <f t="shared" si="4"/>
        <v>-41.292495854063013</v>
      </c>
      <c r="L10" s="196"/>
    </row>
    <row r="11" spans="1:19" x14ac:dyDescent="0.2">
      <c r="A11" s="45" t="s">
        <v>32</v>
      </c>
      <c r="B11" s="233">
        <f t="shared" si="0"/>
        <v>35.205024011821209</v>
      </c>
      <c r="C11" s="233">
        <f t="shared" si="1"/>
        <v>29.036027263875365</v>
      </c>
      <c r="D11" s="233">
        <f>('Pours disc hors Pro'!B10)*100</f>
        <v>31.921216309606081</v>
      </c>
      <c r="E11" s="233">
        <f t="shared" si="2"/>
        <v>7.8473332069236399</v>
      </c>
      <c r="F11" s="233">
        <f t="shared" si="3"/>
        <v>4.6208444991670889</v>
      </c>
      <c r="G11" s="233">
        <f>('Pours disc hors Pro'!L10)*100</f>
        <v>5.9135058874599817</v>
      </c>
      <c r="H11" s="224">
        <f t="shared" si="5"/>
        <v>-27.357690804897569</v>
      </c>
      <c r="I11" s="224">
        <f t="shared" si="4"/>
        <v>-24.415182764708277</v>
      </c>
      <c r="J11" s="224">
        <f t="shared" si="4"/>
        <v>-26.007710422146097</v>
      </c>
      <c r="L11" s="196"/>
      <c r="Q11" s="66"/>
      <c r="R11" s="66"/>
      <c r="S11" s="66"/>
    </row>
    <row r="12" spans="1:19" x14ac:dyDescent="0.2">
      <c r="A12" s="57" t="s">
        <v>75</v>
      </c>
      <c r="R12" s="66"/>
    </row>
    <row r="13" spans="1:19" x14ac:dyDescent="0.2">
      <c r="A13" s="57"/>
      <c r="R13" s="66"/>
    </row>
    <row r="14" spans="1:19" x14ac:dyDescent="0.2">
      <c r="A14" s="259" t="s">
        <v>227</v>
      </c>
      <c r="B14" s="3"/>
      <c r="C14" s="3"/>
      <c r="D14" s="3"/>
      <c r="E14" s="3"/>
      <c r="F14" s="3"/>
      <c r="G14" s="3"/>
      <c r="H14" s="3"/>
      <c r="P14" s="66"/>
    </row>
    <row r="15" spans="1:19" x14ac:dyDescent="0.2">
      <c r="A15" s="174"/>
      <c r="M15" s="126" t="s">
        <v>77</v>
      </c>
    </row>
    <row r="16" spans="1:19" ht="24" x14ac:dyDescent="0.2">
      <c r="A16" s="208"/>
      <c r="B16" s="198" t="s">
        <v>219</v>
      </c>
      <c r="C16" s="127" t="s">
        <v>171</v>
      </c>
      <c r="D16" s="127" t="s">
        <v>172</v>
      </c>
      <c r="E16" s="127" t="s">
        <v>173</v>
      </c>
      <c r="F16" s="127" t="s">
        <v>174</v>
      </c>
      <c r="G16" s="127" t="s">
        <v>175</v>
      </c>
      <c r="H16" s="127" t="s">
        <v>176</v>
      </c>
      <c r="I16" s="127" t="s">
        <v>177</v>
      </c>
      <c r="J16" s="127" t="s">
        <v>178</v>
      </c>
      <c r="K16" s="127" t="s">
        <v>179</v>
      </c>
      <c r="L16" s="127" t="s">
        <v>180</v>
      </c>
      <c r="M16" s="127" t="s">
        <v>181</v>
      </c>
    </row>
    <row r="17" spans="1:17" x14ac:dyDescent="0.2">
      <c r="A17" s="22" t="s">
        <v>30</v>
      </c>
      <c r="B17" s="184" t="s">
        <v>66</v>
      </c>
      <c r="C17" s="231">
        <f t="shared" ref="C17:C23" si="6">(E68/D68)*100</f>
        <v>24.671916010498688</v>
      </c>
      <c r="D17" s="231">
        <f t="shared" ref="D17:D23" si="7">(G68/F68)*100</f>
        <v>23.255813953488371</v>
      </c>
      <c r="E17" s="231">
        <f t="shared" ref="E17:E23" si="8">(I68/H68)*100</f>
        <v>20.789473684210527</v>
      </c>
      <c r="F17" s="231">
        <f t="shared" ref="F17:F23" si="9">(K68/J68)*100</f>
        <v>17.367088607594937</v>
      </c>
      <c r="G17" s="231">
        <f t="shared" ref="G17:G23" si="10">(M68/L68)*100</f>
        <v>15.397775876817793</v>
      </c>
      <c r="H17" s="231">
        <f t="shared" ref="H17:H23" si="11">(O68/N68)*100</f>
        <v>13.702733058779485</v>
      </c>
      <c r="I17" s="231">
        <f t="shared" ref="I17:I23" si="12">(Q68/P68)*100</f>
        <v>12.14885078438526</v>
      </c>
      <c r="J17" s="231">
        <f t="shared" ref="J17:J23" si="13">(S68/R68)*100</f>
        <v>9.8307098307098304</v>
      </c>
      <c r="K17" s="231">
        <f t="shared" ref="K17:K23" si="14">(U68/T68)*100</f>
        <v>9.4416837182110491</v>
      </c>
      <c r="L17" s="231">
        <f t="shared" ref="L17:L23" si="15">(W68/V68)*100</f>
        <v>9.0221642764015648</v>
      </c>
      <c r="M17" s="231">
        <f t="shared" ref="M17:M23" si="16">(Y68/X68)*100</f>
        <v>6.3873159682899212</v>
      </c>
    </row>
    <row r="18" spans="1:17" x14ac:dyDescent="0.2">
      <c r="A18" s="20"/>
      <c r="B18" s="184" t="s">
        <v>72</v>
      </c>
      <c r="C18" s="231">
        <f t="shared" si="6"/>
        <v>26.712922810060714</v>
      </c>
      <c r="D18" s="231">
        <f t="shared" si="7"/>
        <v>24.22825070159027</v>
      </c>
      <c r="E18" s="231">
        <f t="shared" si="8"/>
        <v>13.462783171521037</v>
      </c>
      <c r="F18" s="231">
        <f t="shared" si="9"/>
        <v>9.3139482053611999</v>
      </c>
      <c r="G18" s="231">
        <f t="shared" si="10"/>
        <v>6.1873895109015908</v>
      </c>
      <c r="H18" s="231">
        <f t="shared" si="11"/>
        <v>4.9904942965779471</v>
      </c>
      <c r="I18" s="231">
        <f t="shared" si="12"/>
        <v>4.1666666666666661</v>
      </c>
      <c r="J18" s="231">
        <f t="shared" si="13"/>
        <v>4.0406177279458433</v>
      </c>
      <c r="K18" s="231">
        <f t="shared" si="14"/>
        <v>3.9535883111302108</v>
      </c>
      <c r="L18" s="231">
        <f t="shared" si="15"/>
        <v>2.9708520179372195</v>
      </c>
      <c r="M18" s="231">
        <f t="shared" si="16"/>
        <v>2.7366342220341378</v>
      </c>
    </row>
    <row r="19" spans="1:17" x14ac:dyDescent="0.2">
      <c r="A19" s="20"/>
      <c r="B19" s="184" t="s">
        <v>68</v>
      </c>
      <c r="C19" s="231">
        <f t="shared" si="6"/>
        <v>33.587786259541986</v>
      </c>
      <c r="D19" s="231">
        <f t="shared" si="7"/>
        <v>27.768773635872503</v>
      </c>
      <c r="E19" s="231">
        <f t="shared" si="8"/>
        <v>26.548148148148147</v>
      </c>
      <c r="F19" s="231">
        <f t="shared" si="9"/>
        <v>22.918890074706511</v>
      </c>
      <c r="G19" s="231">
        <f t="shared" si="10"/>
        <v>17.156972827307435</v>
      </c>
      <c r="H19" s="231">
        <f t="shared" si="11"/>
        <v>11.698346468861072</v>
      </c>
      <c r="I19" s="231">
        <f t="shared" si="12"/>
        <v>11.280439905734486</v>
      </c>
      <c r="J19" s="231">
        <f t="shared" si="13"/>
        <v>9.3349984389634724</v>
      </c>
      <c r="K19" s="231">
        <f t="shared" si="14"/>
        <v>8.3818571866380633</v>
      </c>
      <c r="L19" s="231">
        <f t="shared" si="15"/>
        <v>5.8045387159311206</v>
      </c>
      <c r="M19" s="231">
        <f t="shared" si="16"/>
        <v>5.480008118530546</v>
      </c>
    </row>
    <row r="20" spans="1:17" x14ac:dyDescent="0.2">
      <c r="A20" s="20"/>
      <c r="B20" s="184" t="s">
        <v>65</v>
      </c>
      <c r="C20" s="231">
        <f t="shared" si="6"/>
        <v>39.662447257383967</v>
      </c>
      <c r="D20" s="231">
        <f t="shared" si="7"/>
        <v>29.910714285714285</v>
      </c>
      <c r="E20" s="231">
        <f t="shared" si="8"/>
        <v>38.285714285714285</v>
      </c>
      <c r="F20" s="231">
        <f t="shared" si="9"/>
        <v>24.056603773584907</v>
      </c>
      <c r="G20" s="231">
        <f t="shared" si="10"/>
        <v>23.193916349809886</v>
      </c>
      <c r="H20" s="231">
        <f t="shared" si="11"/>
        <v>22.413793103448278</v>
      </c>
      <c r="I20" s="231">
        <f t="shared" si="12"/>
        <v>16.088328075709779</v>
      </c>
      <c r="J20" s="231">
        <f t="shared" si="13"/>
        <v>16.825396825396826</v>
      </c>
      <c r="K20" s="231">
        <f t="shared" si="14"/>
        <v>16.081871345029239</v>
      </c>
      <c r="L20" s="231">
        <f t="shared" si="15"/>
        <v>16.666666666666664</v>
      </c>
      <c r="M20" s="231">
        <f t="shared" si="16"/>
        <v>16.666666666666664</v>
      </c>
    </row>
    <row r="21" spans="1:17" x14ac:dyDescent="0.2">
      <c r="A21" s="20"/>
      <c r="B21" s="184" t="s">
        <v>73</v>
      </c>
      <c r="C21" s="231">
        <f t="shared" si="6"/>
        <v>40.33509152963078</v>
      </c>
      <c r="D21" s="231">
        <f t="shared" si="7"/>
        <v>36.524150007296072</v>
      </c>
      <c r="E21" s="231">
        <f t="shared" si="8"/>
        <v>34.086429112964368</v>
      </c>
      <c r="F21" s="231">
        <f t="shared" si="9"/>
        <v>28.609412390321726</v>
      </c>
      <c r="G21" s="231">
        <f t="shared" si="10"/>
        <v>22.810522810522809</v>
      </c>
      <c r="H21" s="231">
        <f t="shared" si="11"/>
        <v>19.677003864064201</v>
      </c>
      <c r="I21" s="231">
        <f t="shared" si="12"/>
        <v>17.921785613804744</v>
      </c>
      <c r="J21" s="231">
        <f t="shared" si="13"/>
        <v>15.954070201643017</v>
      </c>
      <c r="K21" s="231">
        <f t="shared" si="14"/>
        <v>14.80641785838856</v>
      </c>
      <c r="L21" s="231">
        <f t="shared" si="15"/>
        <v>14.643335565974546</v>
      </c>
      <c r="M21" s="231">
        <f t="shared" si="16"/>
        <v>12.56887772895306</v>
      </c>
    </row>
    <row r="22" spans="1:17" ht="13.5" thickBot="1" x14ac:dyDescent="0.25">
      <c r="A22" s="47"/>
      <c r="B22" s="222" t="s">
        <v>6</v>
      </c>
      <c r="C22" s="232">
        <f t="shared" si="6"/>
        <v>48.412698412698411</v>
      </c>
      <c r="D22" s="232">
        <f t="shared" si="7"/>
        <v>37.410071942446045</v>
      </c>
      <c r="E22" s="232">
        <f t="shared" si="8"/>
        <v>34.959349593495936</v>
      </c>
      <c r="F22" s="232">
        <f t="shared" si="9"/>
        <v>15.025906735751295</v>
      </c>
      <c r="G22" s="232">
        <f t="shared" si="10"/>
        <v>13.131313131313133</v>
      </c>
      <c r="H22" s="232">
        <f t="shared" si="11"/>
        <v>6.0556464811783961</v>
      </c>
      <c r="I22" s="232">
        <f t="shared" si="12"/>
        <v>4.8494983277591972</v>
      </c>
      <c r="J22" s="232">
        <f t="shared" si="13"/>
        <v>5.0769230769230766</v>
      </c>
      <c r="K22" s="232">
        <f t="shared" si="14"/>
        <v>4.431314623338257</v>
      </c>
      <c r="L22" s="232">
        <f t="shared" si="15"/>
        <v>4.4032444959443797</v>
      </c>
      <c r="M22" s="232">
        <f t="shared" si="16"/>
        <v>2.783964365256125</v>
      </c>
    </row>
    <row r="23" spans="1:17" x14ac:dyDescent="0.2">
      <c r="A23" s="291" t="s">
        <v>35</v>
      </c>
      <c r="B23" s="292"/>
      <c r="C23" s="233">
        <f t="shared" si="6"/>
        <v>35.205024011821209</v>
      </c>
      <c r="D23" s="233">
        <f t="shared" si="7"/>
        <v>31.41090909090909</v>
      </c>
      <c r="E23" s="233">
        <f t="shared" si="8"/>
        <v>28.126595201633485</v>
      </c>
      <c r="F23" s="233">
        <f t="shared" si="9"/>
        <v>22.957542110907831</v>
      </c>
      <c r="G23" s="233">
        <f t="shared" si="10"/>
        <v>17.66224562114002</v>
      </c>
      <c r="H23" s="233">
        <f t="shared" si="11"/>
        <v>14.052744002628984</v>
      </c>
      <c r="I23" s="233">
        <f t="shared" si="12"/>
        <v>12.81949515796158</v>
      </c>
      <c r="J23" s="233">
        <f t="shared" si="13"/>
        <v>11.135729839171791</v>
      </c>
      <c r="K23" s="233">
        <f t="shared" si="14"/>
        <v>10.473272297696397</v>
      </c>
      <c r="L23" s="233">
        <f t="shared" si="15"/>
        <v>9.1968787129507721</v>
      </c>
      <c r="M23" s="233">
        <f t="shared" si="16"/>
        <v>7.8473332069236399</v>
      </c>
    </row>
    <row r="24" spans="1:17" x14ac:dyDescent="0.2">
      <c r="A24" s="57" t="s">
        <v>75</v>
      </c>
      <c r="C24" s="2"/>
      <c r="D24" s="2"/>
      <c r="E24" s="2"/>
      <c r="F24" s="2"/>
      <c r="G24" s="2"/>
      <c r="H24" s="2"/>
      <c r="I24" s="2"/>
      <c r="J24" s="2"/>
      <c r="K24" s="2"/>
      <c r="L24" s="2"/>
      <c r="P24" s="66"/>
      <c r="Q24" s="66"/>
    </row>
    <row r="25" spans="1:17" x14ac:dyDescent="0.2">
      <c r="A25" s="57"/>
      <c r="C25" s="2"/>
      <c r="D25" s="2"/>
      <c r="E25" s="2"/>
      <c r="F25" s="2"/>
      <c r="G25" s="2"/>
      <c r="H25" s="2"/>
      <c r="I25" s="2"/>
      <c r="J25" s="2"/>
      <c r="K25" s="2"/>
      <c r="L25" s="2"/>
      <c r="M25" s="126" t="s">
        <v>77</v>
      </c>
      <c r="P25" s="66"/>
      <c r="Q25" s="66"/>
    </row>
    <row r="26" spans="1:17" ht="24" x14ac:dyDescent="0.2">
      <c r="A26" s="208"/>
      <c r="B26" s="198" t="s">
        <v>219</v>
      </c>
      <c r="C26" s="127" t="s">
        <v>171</v>
      </c>
      <c r="D26" s="127" t="s">
        <v>172</v>
      </c>
      <c r="E26" s="127" t="s">
        <v>173</v>
      </c>
      <c r="F26" s="127" t="s">
        <v>174</v>
      </c>
      <c r="G26" s="127" t="s">
        <v>175</v>
      </c>
      <c r="H26" s="127" t="s">
        <v>176</v>
      </c>
      <c r="I26" s="127" t="s">
        <v>177</v>
      </c>
      <c r="J26" s="127" t="s">
        <v>178</v>
      </c>
      <c r="K26" s="127" t="s">
        <v>179</v>
      </c>
      <c r="L26" s="127" t="s">
        <v>180</v>
      </c>
      <c r="M26" s="127" t="s">
        <v>181</v>
      </c>
      <c r="P26" s="66"/>
      <c r="Q26" s="66"/>
    </row>
    <row r="27" spans="1:17" x14ac:dyDescent="0.2">
      <c r="A27" s="22" t="s">
        <v>31</v>
      </c>
      <c r="B27" s="184" t="s">
        <v>66</v>
      </c>
      <c r="C27" s="231">
        <f t="shared" ref="C27:C33" si="17">(E76/D76)*100</f>
        <v>17.637745408486381</v>
      </c>
      <c r="D27" s="231">
        <f t="shared" ref="D27:D33" si="18">(G76/F76)*100</f>
        <v>15.732189973614776</v>
      </c>
      <c r="E27" s="231">
        <f t="shared" ref="E27:E33" si="19">(I76/H76)*100</f>
        <v>12.053698943159096</v>
      </c>
      <c r="F27" s="231">
        <f t="shared" ref="F27:F33" si="20">(K76/J76)*100</f>
        <v>9.9545224861040928</v>
      </c>
      <c r="G27" s="231">
        <f t="shared" ref="G27:G33" si="21">(M76/L76)*100</f>
        <v>7.8024796921761439</v>
      </c>
      <c r="H27" s="231">
        <f t="shared" ref="H27:H33" si="22">(O76/N76)*100</f>
        <v>7.5781559161060557</v>
      </c>
      <c r="I27" s="231">
        <f t="shared" ref="I27:I33" si="23">(Q76/P76)*100</f>
        <v>6.3949139865370235</v>
      </c>
      <c r="J27" s="231">
        <f t="shared" ref="J27:J33" si="24">(S76/R76)*100</f>
        <v>5.4889071487263763</v>
      </c>
      <c r="K27" s="231">
        <f t="shared" ref="K27:K33" si="25">(U76/T76)*100</f>
        <v>4.3821491864024491</v>
      </c>
      <c r="L27" s="231">
        <f t="shared" ref="L27:L33" si="26">(W76/V76)*100</f>
        <v>4.2981665163811247</v>
      </c>
      <c r="M27" s="231">
        <f t="shared" ref="M27:M33" si="27">(Y76/X76)*100</f>
        <v>3.7693222354340068</v>
      </c>
    </row>
    <row r="28" spans="1:17" x14ac:dyDescent="0.2">
      <c r="A28" s="20"/>
      <c r="B28" s="184" t="s">
        <v>72</v>
      </c>
      <c r="C28" s="231">
        <f t="shared" si="17"/>
        <v>28.14538676607642</v>
      </c>
      <c r="D28" s="231">
        <f t="shared" si="18"/>
        <v>19.745845552297165</v>
      </c>
      <c r="E28" s="231">
        <f t="shared" si="19"/>
        <v>11.543624161073826</v>
      </c>
      <c r="F28" s="231">
        <f t="shared" si="20"/>
        <v>6.7192036499377856</v>
      </c>
      <c r="G28" s="231">
        <f t="shared" si="21"/>
        <v>4.0162684290798172</v>
      </c>
      <c r="H28" s="231">
        <f t="shared" si="22"/>
        <v>3.0738119312436805</v>
      </c>
      <c r="I28" s="231">
        <f t="shared" si="23"/>
        <v>2.6134301270417422</v>
      </c>
      <c r="J28" s="231">
        <f t="shared" si="24"/>
        <v>2.601598367624554</v>
      </c>
      <c r="K28" s="231">
        <f t="shared" si="25"/>
        <v>1.9437340153452685</v>
      </c>
      <c r="L28" s="231">
        <f t="shared" si="26"/>
        <v>1.8405841192576817</v>
      </c>
      <c r="M28" s="231">
        <f t="shared" si="27"/>
        <v>1.362729891424773</v>
      </c>
    </row>
    <row r="29" spans="1:17" x14ac:dyDescent="0.2">
      <c r="A29" s="20"/>
      <c r="B29" s="184" t="s">
        <v>68</v>
      </c>
      <c r="C29" s="231">
        <f t="shared" si="17"/>
        <v>27.433107909438398</v>
      </c>
      <c r="D29" s="231">
        <f t="shared" si="18"/>
        <v>21.081156197887715</v>
      </c>
      <c r="E29" s="231">
        <f t="shared" si="19"/>
        <v>20.575125808770668</v>
      </c>
      <c r="F29" s="231">
        <f t="shared" si="20"/>
        <v>16.774705648895356</v>
      </c>
      <c r="G29" s="231">
        <f t="shared" si="21"/>
        <v>11.660531290418865</v>
      </c>
      <c r="H29" s="231">
        <f t="shared" si="22"/>
        <v>6.3070273731391069</v>
      </c>
      <c r="I29" s="231">
        <f t="shared" si="23"/>
        <v>5.9070057201110044</v>
      </c>
      <c r="J29" s="231">
        <f t="shared" si="24"/>
        <v>5.440249754292652</v>
      </c>
      <c r="K29" s="231">
        <f t="shared" si="25"/>
        <v>4.92654433889905</v>
      </c>
      <c r="L29" s="231">
        <f t="shared" si="26"/>
        <v>3.1713160352458685</v>
      </c>
      <c r="M29" s="231">
        <f t="shared" si="27"/>
        <v>2.7911810556009207</v>
      </c>
    </row>
    <row r="30" spans="1:17" x14ac:dyDescent="0.2">
      <c r="A30" s="20"/>
      <c r="B30" s="184" t="s">
        <v>65</v>
      </c>
      <c r="C30" s="231">
        <f t="shared" si="17"/>
        <v>31.988472622478387</v>
      </c>
      <c r="D30" s="231">
        <f t="shared" si="18"/>
        <v>28.366762177650429</v>
      </c>
      <c r="E30" s="231">
        <f t="shared" si="19"/>
        <v>30.33033033033033</v>
      </c>
      <c r="F30" s="231">
        <f t="shared" si="20"/>
        <v>24.011299435028249</v>
      </c>
      <c r="G30" s="231">
        <f t="shared" si="21"/>
        <v>22.978723404255319</v>
      </c>
      <c r="H30" s="231">
        <f t="shared" si="22"/>
        <v>18.609406952965234</v>
      </c>
      <c r="I30" s="231">
        <f t="shared" si="23"/>
        <v>16.836734693877549</v>
      </c>
      <c r="J30" s="231">
        <f t="shared" si="24"/>
        <v>13.473053892215569</v>
      </c>
      <c r="K30" s="231">
        <f t="shared" si="25"/>
        <v>12.606232294617564</v>
      </c>
      <c r="L30" s="231">
        <f t="shared" si="26"/>
        <v>9.4958968347010551</v>
      </c>
      <c r="M30" s="231">
        <f t="shared" si="27"/>
        <v>10.846953937592868</v>
      </c>
    </row>
    <row r="31" spans="1:17" x14ac:dyDescent="0.2">
      <c r="A31" s="20"/>
      <c r="B31" s="184" t="s">
        <v>73</v>
      </c>
      <c r="C31" s="231">
        <f t="shared" si="17"/>
        <v>40.734177215189874</v>
      </c>
      <c r="D31" s="231">
        <f t="shared" si="18"/>
        <v>37.468160978094758</v>
      </c>
      <c r="E31" s="231">
        <f t="shared" si="19"/>
        <v>35.49720398735716</v>
      </c>
      <c r="F31" s="231">
        <f t="shared" si="20"/>
        <v>30.76923076923077</v>
      </c>
      <c r="G31" s="231">
        <f t="shared" si="21"/>
        <v>23.101433882103027</v>
      </c>
      <c r="H31" s="231">
        <f t="shared" si="22"/>
        <v>19.003663003663004</v>
      </c>
      <c r="I31" s="231">
        <f t="shared" si="23"/>
        <v>18.555240793201133</v>
      </c>
      <c r="J31" s="231">
        <f t="shared" si="24"/>
        <v>16.747442110931608</v>
      </c>
      <c r="K31" s="231">
        <f t="shared" si="25"/>
        <v>15.4864413314484</v>
      </c>
      <c r="L31" s="231">
        <f t="shared" si="26"/>
        <v>14.573908790805723</v>
      </c>
      <c r="M31" s="231">
        <f t="shared" si="27"/>
        <v>13.170731707317074</v>
      </c>
    </row>
    <row r="32" spans="1:17" ht="13.5" thickBot="1" x14ac:dyDescent="0.25">
      <c r="A32" s="47"/>
      <c r="B32" s="63" t="s">
        <v>6</v>
      </c>
      <c r="C32" s="232">
        <f t="shared" si="17"/>
        <v>37.333333333333336</v>
      </c>
      <c r="D32" s="232">
        <f t="shared" si="18"/>
        <v>24.096385542168676</v>
      </c>
      <c r="E32" s="232">
        <f t="shared" si="19"/>
        <v>27.500000000000004</v>
      </c>
      <c r="F32" s="232">
        <f t="shared" si="20"/>
        <v>21.359223300970871</v>
      </c>
      <c r="G32" s="232">
        <f t="shared" si="21"/>
        <v>7.2992700729926998</v>
      </c>
      <c r="H32" s="232">
        <f t="shared" si="22"/>
        <v>4.1975308641975309</v>
      </c>
      <c r="I32" s="232">
        <f t="shared" si="23"/>
        <v>3.4653465346534658</v>
      </c>
      <c r="J32" s="232">
        <f t="shared" si="24"/>
        <v>3.5264483627204033</v>
      </c>
      <c r="K32" s="232">
        <f t="shared" si="25"/>
        <v>3.5128805620608898</v>
      </c>
      <c r="L32" s="232">
        <f t="shared" si="26"/>
        <v>3.8240917782026771</v>
      </c>
      <c r="M32" s="232">
        <f t="shared" si="27"/>
        <v>3.3210332103321036</v>
      </c>
    </row>
    <row r="33" spans="1:13" x14ac:dyDescent="0.2">
      <c r="A33" s="283" t="s">
        <v>35</v>
      </c>
      <c r="B33" s="284"/>
      <c r="C33" s="233">
        <f t="shared" si="17"/>
        <v>29.036027263875365</v>
      </c>
      <c r="D33" s="233">
        <f t="shared" si="18"/>
        <v>24.255237363059774</v>
      </c>
      <c r="E33" s="233">
        <f t="shared" si="19"/>
        <v>21.903836813987372</v>
      </c>
      <c r="F33" s="233">
        <f t="shared" si="20"/>
        <v>17.564563928873834</v>
      </c>
      <c r="G33" s="233">
        <f t="shared" si="21"/>
        <v>12.512540631646536</v>
      </c>
      <c r="H33" s="233">
        <f t="shared" si="22"/>
        <v>8.5630434186346314</v>
      </c>
      <c r="I33" s="233">
        <f t="shared" si="23"/>
        <v>8.0728525719911381</v>
      </c>
      <c r="J33" s="233">
        <f t="shared" si="24"/>
        <v>7.3524737790020129</v>
      </c>
      <c r="K33" s="233">
        <f t="shared" si="25"/>
        <v>6.6693027547120076</v>
      </c>
      <c r="L33" s="233">
        <f t="shared" si="26"/>
        <v>5.2330731913098507</v>
      </c>
      <c r="M33" s="233">
        <f t="shared" si="27"/>
        <v>4.6208444991670889</v>
      </c>
    </row>
    <row r="34" spans="1:13" x14ac:dyDescent="0.2">
      <c r="A34" s="57" t="s">
        <v>75</v>
      </c>
    </row>
    <row r="66" spans="1:25" s="4" customFormat="1" x14ac:dyDescent="0.2">
      <c r="A66" s="53" t="s">
        <v>74</v>
      </c>
      <c r="B66" s="3"/>
    </row>
    <row r="67" spans="1:25" x14ac:dyDescent="0.2">
      <c r="A67" s="69" t="s">
        <v>202</v>
      </c>
      <c r="B67" s="69" t="s">
        <v>0</v>
      </c>
      <c r="C67" s="69" t="s">
        <v>212</v>
      </c>
      <c r="D67" s="69" t="s">
        <v>78</v>
      </c>
      <c r="E67" s="69" t="s">
        <v>44</v>
      </c>
      <c r="F67" s="69" t="s">
        <v>45</v>
      </c>
      <c r="G67" s="69" t="s">
        <v>46</v>
      </c>
      <c r="H67" s="69" t="s">
        <v>47</v>
      </c>
      <c r="I67" s="69" t="s">
        <v>48</v>
      </c>
      <c r="J67" s="69" t="s">
        <v>49</v>
      </c>
      <c r="K67" s="69" t="s">
        <v>50</v>
      </c>
      <c r="L67" s="69" t="s">
        <v>51</v>
      </c>
      <c r="M67" s="69" t="s">
        <v>52</v>
      </c>
      <c r="N67" s="69" t="s">
        <v>53</v>
      </c>
      <c r="O67" s="69" t="s">
        <v>54</v>
      </c>
      <c r="P67" s="69" t="s">
        <v>55</v>
      </c>
      <c r="Q67" s="69" t="s">
        <v>56</v>
      </c>
      <c r="R67" s="69" t="s">
        <v>57</v>
      </c>
      <c r="S67" s="69" t="s">
        <v>58</v>
      </c>
      <c r="T67" s="69" t="s">
        <v>59</v>
      </c>
      <c r="U67" s="69" t="s">
        <v>60</v>
      </c>
      <c r="V67" s="69" t="s">
        <v>61</v>
      </c>
      <c r="W67" s="69" t="s">
        <v>62</v>
      </c>
      <c r="X67" s="69" t="s">
        <v>63</v>
      </c>
      <c r="Y67" s="69" t="s">
        <v>64</v>
      </c>
    </row>
    <row r="68" spans="1:25" x14ac:dyDescent="0.2">
      <c r="A68" s="69" t="s">
        <v>27</v>
      </c>
      <c r="B68" s="69" t="s">
        <v>1</v>
      </c>
      <c r="C68" s="55">
        <v>565</v>
      </c>
      <c r="D68" s="55">
        <v>1905</v>
      </c>
      <c r="E68" s="55">
        <v>470</v>
      </c>
      <c r="F68" s="55">
        <v>1763</v>
      </c>
      <c r="G68" s="55">
        <v>410</v>
      </c>
      <c r="H68" s="55">
        <v>1900</v>
      </c>
      <c r="I68" s="55">
        <v>395</v>
      </c>
      <c r="J68" s="55">
        <v>1975</v>
      </c>
      <c r="K68" s="55">
        <v>343</v>
      </c>
      <c r="L68" s="55">
        <v>2338</v>
      </c>
      <c r="M68" s="55">
        <v>360</v>
      </c>
      <c r="N68" s="55">
        <v>2671</v>
      </c>
      <c r="O68" s="55">
        <v>366</v>
      </c>
      <c r="P68" s="55">
        <v>2741</v>
      </c>
      <c r="Q68" s="55">
        <v>333</v>
      </c>
      <c r="R68" s="55">
        <v>3367</v>
      </c>
      <c r="S68" s="55">
        <v>331</v>
      </c>
      <c r="T68" s="55">
        <v>3421</v>
      </c>
      <c r="U68" s="55">
        <v>323</v>
      </c>
      <c r="V68" s="55">
        <v>3835</v>
      </c>
      <c r="W68" s="55">
        <v>346</v>
      </c>
      <c r="X68" s="55">
        <v>4415</v>
      </c>
      <c r="Y68" s="55">
        <v>282</v>
      </c>
    </row>
    <row r="69" spans="1:25" x14ac:dyDescent="0.2">
      <c r="A69" s="69"/>
      <c r="B69" s="69" t="s">
        <v>2</v>
      </c>
      <c r="C69" s="55">
        <v>350</v>
      </c>
      <c r="D69" s="55">
        <v>1153</v>
      </c>
      <c r="E69" s="55">
        <v>308</v>
      </c>
      <c r="F69" s="55">
        <v>1069</v>
      </c>
      <c r="G69" s="55">
        <v>259</v>
      </c>
      <c r="H69" s="55">
        <v>1545</v>
      </c>
      <c r="I69" s="55">
        <v>208</v>
      </c>
      <c r="J69" s="55">
        <v>2201</v>
      </c>
      <c r="K69" s="55">
        <v>205</v>
      </c>
      <c r="L69" s="55">
        <v>3394</v>
      </c>
      <c r="M69" s="55">
        <v>210</v>
      </c>
      <c r="N69" s="55">
        <v>4208</v>
      </c>
      <c r="O69" s="55">
        <v>210</v>
      </c>
      <c r="P69" s="55">
        <v>4512</v>
      </c>
      <c r="Q69" s="55">
        <v>188</v>
      </c>
      <c r="R69" s="55">
        <v>4727</v>
      </c>
      <c r="S69" s="55">
        <v>191</v>
      </c>
      <c r="T69" s="55">
        <v>4654</v>
      </c>
      <c r="U69" s="55">
        <v>184</v>
      </c>
      <c r="V69" s="55">
        <v>5352</v>
      </c>
      <c r="W69" s="55">
        <v>159</v>
      </c>
      <c r="X69" s="55">
        <v>7089</v>
      </c>
      <c r="Y69" s="55">
        <v>194</v>
      </c>
    </row>
    <row r="70" spans="1:25" x14ac:dyDescent="0.2">
      <c r="A70" s="69"/>
      <c r="B70" s="69" t="s">
        <v>3</v>
      </c>
      <c r="C70" s="55">
        <v>1468</v>
      </c>
      <c r="D70" s="55">
        <v>3668</v>
      </c>
      <c r="E70" s="55">
        <v>1232</v>
      </c>
      <c r="F70" s="55">
        <v>3702</v>
      </c>
      <c r="G70" s="55">
        <v>1028</v>
      </c>
      <c r="H70" s="55">
        <v>3375</v>
      </c>
      <c r="I70" s="55">
        <v>896</v>
      </c>
      <c r="J70" s="55">
        <v>3748</v>
      </c>
      <c r="K70" s="55">
        <v>859</v>
      </c>
      <c r="L70" s="55">
        <v>4453</v>
      </c>
      <c r="M70" s="55">
        <v>764</v>
      </c>
      <c r="N70" s="55">
        <v>6471</v>
      </c>
      <c r="O70" s="55">
        <v>757</v>
      </c>
      <c r="P70" s="55">
        <v>6365</v>
      </c>
      <c r="Q70" s="55">
        <v>718</v>
      </c>
      <c r="R70" s="55">
        <v>6406</v>
      </c>
      <c r="S70" s="55">
        <v>598</v>
      </c>
      <c r="T70" s="55">
        <v>6526</v>
      </c>
      <c r="U70" s="55">
        <v>547</v>
      </c>
      <c r="V70" s="55">
        <v>8769</v>
      </c>
      <c r="W70" s="55">
        <v>509</v>
      </c>
      <c r="X70" s="55">
        <v>9854</v>
      </c>
      <c r="Y70" s="55">
        <v>540</v>
      </c>
    </row>
    <row r="71" spans="1:25" x14ac:dyDescent="0.2">
      <c r="A71" s="69"/>
      <c r="B71" s="69" t="s">
        <v>4</v>
      </c>
      <c r="C71" s="55">
        <v>76</v>
      </c>
      <c r="D71" s="55">
        <v>237</v>
      </c>
      <c r="E71" s="55">
        <v>94</v>
      </c>
      <c r="F71" s="55">
        <v>224</v>
      </c>
      <c r="G71" s="55">
        <v>67</v>
      </c>
      <c r="H71" s="55">
        <v>175</v>
      </c>
      <c r="I71" s="55">
        <v>67</v>
      </c>
      <c r="J71" s="55">
        <v>212</v>
      </c>
      <c r="K71" s="55">
        <v>51</v>
      </c>
      <c r="L71" s="55">
        <v>263</v>
      </c>
      <c r="M71" s="55">
        <v>61</v>
      </c>
      <c r="N71" s="55">
        <v>290</v>
      </c>
      <c r="O71" s="55">
        <v>65</v>
      </c>
      <c r="P71" s="55">
        <v>317</v>
      </c>
      <c r="Q71" s="55">
        <v>51</v>
      </c>
      <c r="R71" s="55">
        <v>315</v>
      </c>
      <c r="S71" s="55">
        <v>53</v>
      </c>
      <c r="T71" s="55">
        <v>342</v>
      </c>
      <c r="U71" s="55">
        <v>55</v>
      </c>
      <c r="V71" s="55">
        <v>378</v>
      </c>
      <c r="W71" s="55">
        <v>63</v>
      </c>
      <c r="X71" s="55">
        <v>324</v>
      </c>
      <c r="Y71" s="55">
        <v>54</v>
      </c>
    </row>
    <row r="72" spans="1:25" x14ac:dyDescent="0.2">
      <c r="A72" s="69"/>
      <c r="B72" s="69" t="s">
        <v>5</v>
      </c>
      <c r="C72" s="55">
        <v>2740</v>
      </c>
      <c r="D72" s="55">
        <v>6446</v>
      </c>
      <c r="E72" s="55">
        <v>2600</v>
      </c>
      <c r="F72" s="55">
        <v>6853</v>
      </c>
      <c r="G72" s="55">
        <v>2503</v>
      </c>
      <c r="H72" s="55">
        <v>6595</v>
      </c>
      <c r="I72" s="55">
        <v>2248</v>
      </c>
      <c r="J72" s="55">
        <v>7522</v>
      </c>
      <c r="K72" s="55">
        <v>2152</v>
      </c>
      <c r="L72" s="55">
        <v>9009</v>
      </c>
      <c r="M72" s="55">
        <v>2055</v>
      </c>
      <c r="N72" s="55">
        <v>10093</v>
      </c>
      <c r="O72" s="55">
        <v>1986</v>
      </c>
      <c r="P72" s="55">
        <v>10663</v>
      </c>
      <c r="Q72" s="55">
        <v>1911</v>
      </c>
      <c r="R72" s="55">
        <v>10712</v>
      </c>
      <c r="S72" s="55">
        <v>1709</v>
      </c>
      <c r="T72" s="55">
        <v>11468</v>
      </c>
      <c r="U72" s="55">
        <v>1698</v>
      </c>
      <c r="V72" s="55">
        <v>11944</v>
      </c>
      <c r="W72" s="55">
        <v>1749</v>
      </c>
      <c r="X72" s="55">
        <v>14337</v>
      </c>
      <c r="Y72" s="55">
        <v>1802</v>
      </c>
    </row>
    <row r="73" spans="1:25" x14ac:dyDescent="0.2">
      <c r="A73" s="69"/>
      <c r="B73" s="69" t="s">
        <v>6</v>
      </c>
      <c r="C73" s="55">
        <v>57</v>
      </c>
      <c r="D73" s="55">
        <v>126</v>
      </c>
      <c r="E73" s="55">
        <v>61</v>
      </c>
      <c r="F73" s="55">
        <v>139</v>
      </c>
      <c r="G73" s="55">
        <v>52</v>
      </c>
      <c r="H73" s="55">
        <v>123</v>
      </c>
      <c r="I73" s="55">
        <v>43</v>
      </c>
      <c r="J73" s="55">
        <v>193</v>
      </c>
      <c r="K73" s="55">
        <v>29</v>
      </c>
      <c r="L73" s="55">
        <v>297</v>
      </c>
      <c r="M73" s="55">
        <v>39</v>
      </c>
      <c r="N73" s="55">
        <v>611</v>
      </c>
      <c r="O73" s="55">
        <v>37</v>
      </c>
      <c r="P73" s="55">
        <v>598</v>
      </c>
      <c r="Q73" s="55">
        <v>29</v>
      </c>
      <c r="R73" s="55">
        <v>650</v>
      </c>
      <c r="S73" s="55">
        <v>33</v>
      </c>
      <c r="T73" s="55">
        <v>677</v>
      </c>
      <c r="U73" s="55">
        <v>30</v>
      </c>
      <c r="V73" s="55">
        <v>863</v>
      </c>
      <c r="W73" s="55">
        <v>38</v>
      </c>
      <c r="X73" s="55">
        <v>898</v>
      </c>
      <c r="Y73" s="55">
        <v>25</v>
      </c>
    </row>
    <row r="74" spans="1:25" x14ac:dyDescent="0.2">
      <c r="A74" s="275" t="s">
        <v>33</v>
      </c>
      <c r="B74" s="276"/>
      <c r="C74" s="58">
        <v>5256</v>
      </c>
      <c r="D74" s="58">
        <v>13535</v>
      </c>
      <c r="E74" s="58">
        <v>4765</v>
      </c>
      <c r="F74" s="58">
        <v>13750</v>
      </c>
      <c r="G74" s="58">
        <v>4319</v>
      </c>
      <c r="H74" s="58">
        <v>13713</v>
      </c>
      <c r="I74" s="58">
        <v>3857</v>
      </c>
      <c r="J74" s="58">
        <v>15851</v>
      </c>
      <c r="K74" s="58">
        <v>3639</v>
      </c>
      <c r="L74" s="58">
        <v>19754</v>
      </c>
      <c r="M74" s="58">
        <v>3489</v>
      </c>
      <c r="N74" s="58">
        <v>24344</v>
      </c>
      <c r="O74" s="58">
        <v>3421</v>
      </c>
      <c r="P74" s="58">
        <v>25196</v>
      </c>
      <c r="Q74" s="58">
        <v>3230</v>
      </c>
      <c r="R74" s="58">
        <v>26177</v>
      </c>
      <c r="S74" s="58">
        <v>2915</v>
      </c>
      <c r="T74" s="58">
        <v>27088</v>
      </c>
      <c r="U74" s="58">
        <v>2837</v>
      </c>
      <c r="V74" s="58">
        <v>31141</v>
      </c>
      <c r="W74" s="58">
        <v>2864</v>
      </c>
      <c r="X74" s="58">
        <v>36917</v>
      </c>
      <c r="Y74" s="58">
        <v>2897</v>
      </c>
    </row>
    <row r="75" spans="1:25" ht="15" x14ac:dyDescent="0.25">
      <c r="A75" s="9"/>
      <c r="B75" s="11"/>
      <c r="C75" s="12"/>
      <c r="D75" s="12"/>
      <c r="E75" s="12"/>
      <c r="F75" s="12"/>
      <c r="G75" s="12"/>
      <c r="H75" s="12"/>
      <c r="I75" s="12"/>
      <c r="J75" s="12"/>
      <c r="K75" s="12"/>
      <c r="L75" s="12"/>
      <c r="M75" s="12"/>
      <c r="N75" s="12"/>
      <c r="O75" s="12"/>
      <c r="P75" s="12"/>
      <c r="Q75" s="12"/>
      <c r="R75" s="12"/>
      <c r="S75" s="12"/>
      <c r="T75" s="12"/>
      <c r="U75" s="12"/>
      <c r="V75" s="12"/>
      <c r="W75" s="12"/>
      <c r="X75" s="12"/>
      <c r="Y75" s="10"/>
    </row>
    <row r="76" spans="1:25" x14ac:dyDescent="0.2">
      <c r="A76" s="69" t="s">
        <v>28</v>
      </c>
      <c r="B76" s="69" t="s">
        <v>1</v>
      </c>
      <c r="C76" s="55">
        <v>575</v>
      </c>
      <c r="D76" s="55">
        <v>3158</v>
      </c>
      <c r="E76" s="55">
        <v>557</v>
      </c>
      <c r="F76" s="55">
        <v>3032</v>
      </c>
      <c r="G76" s="55">
        <v>477</v>
      </c>
      <c r="H76" s="55">
        <v>3501</v>
      </c>
      <c r="I76" s="55">
        <v>422</v>
      </c>
      <c r="J76" s="55">
        <v>3958</v>
      </c>
      <c r="K76" s="55">
        <v>394</v>
      </c>
      <c r="L76" s="55">
        <v>4678</v>
      </c>
      <c r="M76" s="55">
        <v>365</v>
      </c>
      <c r="N76" s="55">
        <v>5054</v>
      </c>
      <c r="O76" s="55">
        <v>383</v>
      </c>
      <c r="P76" s="55">
        <v>5348</v>
      </c>
      <c r="Q76" s="55">
        <v>342</v>
      </c>
      <c r="R76" s="55">
        <v>6085</v>
      </c>
      <c r="S76" s="55">
        <v>334</v>
      </c>
      <c r="T76" s="55">
        <v>6207</v>
      </c>
      <c r="U76" s="55">
        <v>272</v>
      </c>
      <c r="V76" s="55">
        <v>6654</v>
      </c>
      <c r="W76" s="55">
        <v>286</v>
      </c>
      <c r="X76" s="55">
        <v>8410</v>
      </c>
      <c r="Y76" s="55">
        <v>317</v>
      </c>
    </row>
    <row r="77" spans="1:25" x14ac:dyDescent="0.2">
      <c r="A77" s="69"/>
      <c r="B77" s="69" t="s">
        <v>2</v>
      </c>
      <c r="C77" s="55">
        <v>314</v>
      </c>
      <c r="D77" s="55">
        <v>1073</v>
      </c>
      <c r="E77" s="55">
        <v>302</v>
      </c>
      <c r="F77" s="55">
        <v>1023</v>
      </c>
      <c r="G77" s="55">
        <v>202</v>
      </c>
      <c r="H77" s="55">
        <v>1490</v>
      </c>
      <c r="I77" s="55">
        <v>172</v>
      </c>
      <c r="J77" s="55">
        <v>2411</v>
      </c>
      <c r="K77" s="55">
        <v>162</v>
      </c>
      <c r="L77" s="55">
        <v>3934</v>
      </c>
      <c r="M77" s="55">
        <v>158</v>
      </c>
      <c r="N77" s="55">
        <v>4945</v>
      </c>
      <c r="O77" s="55">
        <v>152</v>
      </c>
      <c r="P77" s="55">
        <v>5510</v>
      </c>
      <c r="Q77" s="55">
        <v>144</v>
      </c>
      <c r="R77" s="55">
        <v>5881</v>
      </c>
      <c r="S77" s="55">
        <v>153</v>
      </c>
      <c r="T77" s="55">
        <v>5865</v>
      </c>
      <c r="U77" s="55">
        <v>114</v>
      </c>
      <c r="V77" s="55">
        <v>6574</v>
      </c>
      <c r="W77" s="55">
        <v>121</v>
      </c>
      <c r="X77" s="55">
        <v>9026</v>
      </c>
      <c r="Y77" s="55">
        <v>123</v>
      </c>
    </row>
    <row r="78" spans="1:25" x14ac:dyDescent="0.2">
      <c r="A78" s="69"/>
      <c r="B78" s="69" t="s">
        <v>3</v>
      </c>
      <c r="C78" s="55">
        <v>2241</v>
      </c>
      <c r="D78" s="55">
        <v>6802</v>
      </c>
      <c r="E78" s="55">
        <v>1866</v>
      </c>
      <c r="F78" s="55">
        <v>7196</v>
      </c>
      <c r="G78" s="55">
        <v>1517</v>
      </c>
      <c r="H78" s="55">
        <v>6955</v>
      </c>
      <c r="I78" s="55">
        <v>1431</v>
      </c>
      <c r="J78" s="55">
        <v>7559</v>
      </c>
      <c r="K78" s="55">
        <v>1268</v>
      </c>
      <c r="L78" s="55">
        <v>10051</v>
      </c>
      <c r="M78" s="55">
        <v>1172</v>
      </c>
      <c r="N78" s="55">
        <v>18741</v>
      </c>
      <c r="O78" s="55">
        <v>1182</v>
      </c>
      <c r="P78" s="55">
        <v>17657</v>
      </c>
      <c r="Q78" s="55">
        <v>1043</v>
      </c>
      <c r="R78" s="55">
        <v>17297</v>
      </c>
      <c r="S78" s="55">
        <v>941</v>
      </c>
      <c r="T78" s="55">
        <v>16949</v>
      </c>
      <c r="U78" s="55">
        <v>835</v>
      </c>
      <c r="V78" s="55">
        <v>24627</v>
      </c>
      <c r="W78" s="55">
        <v>781</v>
      </c>
      <c r="X78" s="55">
        <v>26942</v>
      </c>
      <c r="Y78" s="55">
        <v>752</v>
      </c>
    </row>
    <row r="79" spans="1:25" x14ac:dyDescent="0.2">
      <c r="A79" s="69"/>
      <c r="B79" s="69" t="s">
        <v>4</v>
      </c>
      <c r="C79" s="55">
        <v>102</v>
      </c>
      <c r="D79" s="55">
        <v>347</v>
      </c>
      <c r="E79" s="55">
        <v>111</v>
      </c>
      <c r="F79" s="55">
        <v>349</v>
      </c>
      <c r="G79" s="55">
        <v>99</v>
      </c>
      <c r="H79" s="55">
        <v>333</v>
      </c>
      <c r="I79" s="55">
        <v>101</v>
      </c>
      <c r="J79" s="55">
        <v>354</v>
      </c>
      <c r="K79" s="55">
        <v>85</v>
      </c>
      <c r="L79" s="55">
        <v>470</v>
      </c>
      <c r="M79" s="55">
        <v>108</v>
      </c>
      <c r="N79" s="55">
        <v>489</v>
      </c>
      <c r="O79" s="55">
        <v>91</v>
      </c>
      <c r="P79" s="55">
        <v>588</v>
      </c>
      <c r="Q79" s="55">
        <v>99</v>
      </c>
      <c r="R79" s="55">
        <v>668</v>
      </c>
      <c r="S79" s="55">
        <v>90</v>
      </c>
      <c r="T79" s="55">
        <v>706</v>
      </c>
      <c r="U79" s="55">
        <v>89</v>
      </c>
      <c r="V79" s="55">
        <v>853</v>
      </c>
      <c r="W79" s="55">
        <v>81</v>
      </c>
      <c r="X79" s="55">
        <v>673</v>
      </c>
      <c r="Y79" s="55">
        <v>73</v>
      </c>
    </row>
    <row r="80" spans="1:25" x14ac:dyDescent="0.2">
      <c r="A80" s="69"/>
      <c r="B80" s="69" t="s">
        <v>5</v>
      </c>
      <c r="C80" s="55">
        <v>1656</v>
      </c>
      <c r="D80" s="55">
        <v>3950</v>
      </c>
      <c r="E80" s="55">
        <v>1609</v>
      </c>
      <c r="F80" s="55">
        <v>3926</v>
      </c>
      <c r="G80" s="55">
        <v>1471</v>
      </c>
      <c r="H80" s="55">
        <v>4113</v>
      </c>
      <c r="I80" s="55">
        <v>1460</v>
      </c>
      <c r="J80" s="55">
        <v>4511</v>
      </c>
      <c r="K80" s="55">
        <v>1388</v>
      </c>
      <c r="L80" s="55">
        <v>5649</v>
      </c>
      <c r="M80" s="55">
        <v>1305</v>
      </c>
      <c r="N80" s="55">
        <v>6825</v>
      </c>
      <c r="O80" s="55">
        <v>1297</v>
      </c>
      <c r="P80" s="55">
        <v>7060</v>
      </c>
      <c r="Q80" s="55">
        <v>1310</v>
      </c>
      <c r="R80" s="55">
        <v>7428</v>
      </c>
      <c r="S80" s="55">
        <v>1244</v>
      </c>
      <c r="T80" s="55">
        <v>7781</v>
      </c>
      <c r="U80" s="55">
        <v>1205</v>
      </c>
      <c r="V80" s="55">
        <v>8179</v>
      </c>
      <c r="W80" s="55">
        <v>1192</v>
      </c>
      <c r="X80" s="55">
        <v>9635</v>
      </c>
      <c r="Y80" s="55">
        <v>1269</v>
      </c>
    </row>
    <row r="81" spans="1:25" x14ac:dyDescent="0.2">
      <c r="A81" s="69"/>
      <c r="B81" s="69" t="s">
        <v>6</v>
      </c>
      <c r="C81" s="55">
        <v>31</v>
      </c>
      <c r="D81" s="55">
        <v>75</v>
      </c>
      <c r="E81" s="55">
        <v>28</v>
      </c>
      <c r="F81" s="55">
        <v>83</v>
      </c>
      <c r="G81" s="55">
        <v>20</v>
      </c>
      <c r="H81" s="55">
        <v>80</v>
      </c>
      <c r="I81" s="55">
        <v>22</v>
      </c>
      <c r="J81" s="55">
        <v>103</v>
      </c>
      <c r="K81" s="55">
        <v>22</v>
      </c>
      <c r="L81" s="55">
        <v>137</v>
      </c>
      <c r="M81" s="55">
        <v>10</v>
      </c>
      <c r="N81" s="55">
        <v>405</v>
      </c>
      <c r="O81" s="55">
        <v>17</v>
      </c>
      <c r="P81" s="55">
        <v>404</v>
      </c>
      <c r="Q81" s="55">
        <v>14</v>
      </c>
      <c r="R81" s="55">
        <v>397</v>
      </c>
      <c r="S81" s="55">
        <v>14</v>
      </c>
      <c r="T81" s="55">
        <v>427</v>
      </c>
      <c r="U81" s="55">
        <v>15</v>
      </c>
      <c r="V81" s="55">
        <v>523</v>
      </c>
      <c r="W81" s="55">
        <v>20</v>
      </c>
      <c r="X81" s="55">
        <v>542</v>
      </c>
      <c r="Y81" s="55">
        <v>18</v>
      </c>
    </row>
    <row r="82" spans="1:25" x14ac:dyDescent="0.2">
      <c r="A82" s="275" t="s">
        <v>34</v>
      </c>
      <c r="B82" s="276"/>
      <c r="C82" s="58">
        <v>4919</v>
      </c>
      <c r="D82" s="58">
        <v>15405</v>
      </c>
      <c r="E82" s="58">
        <v>4473</v>
      </c>
      <c r="F82" s="58">
        <v>15609</v>
      </c>
      <c r="G82" s="58">
        <v>3786</v>
      </c>
      <c r="H82" s="58">
        <v>16472</v>
      </c>
      <c r="I82" s="58">
        <v>3608</v>
      </c>
      <c r="J82" s="58">
        <v>18896</v>
      </c>
      <c r="K82" s="58">
        <v>3319</v>
      </c>
      <c r="L82" s="58">
        <v>24919</v>
      </c>
      <c r="M82" s="58">
        <v>3118</v>
      </c>
      <c r="N82" s="58">
        <v>36459</v>
      </c>
      <c r="O82" s="58">
        <v>3122</v>
      </c>
      <c r="P82" s="58">
        <v>36567</v>
      </c>
      <c r="Q82" s="58">
        <v>2952</v>
      </c>
      <c r="R82" s="58">
        <v>37756</v>
      </c>
      <c r="S82" s="58">
        <v>2776</v>
      </c>
      <c r="T82" s="58">
        <v>37935</v>
      </c>
      <c r="U82" s="58">
        <v>2530</v>
      </c>
      <c r="V82" s="58">
        <v>47410</v>
      </c>
      <c r="W82" s="58">
        <v>2481</v>
      </c>
      <c r="X82" s="58">
        <v>55228</v>
      </c>
      <c r="Y82" s="58">
        <v>2552</v>
      </c>
    </row>
    <row r="83" spans="1:25" x14ac:dyDescent="0.2">
      <c r="A83" s="70" t="s">
        <v>29</v>
      </c>
      <c r="B83" s="70"/>
      <c r="C83" s="58">
        <v>10175</v>
      </c>
      <c r="D83" s="58">
        <v>28940</v>
      </c>
      <c r="E83" s="58">
        <v>9238</v>
      </c>
      <c r="F83" s="58">
        <v>29359</v>
      </c>
      <c r="G83" s="58">
        <v>8105</v>
      </c>
      <c r="H83" s="58">
        <v>30185</v>
      </c>
      <c r="I83" s="58">
        <v>7465</v>
      </c>
      <c r="J83" s="58">
        <v>34747</v>
      </c>
      <c r="K83" s="58">
        <v>6958</v>
      </c>
      <c r="L83" s="58">
        <v>44673</v>
      </c>
      <c r="M83" s="58">
        <v>6607</v>
      </c>
      <c r="N83" s="58">
        <v>60803</v>
      </c>
      <c r="O83" s="58">
        <v>6543</v>
      </c>
      <c r="P83" s="58">
        <v>61763</v>
      </c>
      <c r="Q83" s="58">
        <v>6182</v>
      </c>
      <c r="R83" s="58">
        <v>63933</v>
      </c>
      <c r="S83" s="58">
        <v>5691</v>
      </c>
      <c r="T83" s="58">
        <v>65023</v>
      </c>
      <c r="U83" s="58">
        <v>5367</v>
      </c>
      <c r="V83" s="58">
        <v>78551</v>
      </c>
      <c r="W83" s="58">
        <v>5345</v>
      </c>
      <c r="X83" s="58">
        <v>92145</v>
      </c>
      <c r="Y83" s="58">
        <v>5449</v>
      </c>
    </row>
    <row r="84" spans="1:25" x14ac:dyDescent="0.2">
      <c r="A84" s="57" t="s">
        <v>75</v>
      </c>
    </row>
  </sheetData>
  <mergeCells count="9">
    <mergeCell ref="A33:B33"/>
    <mergeCell ref="A74:B74"/>
    <mergeCell ref="A82:B82"/>
    <mergeCell ref="A1:J1"/>
    <mergeCell ref="A3:A4"/>
    <mergeCell ref="B3:D3"/>
    <mergeCell ref="E3:G3"/>
    <mergeCell ref="H3:J3"/>
    <mergeCell ref="A23:B23"/>
  </mergeCells>
  <pageMargins left="0.23622047244094491" right="0.23622047244094491" top="0.35433070866141736" bottom="0.35433070866141736" header="0" footer="0"/>
  <pageSetup paperSize="9" scale="67"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P48"/>
  <sheetViews>
    <sheetView showGridLines="0" zoomScaleNormal="100" workbookViewId="0">
      <selection activeCell="L27" sqref="L27"/>
    </sheetView>
  </sheetViews>
  <sheetFormatPr baseColWidth="10" defaultRowHeight="12" x14ac:dyDescent="0.2"/>
  <cols>
    <col min="1" max="2" width="8" style="97" customWidth="1"/>
    <col min="3" max="3" width="10" style="97" customWidth="1"/>
    <col min="4" max="6" width="8" style="97" customWidth="1"/>
    <col min="7" max="7" width="9.5703125" style="97" customWidth="1"/>
    <col min="8" max="8" width="14.85546875" style="97" customWidth="1"/>
    <col min="9" max="13" width="9.5703125" style="97" customWidth="1"/>
    <col min="14" max="16384" width="11.42578125" style="97"/>
  </cols>
  <sheetData>
    <row r="1" spans="1:16" ht="12.75" customHeight="1" x14ac:dyDescent="0.2">
      <c r="A1" s="296" t="s">
        <v>118</v>
      </c>
      <c r="B1" s="296"/>
      <c r="C1" s="296"/>
      <c r="D1" s="296"/>
      <c r="E1" s="296"/>
      <c r="F1" s="296"/>
      <c r="G1" s="296"/>
      <c r="H1" s="296"/>
      <c r="I1" s="297" t="s">
        <v>167</v>
      </c>
      <c r="J1" s="297"/>
      <c r="K1" s="297"/>
      <c r="L1" s="297"/>
      <c r="M1" s="297"/>
    </row>
    <row r="2" spans="1:16" ht="14.25" customHeight="1" x14ac:dyDescent="0.2">
      <c r="A2" s="299" t="s">
        <v>170</v>
      </c>
      <c r="B2" s="301" t="s">
        <v>119</v>
      </c>
      <c r="C2" s="301"/>
      <c r="D2" s="301"/>
      <c r="E2" s="302" t="s">
        <v>8</v>
      </c>
      <c r="F2" s="299" t="s">
        <v>120</v>
      </c>
      <c r="G2" s="299" t="s">
        <v>121</v>
      </c>
      <c r="I2" s="299" t="s">
        <v>170</v>
      </c>
      <c r="J2" s="294" t="s">
        <v>122</v>
      </c>
      <c r="K2" s="294"/>
      <c r="L2" s="294"/>
      <c r="M2" s="294" t="s">
        <v>123</v>
      </c>
    </row>
    <row r="3" spans="1:16" ht="38.25" customHeight="1" x14ac:dyDescent="0.2">
      <c r="A3" s="300"/>
      <c r="B3" s="98" t="s">
        <v>125</v>
      </c>
      <c r="C3" s="98" t="s">
        <v>126</v>
      </c>
      <c r="D3" s="99" t="s">
        <v>127</v>
      </c>
      <c r="E3" s="303"/>
      <c r="F3" s="300"/>
      <c r="G3" s="304"/>
      <c r="I3" s="300"/>
      <c r="J3" s="98" t="s">
        <v>125</v>
      </c>
      <c r="K3" s="98" t="s">
        <v>126</v>
      </c>
      <c r="L3" s="99" t="s">
        <v>127</v>
      </c>
      <c r="M3" s="294"/>
    </row>
    <row r="4" spans="1:16" x14ac:dyDescent="0.2">
      <c r="A4" s="100">
        <v>2001</v>
      </c>
      <c r="B4" s="101">
        <v>15038</v>
      </c>
      <c r="C4" s="101">
        <v>4749</v>
      </c>
      <c r="D4" s="101">
        <v>6236</v>
      </c>
      <c r="E4" s="102">
        <f t="shared" ref="E4:E19" si="0">SUM(B4:D4)</f>
        <v>26023</v>
      </c>
      <c r="F4" s="103"/>
      <c r="G4" s="104"/>
      <c r="I4" s="105">
        <v>2015</v>
      </c>
      <c r="J4" s="105">
        <v>18831</v>
      </c>
      <c r="K4" s="105">
        <v>5832</v>
      </c>
      <c r="L4" s="105">
        <v>9279</v>
      </c>
      <c r="M4" s="105">
        <f>SUM(J4:L4)</f>
        <v>33942</v>
      </c>
    </row>
    <row r="5" spans="1:16" x14ac:dyDescent="0.2">
      <c r="A5" s="105">
        <v>2002</v>
      </c>
      <c r="B5" s="101">
        <v>15044</v>
      </c>
      <c r="C5" s="101">
        <v>4800</v>
      </c>
      <c r="D5" s="101">
        <v>6311</v>
      </c>
      <c r="E5" s="102">
        <f t="shared" si="0"/>
        <v>26155</v>
      </c>
      <c r="F5" s="108">
        <f>E5/E$4-1</f>
        <v>5.072435922068852E-3</v>
      </c>
      <c r="G5" s="109">
        <f>(E5-E4)/E4</f>
        <v>5.0724359220689387E-3</v>
      </c>
      <c r="I5" s="110" t="s">
        <v>30</v>
      </c>
      <c r="J5" s="105">
        <v>13426</v>
      </c>
      <c r="K5" s="105">
        <v>3709</v>
      </c>
      <c r="L5" s="105">
        <v>6616</v>
      </c>
      <c r="M5" s="105">
        <f>SUM(J5:L5)</f>
        <v>23751</v>
      </c>
    </row>
    <row r="6" spans="1:16" x14ac:dyDescent="0.2">
      <c r="A6" s="100">
        <v>2003</v>
      </c>
      <c r="B6" s="101">
        <v>15210</v>
      </c>
      <c r="C6" s="101">
        <v>4846</v>
      </c>
      <c r="D6" s="101">
        <v>6381</v>
      </c>
      <c r="E6" s="102">
        <f t="shared" si="0"/>
        <v>26437</v>
      </c>
      <c r="F6" s="108">
        <f t="shared" ref="F6:F19" si="1">E6/E$4-1</f>
        <v>1.5909003573761682E-2</v>
      </c>
      <c r="G6" s="109">
        <f t="shared" ref="G6:G19" si="2">(E6-E5)/E5</f>
        <v>1.0781877270120435E-2</v>
      </c>
      <c r="I6" s="110" t="s">
        <v>31</v>
      </c>
      <c r="J6" s="105">
        <v>5405</v>
      </c>
      <c r="K6" s="105">
        <v>2123</v>
      </c>
      <c r="L6" s="105">
        <v>2663</v>
      </c>
      <c r="M6" s="105">
        <f t="shared" ref="M6:M9" si="3">SUM(J6:L6)</f>
        <v>10191</v>
      </c>
    </row>
    <row r="7" spans="1:16" x14ac:dyDescent="0.2">
      <c r="A7" s="100">
        <v>2004</v>
      </c>
      <c r="B7" s="101">
        <v>15649</v>
      </c>
      <c r="C7" s="101">
        <v>4815</v>
      </c>
      <c r="D7" s="101">
        <v>6353</v>
      </c>
      <c r="E7" s="102">
        <f t="shared" si="0"/>
        <v>26817</v>
      </c>
      <c r="F7" s="108">
        <f t="shared" si="1"/>
        <v>3.0511470622141879E-2</v>
      </c>
      <c r="G7" s="109">
        <f t="shared" si="2"/>
        <v>1.4373794303438363E-2</v>
      </c>
      <c r="I7" s="105">
        <v>2016</v>
      </c>
      <c r="J7" s="105">
        <v>18841</v>
      </c>
      <c r="K7" s="105">
        <v>5597</v>
      </c>
      <c r="L7" s="105">
        <v>9081</v>
      </c>
      <c r="M7" s="105">
        <f t="shared" si="3"/>
        <v>33519</v>
      </c>
    </row>
    <row r="8" spans="1:16" x14ac:dyDescent="0.2">
      <c r="A8" s="100">
        <v>2005</v>
      </c>
      <c r="B8" s="101">
        <v>15689</v>
      </c>
      <c r="C8" s="101">
        <v>5107</v>
      </c>
      <c r="D8" s="101">
        <v>6842</v>
      </c>
      <c r="E8" s="102">
        <f t="shared" si="0"/>
        <v>27638</v>
      </c>
      <c r="F8" s="108">
        <f t="shared" si="1"/>
        <v>6.2060484955616113E-2</v>
      </c>
      <c r="G8" s="109">
        <f t="shared" si="2"/>
        <v>3.0614908453592871E-2</v>
      </c>
      <c r="I8" s="110" t="s">
        <v>30</v>
      </c>
      <c r="J8" s="105">
        <v>13447</v>
      </c>
      <c r="K8" s="105">
        <v>3614</v>
      </c>
      <c r="L8" s="105">
        <v>6541</v>
      </c>
      <c r="M8" s="105">
        <f t="shared" si="3"/>
        <v>23602</v>
      </c>
    </row>
    <row r="9" spans="1:16" x14ac:dyDescent="0.2">
      <c r="A9" s="100">
        <v>2006</v>
      </c>
      <c r="B9" s="101">
        <v>16045</v>
      </c>
      <c r="C9" s="101">
        <v>5161</v>
      </c>
      <c r="D9" s="101">
        <v>6470</v>
      </c>
      <c r="E9" s="102">
        <f t="shared" si="0"/>
        <v>27676</v>
      </c>
      <c r="F9" s="108">
        <f t="shared" si="1"/>
        <v>6.3520731660454244E-2</v>
      </c>
      <c r="G9" s="109">
        <f>(E9-E8)/E8</f>
        <v>1.3749185903466242E-3</v>
      </c>
      <c r="I9" s="110" t="s">
        <v>31</v>
      </c>
      <c r="J9" s="105">
        <v>5394</v>
      </c>
      <c r="K9" s="105">
        <v>1983</v>
      </c>
      <c r="L9" s="105">
        <v>2540</v>
      </c>
      <c r="M9" s="105">
        <f t="shared" si="3"/>
        <v>9917</v>
      </c>
      <c r="N9" s="112"/>
      <c r="O9" s="112"/>
      <c r="P9" s="112"/>
    </row>
    <row r="10" spans="1:16" ht="12" customHeight="1" x14ac:dyDescent="0.2">
      <c r="A10" s="105">
        <v>2007</v>
      </c>
      <c r="B10" s="113">
        <v>15513</v>
      </c>
      <c r="C10" s="113">
        <v>4743</v>
      </c>
      <c r="D10" s="113">
        <v>7264</v>
      </c>
      <c r="E10" s="102">
        <f t="shared" si="0"/>
        <v>27520</v>
      </c>
      <c r="F10" s="108">
        <f t="shared" si="1"/>
        <v>5.752603466164552E-2</v>
      </c>
      <c r="G10" s="109">
        <f t="shared" si="2"/>
        <v>-5.636652695476225E-3</v>
      </c>
      <c r="H10" s="114"/>
      <c r="I10" s="298" t="s">
        <v>166</v>
      </c>
      <c r="J10" s="298"/>
      <c r="K10" s="298"/>
      <c r="L10" s="298"/>
      <c r="N10" s="112"/>
      <c r="O10" s="112"/>
      <c r="P10" s="112"/>
    </row>
    <row r="11" spans="1:16" x14ac:dyDescent="0.2">
      <c r="A11" s="105">
        <v>2008</v>
      </c>
      <c r="B11" s="113">
        <v>16080</v>
      </c>
      <c r="C11" s="113">
        <v>5127</v>
      </c>
      <c r="D11" s="113">
        <v>7412</v>
      </c>
      <c r="E11" s="102">
        <f t="shared" si="0"/>
        <v>28619</v>
      </c>
      <c r="F11" s="108">
        <f t="shared" si="1"/>
        <v>9.9757906467355717E-2</v>
      </c>
      <c r="G11" s="109">
        <f t="shared" si="2"/>
        <v>3.9934593023255811E-2</v>
      </c>
      <c r="H11" s="114"/>
      <c r="I11" s="105">
        <v>2015</v>
      </c>
      <c r="J11" s="106"/>
      <c r="K11" s="106"/>
      <c r="L11" s="106"/>
      <c r="M11" s="107">
        <f>M12+M13</f>
        <v>1</v>
      </c>
      <c r="N11" s="112"/>
      <c r="O11" s="112"/>
      <c r="P11" s="112"/>
    </row>
    <row r="12" spans="1:16" x14ac:dyDescent="0.2">
      <c r="A12" s="105">
        <v>2009</v>
      </c>
      <c r="B12" s="113">
        <v>16212</v>
      </c>
      <c r="C12" s="113">
        <v>4935</v>
      </c>
      <c r="D12" s="113">
        <v>6677</v>
      </c>
      <c r="E12" s="102">
        <f t="shared" si="0"/>
        <v>27824</v>
      </c>
      <c r="F12" s="108">
        <f t="shared" si="1"/>
        <v>6.9208008300349677E-2</v>
      </c>
      <c r="G12" s="109">
        <f t="shared" si="2"/>
        <v>-2.7778748383940739E-2</v>
      </c>
      <c r="H12" s="114"/>
      <c r="I12" s="110" t="s">
        <v>30</v>
      </c>
      <c r="J12" s="111">
        <f t="shared" ref="J12:L13" si="4">J5/J$4</f>
        <v>0.71297328872603682</v>
      </c>
      <c r="K12" s="111">
        <f t="shared" si="4"/>
        <v>0.63597393689986281</v>
      </c>
      <c r="L12" s="111">
        <f t="shared" si="4"/>
        <v>0.71300786722707188</v>
      </c>
      <c r="M12" s="107">
        <f>M5/M4</f>
        <v>0.69975251900300517</v>
      </c>
      <c r="N12" s="112"/>
      <c r="O12" s="112"/>
      <c r="P12" s="112"/>
    </row>
    <row r="13" spans="1:16" x14ac:dyDescent="0.2">
      <c r="A13" s="105">
        <v>2010</v>
      </c>
      <c r="B13" s="113">
        <v>16238</v>
      </c>
      <c r="C13" s="113">
        <v>5333</v>
      </c>
      <c r="D13" s="113">
        <v>7357</v>
      </c>
      <c r="E13" s="102">
        <f t="shared" si="0"/>
        <v>28928</v>
      </c>
      <c r="F13" s="108">
        <f t="shared" si="1"/>
        <v>0.1116320178303809</v>
      </c>
      <c r="G13" s="109">
        <f t="shared" si="2"/>
        <v>3.9677975848188614E-2</v>
      </c>
      <c r="H13" s="114"/>
      <c r="I13" s="110" t="s">
        <v>31</v>
      </c>
      <c r="J13" s="111">
        <f t="shared" si="4"/>
        <v>0.28702671127396312</v>
      </c>
      <c r="K13" s="111">
        <f t="shared" si="4"/>
        <v>0.36402606310013719</v>
      </c>
      <c r="L13" s="111">
        <f t="shared" si="4"/>
        <v>0.28699213277292812</v>
      </c>
      <c r="M13" s="107">
        <f>M6/M4</f>
        <v>0.30024748099699489</v>
      </c>
      <c r="N13" s="112"/>
      <c r="O13" s="112"/>
      <c r="P13" s="112"/>
    </row>
    <row r="14" spans="1:16" x14ac:dyDescent="0.2">
      <c r="A14" s="105">
        <v>2011</v>
      </c>
      <c r="B14" s="113">
        <v>17203</v>
      </c>
      <c r="C14" s="113">
        <v>5363</v>
      </c>
      <c r="D14" s="113">
        <v>7825</v>
      </c>
      <c r="E14" s="102">
        <f t="shared" si="0"/>
        <v>30391</v>
      </c>
      <c r="F14" s="108">
        <f t="shared" si="1"/>
        <v>0.16785151596664494</v>
      </c>
      <c r="G14" s="109">
        <f t="shared" si="2"/>
        <v>5.0573838495575223E-2</v>
      </c>
      <c r="I14" s="105">
        <v>2016</v>
      </c>
      <c r="J14" s="106"/>
      <c r="K14" s="106"/>
      <c r="L14" s="106"/>
      <c r="M14" s="107">
        <f>M16+M15</f>
        <v>1</v>
      </c>
      <c r="N14" s="112"/>
      <c r="O14" s="112"/>
      <c r="P14" s="112"/>
    </row>
    <row r="15" spans="1:16" x14ac:dyDescent="0.2">
      <c r="A15" s="105">
        <v>2012</v>
      </c>
      <c r="B15" s="113">
        <v>17585</v>
      </c>
      <c r="C15" s="113">
        <v>5556</v>
      </c>
      <c r="D15" s="113">
        <v>8207</v>
      </c>
      <c r="E15" s="102">
        <f t="shared" si="0"/>
        <v>31348</v>
      </c>
      <c r="F15" s="108">
        <f t="shared" si="1"/>
        <v>0.20462667640164467</v>
      </c>
      <c r="G15" s="109">
        <f t="shared" si="2"/>
        <v>3.148958573261821E-2</v>
      </c>
      <c r="I15" s="110" t="s">
        <v>30</v>
      </c>
      <c r="J15" s="111">
        <f t="shared" ref="J15:L16" si="5">J8/J$7</f>
        <v>0.71370946340427788</v>
      </c>
      <c r="K15" s="111">
        <f t="shared" si="5"/>
        <v>0.64570305520814719</v>
      </c>
      <c r="L15" s="111">
        <f t="shared" si="5"/>
        <v>0.7202951216826341</v>
      </c>
      <c r="M15" s="107">
        <f>M8/M7</f>
        <v>0.70413795160953485</v>
      </c>
    </row>
    <row r="16" spans="1:16" x14ac:dyDescent="0.2">
      <c r="A16" s="105">
        <v>2013</v>
      </c>
      <c r="B16" s="113">
        <v>17583</v>
      </c>
      <c r="C16" s="113">
        <v>5619</v>
      </c>
      <c r="D16" s="113">
        <v>8430</v>
      </c>
      <c r="E16" s="102">
        <f t="shared" si="0"/>
        <v>31632</v>
      </c>
      <c r="F16" s="108">
        <f t="shared" si="1"/>
        <v>0.21554009914306582</v>
      </c>
      <c r="G16" s="109">
        <f t="shared" si="2"/>
        <v>9.0595891284930459E-3</v>
      </c>
      <c r="I16" s="110" t="s">
        <v>31</v>
      </c>
      <c r="J16" s="111">
        <f t="shared" si="5"/>
        <v>0.28629053659572212</v>
      </c>
      <c r="K16" s="111">
        <f t="shared" si="5"/>
        <v>0.35429694479185275</v>
      </c>
      <c r="L16" s="111">
        <f t="shared" si="5"/>
        <v>0.2797048783173659</v>
      </c>
      <c r="M16" s="107">
        <f>M9/M7</f>
        <v>0.29586204839046509</v>
      </c>
    </row>
    <row r="17" spans="1:13" x14ac:dyDescent="0.2">
      <c r="A17" s="105">
        <v>2014</v>
      </c>
      <c r="B17" s="113">
        <v>18300</v>
      </c>
      <c r="C17" s="113">
        <v>5840</v>
      </c>
      <c r="D17" s="113">
        <v>8705</v>
      </c>
      <c r="E17" s="102">
        <f t="shared" si="0"/>
        <v>32845</v>
      </c>
      <c r="F17" s="108">
        <f t="shared" si="1"/>
        <v>0.26215271106329019</v>
      </c>
      <c r="G17" s="109">
        <f t="shared" si="2"/>
        <v>3.8347243297926152E-2</v>
      </c>
      <c r="I17" s="295" t="s">
        <v>128</v>
      </c>
      <c r="J17" s="295"/>
      <c r="K17" s="295"/>
      <c r="L17" s="295"/>
      <c r="M17" s="295"/>
    </row>
    <row r="18" spans="1:13" x14ac:dyDescent="0.2">
      <c r="A18" s="105">
        <v>2015</v>
      </c>
      <c r="B18" s="113">
        <v>18831</v>
      </c>
      <c r="C18" s="113">
        <v>5832</v>
      </c>
      <c r="D18" s="113">
        <v>9279</v>
      </c>
      <c r="E18" s="102">
        <f t="shared" si="0"/>
        <v>33942</v>
      </c>
      <c r="F18" s="108">
        <f t="shared" si="1"/>
        <v>0.30430772777927229</v>
      </c>
      <c r="G18" s="109">
        <f t="shared" si="2"/>
        <v>3.3399299741208706E-2</v>
      </c>
      <c r="I18" s="115" t="s">
        <v>129</v>
      </c>
      <c r="J18" s="115"/>
      <c r="K18" s="116"/>
      <c r="L18" s="116"/>
      <c r="M18" s="114"/>
    </row>
    <row r="19" spans="1:13" x14ac:dyDescent="0.2">
      <c r="A19" s="105">
        <v>2016</v>
      </c>
      <c r="B19" s="113">
        <v>18841</v>
      </c>
      <c r="C19" s="113">
        <v>5597</v>
      </c>
      <c r="D19" s="113">
        <v>9081</v>
      </c>
      <c r="E19" s="102">
        <f t="shared" si="0"/>
        <v>33519</v>
      </c>
      <c r="F19" s="108">
        <f t="shared" si="1"/>
        <v>0.28805287630173315</v>
      </c>
      <c r="G19" s="109">
        <f t="shared" si="2"/>
        <v>-1.2462435920098993E-2</v>
      </c>
      <c r="I19" s="117" t="s">
        <v>130</v>
      </c>
      <c r="J19" s="118"/>
      <c r="K19" s="114"/>
      <c r="L19" s="114"/>
      <c r="M19" s="114"/>
    </row>
    <row r="20" spans="1:13" ht="12.75" x14ac:dyDescent="0.2">
      <c r="A20" s="293" t="s">
        <v>132</v>
      </c>
      <c r="B20" s="293"/>
      <c r="C20" s="112"/>
      <c r="D20" s="112"/>
      <c r="E20" s="120"/>
    </row>
    <row r="21" spans="1:13" x14ac:dyDescent="0.2">
      <c r="A21" s="121">
        <f>A17</f>
        <v>2014</v>
      </c>
      <c r="B21" s="122">
        <f>B17/$E$17</f>
        <v>0.55716242959354545</v>
      </c>
      <c r="C21" s="122">
        <f>C17/$E$17</f>
        <v>0.17780484091947024</v>
      </c>
      <c r="D21" s="122">
        <f>D17/$E$17</f>
        <v>0.26503272948698431</v>
      </c>
      <c r="E21" s="173">
        <v>1</v>
      </c>
    </row>
    <row r="22" spans="1:13" x14ac:dyDescent="0.2">
      <c r="A22" s="121">
        <f t="shared" ref="A22:A23" si="6">A18</f>
        <v>2015</v>
      </c>
      <c r="B22" s="122">
        <f>B18/$E18</f>
        <v>0.55479936362029347</v>
      </c>
      <c r="C22" s="122">
        <f>C18/$E18</f>
        <v>0.17182252077072654</v>
      </c>
      <c r="D22" s="122">
        <f>D18/$E18</f>
        <v>0.27337811560898001</v>
      </c>
      <c r="E22" s="173">
        <v>1</v>
      </c>
    </row>
    <row r="23" spans="1:13" x14ac:dyDescent="0.2">
      <c r="A23" s="121">
        <f t="shared" si="6"/>
        <v>2016</v>
      </c>
      <c r="B23" s="122">
        <f>B19/$E$19</f>
        <v>0.56209910796861484</v>
      </c>
      <c r="C23" s="122">
        <f>C19/$E$19</f>
        <v>0.16697992183537694</v>
      </c>
      <c r="D23" s="122">
        <f>D19/$E$19</f>
        <v>0.27092097019600825</v>
      </c>
      <c r="E23" s="173">
        <v>1</v>
      </c>
    </row>
    <row r="24" spans="1:13" x14ac:dyDescent="0.2">
      <c r="A24" s="115" t="s">
        <v>131</v>
      </c>
      <c r="B24" s="115"/>
      <c r="C24" s="115"/>
      <c r="D24" s="115"/>
      <c r="E24" s="119"/>
      <c r="F24" s="115"/>
      <c r="G24" s="115"/>
      <c r="H24" s="115"/>
    </row>
    <row r="25" spans="1:13" x14ac:dyDescent="0.2">
      <c r="A25" s="123" t="s">
        <v>133</v>
      </c>
    </row>
    <row r="26" spans="1:13" x14ac:dyDescent="0.2">
      <c r="A26" s="117" t="s">
        <v>130</v>
      </c>
    </row>
    <row r="48" ht="15" customHeight="1" x14ac:dyDescent="0.2"/>
  </sheetData>
  <mergeCells count="13">
    <mergeCell ref="A20:B20"/>
    <mergeCell ref="M2:M3"/>
    <mergeCell ref="I17:M17"/>
    <mergeCell ref="A1:H1"/>
    <mergeCell ref="I1:M1"/>
    <mergeCell ref="I10:L10"/>
    <mergeCell ref="A2:A3"/>
    <mergeCell ref="B2:D2"/>
    <mergeCell ref="E2:E3"/>
    <mergeCell ref="F2:F3"/>
    <mergeCell ref="G2:G3"/>
    <mergeCell ref="I2:I3"/>
    <mergeCell ref="J2:L2"/>
  </mergeCells>
  <pageMargins left="0.23622047244094491" right="0.23622047244094491" top="0.35433070866141736" bottom="0.19685039370078741" header="0" footer="0"/>
  <pageSetup paperSize="9" scale="88"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pageSetUpPr fitToPage="1"/>
  </sheetPr>
  <dimension ref="A1:V50"/>
  <sheetViews>
    <sheetView showGridLines="0" topLeftCell="A25" zoomScaleNormal="100" workbookViewId="0">
      <selection activeCell="G41" sqref="G41"/>
    </sheetView>
  </sheetViews>
  <sheetFormatPr baseColWidth="10" defaultRowHeight="15" x14ac:dyDescent="0.25"/>
  <cols>
    <col min="1" max="1" width="19.5703125" style="125" customWidth="1"/>
    <col min="2" max="8" width="7.7109375" style="125" customWidth="1"/>
    <col min="9" max="9" width="12.140625" style="125" customWidth="1"/>
    <col min="10" max="10" width="6.7109375" style="125" customWidth="1"/>
    <col min="11" max="11" width="12" style="125" customWidth="1"/>
    <col min="12" max="14" width="6.5703125" style="125" customWidth="1"/>
    <col min="15" max="16" width="11.85546875" style="125" customWidth="1"/>
    <col min="17" max="22" width="6.7109375" style="125" customWidth="1"/>
    <col min="23" max="16384" width="11.42578125" style="125"/>
  </cols>
  <sheetData>
    <row r="1" spans="1:22" ht="15" customHeight="1" x14ac:dyDescent="0.25">
      <c r="A1" s="124" t="s">
        <v>234</v>
      </c>
      <c r="K1" s="124" t="s">
        <v>168</v>
      </c>
      <c r="L1" s="124"/>
      <c r="M1" s="124"/>
      <c r="N1" s="124"/>
      <c r="O1" s="124"/>
    </row>
    <row r="2" spans="1:22" ht="12" customHeight="1" x14ac:dyDescent="0.25">
      <c r="A2" s="124"/>
      <c r="H2" s="126" t="s">
        <v>134</v>
      </c>
      <c r="K2" s="124" t="s">
        <v>169</v>
      </c>
      <c r="L2" s="124"/>
      <c r="M2" s="124"/>
      <c r="N2" s="124"/>
      <c r="O2" s="124"/>
    </row>
    <row r="3" spans="1:22" ht="24" x14ac:dyDescent="0.25">
      <c r="A3" s="52" t="s">
        <v>124</v>
      </c>
      <c r="B3" s="127" t="s">
        <v>175</v>
      </c>
      <c r="C3" s="127" t="s">
        <v>176</v>
      </c>
      <c r="D3" s="127" t="s">
        <v>177</v>
      </c>
      <c r="E3" s="127" t="s">
        <v>178</v>
      </c>
      <c r="F3" s="127" t="s">
        <v>179</v>
      </c>
      <c r="G3" s="127" t="s">
        <v>180</v>
      </c>
      <c r="H3" s="127" t="s">
        <v>181</v>
      </c>
      <c r="K3" s="52" t="s">
        <v>124</v>
      </c>
      <c r="L3" s="127" t="s">
        <v>180</v>
      </c>
      <c r="M3" s="127" t="s">
        <v>181</v>
      </c>
    </row>
    <row r="4" spans="1:22" x14ac:dyDescent="0.25">
      <c r="A4" s="20" t="s">
        <v>125</v>
      </c>
      <c r="B4" s="128">
        <v>0.05</v>
      </c>
      <c r="C4" s="128">
        <v>4.8042811616860082E-2</v>
      </c>
      <c r="D4" s="128">
        <v>5.3145463049579046E-2</v>
      </c>
      <c r="E4" s="128">
        <v>5.1641191157664003E-2</v>
      </c>
      <c r="F4" s="128">
        <v>4.9206621985449964E-2</v>
      </c>
      <c r="G4" s="129">
        <v>4.7752346451506666E-2</v>
      </c>
      <c r="H4" s="109">
        <v>4.4180549302116165E-2</v>
      </c>
      <c r="K4" s="20" t="str">
        <f t="shared" ref="K4:K12" si="0">A39</f>
        <v>Public MESRI</v>
      </c>
      <c r="L4" s="130">
        <f t="shared" ref="L4:L13" si="1">C39</f>
        <v>4.7752346451506666E-2</v>
      </c>
      <c r="M4" s="130">
        <f t="shared" ref="M4:M13" si="2">E39</f>
        <v>4.4180549302116165E-2</v>
      </c>
      <c r="N4" s="131"/>
      <c r="O4" s="219"/>
      <c r="P4" s="219"/>
    </row>
    <row r="5" spans="1:22" x14ac:dyDescent="0.25">
      <c r="A5" s="20" t="s">
        <v>126</v>
      </c>
      <c r="B5" s="128">
        <v>3.6189586738267568E-2</v>
      </c>
      <c r="C5" s="128">
        <v>2.865876958349255E-2</v>
      </c>
      <c r="D5" s="128">
        <v>4.5791539467945924E-2</v>
      </c>
      <c r="E5" s="128">
        <v>3.6738563640673148E-2</v>
      </c>
      <c r="F5" s="133">
        <v>3.5194744251525106E-2</v>
      </c>
      <c r="G5" s="109">
        <v>3.4356301872225437E-2</v>
      </c>
      <c r="H5" s="109">
        <v>3.0899393047636566E-2</v>
      </c>
      <c r="J5" s="132"/>
      <c r="K5" s="134" t="str">
        <f t="shared" si="0"/>
        <v>Hommes</v>
      </c>
      <c r="L5" s="130">
        <f t="shared" si="1"/>
        <v>4.3795620437956206E-2</v>
      </c>
      <c r="M5" s="130">
        <f t="shared" si="2"/>
        <v>3.8001041124414367E-2</v>
      </c>
      <c r="N5" s="132"/>
      <c r="O5" s="219"/>
      <c r="P5" s="219"/>
    </row>
    <row r="6" spans="1:22" ht="15.75" thickBot="1" x14ac:dyDescent="0.3">
      <c r="A6" s="47" t="s">
        <v>127</v>
      </c>
      <c r="B6" s="135">
        <v>1.9512195121951219E-2</v>
      </c>
      <c r="C6" s="135">
        <v>2.2932422542083435E-2</v>
      </c>
      <c r="D6" s="135">
        <v>1.5555555555555555E-2</v>
      </c>
      <c r="E6" s="135">
        <v>2.247191011235955E-2</v>
      </c>
      <c r="F6" s="136">
        <v>1.9094650205761315E-2</v>
      </c>
      <c r="G6" s="137">
        <v>1.1825413889486132E-2</v>
      </c>
      <c r="H6" s="137">
        <v>1.0985352862849533E-2</v>
      </c>
      <c r="J6" s="132"/>
      <c r="K6" s="134" t="str">
        <f t="shared" si="0"/>
        <v>Femmes</v>
      </c>
      <c r="L6" s="130">
        <f t="shared" si="1"/>
        <v>5.2173913043478258E-2</v>
      </c>
      <c r="M6" s="130">
        <f t="shared" si="2"/>
        <v>5.0797182054134221E-2</v>
      </c>
      <c r="N6" s="132"/>
      <c r="O6" s="219"/>
      <c r="P6" s="219"/>
      <c r="Q6" s="132"/>
      <c r="R6" s="132"/>
    </row>
    <row r="7" spans="1:22" x14ac:dyDescent="0.25">
      <c r="A7" s="60" t="s">
        <v>8</v>
      </c>
      <c r="B7" s="138">
        <v>4.155356857735909E-2</v>
      </c>
      <c r="C7" s="138">
        <v>4.0171006008319209E-2</v>
      </c>
      <c r="D7" s="138">
        <v>4.3936092955700799E-2</v>
      </c>
      <c r="E7" s="138">
        <v>4.3084333664653258E-2</v>
      </c>
      <c r="F7" s="139">
        <v>4.0476361804706054E-2</v>
      </c>
      <c r="G7" s="140">
        <v>3.5410678245978842E-2</v>
      </c>
      <c r="H7" s="140">
        <v>3.2653567992053885E-2</v>
      </c>
      <c r="J7" s="132"/>
      <c r="K7" s="20" t="str">
        <f t="shared" si="0"/>
        <v>Public (autres)</v>
      </c>
      <c r="L7" s="130">
        <f t="shared" si="1"/>
        <v>3.4356301872225437E-2</v>
      </c>
      <c r="M7" s="130">
        <f t="shared" si="2"/>
        <v>3.0899393047636566E-2</v>
      </c>
      <c r="N7" s="132"/>
      <c r="O7" s="219"/>
      <c r="P7" s="219"/>
      <c r="Q7" s="132"/>
      <c r="R7" s="132"/>
    </row>
    <row r="8" spans="1:22" x14ac:dyDescent="0.25">
      <c r="A8" s="141" t="s">
        <v>131</v>
      </c>
      <c r="B8" s="131"/>
      <c r="C8" s="131"/>
      <c r="D8" s="131"/>
      <c r="E8" s="131"/>
      <c r="F8" s="131"/>
      <c r="G8" s="129"/>
      <c r="H8" s="142"/>
      <c r="I8" s="143" t="s">
        <v>135</v>
      </c>
      <c r="J8" s="143"/>
      <c r="K8" s="134" t="str">
        <f t="shared" si="0"/>
        <v>Hommes</v>
      </c>
      <c r="L8" s="130">
        <f t="shared" si="1"/>
        <v>3.18145052574818E-2</v>
      </c>
      <c r="M8" s="130">
        <f t="shared" si="2"/>
        <v>2.8500276701715552E-2</v>
      </c>
      <c r="N8" s="132"/>
      <c r="O8" s="219"/>
      <c r="P8" s="219"/>
    </row>
    <row r="9" spans="1:22" ht="15" customHeight="1" x14ac:dyDescent="0.25">
      <c r="A9" s="117" t="s">
        <v>136</v>
      </c>
      <c r="B9" s="131"/>
      <c r="C9" s="131"/>
      <c r="D9" s="131"/>
      <c r="E9" s="131"/>
      <c r="F9" s="131"/>
      <c r="G9" s="142"/>
      <c r="H9" s="142"/>
      <c r="I9" s="143"/>
      <c r="J9" s="143"/>
      <c r="K9" s="134" t="str">
        <f t="shared" si="0"/>
        <v>Femmes</v>
      </c>
      <c r="L9" s="130">
        <f t="shared" si="1"/>
        <v>2.8261893546867641E-2</v>
      </c>
      <c r="M9" s="130">
        <f t="shared" si="2"/>
        <v>3.2778618255168937E-2</v>
      </c>
      <c r="N9" s="132"/>
      <c r="O9" s="220"/>
      <c r="P9" s="220"/>
      <c r="Q9" s="218"/>
      <c r="R9" s="218"/>
      <c r="S9" s="218"/>
      <c r="T9" s="218"/>
      <c r="U9" s="144"/>
      <c r="V9" s="144"/>
    </row>
    <row r="10" spans="1:22" ht="15" customHeight="1" x14ac:dyDescent="0.25">
      <c r="I10" s="145"/>
      <c r="J10" s="145"/>
      <c r="K10" s="20" t="str">
        <f t="shared" si="0"/>
        <v>Privé</v>
      </c>
      <c r="L10" s="130">
        <f t="shared" si="1"/>
        <v>1.1825413889486132E-2</v>
      </c>
      <c r="M10" s="130">
        <f t="shared" si="2"/>
        <v>1.0985352862849533E-2</v>
      </c>
      <c r="N10" s="146"/>
      <c r="O10" s="221"/>
      <c r="P10" s="221"/>
      <c r="Q10" s="146"/>
      <c r="R10" s="146"/>
      <c r="S10" s="146"/>
      <c r="T10" s="146"/>
      <c r="U10" s="146"/>
      <c r="V10" s="146"/>
    </row>
    <row r="11" spans="1:22" ht="15" customHeight="1" x14ac:dyDescent="0.25">
      <c r="K11" s="134" t="str">
        <f t="shared" si="0"/>
        <v>Hommes</v>
      </c>
      <c r="L11" s="130">
        <f t="shared" si="1"/>
        <v>1.0882708585247884E-2</v>
      </c>
      <c r="M11" s="130">
        <f t="shared" si="2"/>
        <v>1.009020027518728E-2</v>
      </c>
      <c r="N11" s="148"/>
      <c r="O11" s="149"/>
      <c r="P11" s="150"/>
      <c r="Q11" s="150"/>
      <c r="R11" s="149"/>
      <c r="S11" s="149"/>
      <c r="T11" s="149"/>
      <c r="U11" s="149"/>
      <c r="V11" s="149"/>
    </row>
    <row r="12" spans="1:22" ht="15.75" thickBot="1" x14ac:dyDescent="0.3">
      <c r="K12" s="151" t="str">
        <f t="shared" si="0"/>
        <v>Femmes</v>
      </c>
      <c r="L12" s="152">
        <f t="shared" si="1"/>
        <v>1.426962072850169E-2</v>
      </c>
      <c r="M12" s="152">
        <f t="shared" si="2"/>
        <v>1.2992125984251968E-2</v>
      </c>
      <c r="N12" s="148"/>
      <c r="O12" s="149"/>
      <c r="P12" s="150"/>
      <c r="Q12" s="150"/>
      <c r="R12" s="149"/>
      <c r="S12" s="149"/>
      <c r="T12" s="149"/>
      <c r="U12" s="149"/>
      <c r="V12" s="149"/>
    </row>
    <row r="13" spans="1:22" x14ac:dyDescent="0.25">
      <c r="K13" s="45" t="s">
        <v>8</v>
      </c>
      <c r="L13" s="153">
        <f t="shared" si="1"/>
        <v>3.5410678245978842E-2</v>
      </c>
      <c r="M13" s="153">
        <f t="shared" si="2"/>
        <v>3.2653567992053885E-2</v>
      </c>
      <c r="N13" s="148"/>
      <c r="O13" s="149"/>
      <c r="P13" s="150"/>
      <c r="Q13" s="150"/>
      <c r="R13" s="149"/>
      <c r="S13" s="149"/>
      <c r="T13" s="149"/>
      <c r="U13" s="149"/>
      <c r="V13" s="149"/>
    </row>
    <row r="14" spans="1:22" x14ac:dyDescent="0.25">
      <c r="K14" s="154" t="s">
        <v>137</v>
      </c>
      <c r="L14" s="154"/>
      <c r="M14" s="154"/>
      <c r="O14" s="155"/>
      <c r="P14" s="155"/>
      <c r="Q14" s="155"/>
      <c r="R14" s="155"/>
      <c r="S14" s="155"/>
      <c r="T14" s="155"/>
      <c r="U14" s="155"/>
      <c r="V14" s="155"/>
    </row>
    <row r="15" spans="1:22" x14ac:dyDescent="0.25">
      <c r="K15" s="154" t="s">
        <v>138</v>
      </c>
      <c r="L15" s="154"/>
      <c r="M15" s="154"/>
      <c r="N15" s="154"/>
      <c r="O15" s="154"/>
      <c r="P15" s="132"/>
      <c r="Q15" s="132"/>
      <c r="R15" s="132"/>
      <c r="S15" s="132"/>
      <c r="T15" s="132"/>
      <c r="U15" s="132"/>
      <c r="V15" s="132"/>
    </row>
    <row r="16" spans="1:22" x14ac:dyDescent="0.25">
      <c r="G16" s="132"/>
      <c r="K16" s="117" t="s">
        <v>130</v>
      </c>
      <c r="O16" s="117"/>
    </row>
    <row r="17" spans="1:16" ht="15" customHeight="1" x14ac:dyDescent="0.25">
      <c r="H17" s="132"/>
      <c r="O17" s="132"/>
      <c r="P17" s="132"/>
    </row>
    <row r="18" spans="1:16" x14ac:dyDescent="0.25">
      <c r="H18" s="132"/>
    </row>
    <row r="19" spans="1:16" x14ac:dyDescent="0.25">
      <c r="H19" s="132"/>
    </row>
    <row r="20" spans="1:16" ht="15" customHeight="1" x14ac:dyDescent="0.25">
      <c r="H20" s="132"/>
    </row>
    <row r="22" spans="1:16" x14ac:dyDescent="0.25">
      <c r="L22" s="154"/>
      <c r="M22" s="154"/>
      <c r="N22" s="154"/>
    </row>
    <row r="23" spans="1:16" x14ac:dyDescent="0.25">
      <c r="N23" s="154"/>
      <c r="O23" s="154"/>
    </row>
    <row r="25" spans="1:16" ht="15" customHeight="1" x14ac:dyDescent="0.25"/>
    <row r="30" spans="1:16" s="4" customFormat="1" ht="12.75" x14ac:dyDescent="0.2">
      <c r="A30" s="53" t="s">
        <v>74</v>
      </c>
    </row>
    <row r="31" spans="1:16" s="216" customFormat="1" ht="24" x14ac:dyDescent="0.25">
      <c r="A31" s="82" t="s">
        <v>124</v>
      </c>
      <c r="B31" s="83" t="s">
        <v>139</v>
      </c>
      <c r="C31" s="83" t="s">
        <v>140</v>
      </c>
      <c r="D31" s="83" t="s">
        <v>141</v>
      </c>
      <c r="F31" s="217"/>
    </row>
    <row r="32" spans="1:16" x14ac:dyDescent="0.25">
      <c r="A32" s="20" t="s">
        <v>142</v>
      </c>
      <c r="B32" s="156">
        <v>18219</v>
      </c>
      <c r="C32" s="156">
        <v>785</v>
      </c>
      <c r="D32" s="20">
        <v>17768</v>
      </c>
    </row>
    <row r="33" spans="1:12" x14ac:dyDescent="0.25">
      <c r="A33" s="20" t="s">
        <v>126</v>
      </c>
      <c r="B33" s="156">
        <v>5181</v>
      </c>
      <c r="C33" s="156">
        <v>168</v>
      </c>
      <c r="D33" s="20">
        <v>5437</v>
      </c>
    </row>
    <row r="34" spans="1:12" ht="15.75" thickBot="1" x14ac:dyDescent="0.3">
      <c r="A34" s="47" t="s">
        <v>127</v>
      </c>
      <c r="B34" s="47">
        <v>9302</v>
      </c>
      <c r="C34" s="47">
        <v>99</v>
      </c>
      <c r="D34" s="47">
        <v>9012</v>
      </c>
    </row>
    <row r="35" spans="1:12" x14ac:dyDescent="0.25">
      <c r="A35" s="60" t="s">
        <v>8</v>
      </c>
      <c r="B35" s="45">
        <v>32702</v>
      </c>
      <c r="C35" s="45">
        <f>SUM(C32:C34)</f>
        <v>1052</v>
      </c>
      <c r="D35" s="45">
        <v>32217</v>
      </c>
    </row>
    <row r="36" spans="1:12" x14ac:dyDescent="0.25">
      <c r="A36" s="117"/>
    </row>
    <row r="37" spans="1:12" ht="15" customHeight="1" x14ac:dyDescent="0.25">
      <c r="A37" s="125" t="s">
        <v>143</v>
      </c>
      <c r="F37" s="157"/>
      <c r="G37" s="157"/>
      <c r="H37" s="157"/>
      <c r="I37" s="157"/>
    </row>
    <row r="38" spans="1:12" s="168" customFormat="1" ht="24.75" x14ac:dyDescent="0.25">
      <c r="A38" s="169"/>
      <c r="B38" s="170" t="s">
        <v>144</v>
      </c>
      <c r="C38" s="171" t="s">
        <v>134</v>
      </c>
      <c r="D38" s="171" t="s">
        <v>145</v>
      </c>
      <c r="E38" s="172" t="s">
        <v>134</v>
      </c>
    </row>
    <row r="39" spans="1:12" x14ac:dyDescent="0.25">
      <c r="A39" s="20" t="s">
        <v>125</v>
      </c>
      <c r="B39" s="20">
        <v>870</v>
      </c>
      <c r="C39" s="109">
        <f>B39/B32</f>
        <v>4.7752346451506666E-2</v>
      </c>
      <c r="D39" s="20">
        <v>785</v>
      </c>
      <c r="E39" s="109">
        <f>D39/D32</f>
        <v>4.4180549302116165E-2</v>
      </c>
    </row>
    <row r="40" spans="1:12" x14ac:dyDescent="0.25">
      <c r="A40" s="134" t="s">
        <v>30</v>
      </c>
      <c r="B40" s="20">
        <v>588</v>
      </c>
      <c r="C40" s="109">
        <f>B40/Inscrit_dip_INGE!J5</f>
        <v>4.3795620437956206E-2</v>
      </c>
      <c r="D40" s="20">
        <v>511</v>
      </c>
      <c r="E40" s="109">
        <f>D40/Inscrit_dip_INGE!J8</f>
        <v>3.8001041124414367E-2</v>
      </c>
    </row>
    <row r="41" spans="1:12" x14ac:dyDescent="0.25">
      <c r="A41" s="134" t="s">
        <v>31</v>
      </c>
      <c r="B41" s="20">
        <v>282</v>
      </c>
      <c r="C41" s="109">
        <f>B41/Inscrit_dip_INGE!J6</f>
        <v>5.2173913043478258E-2</v>
      </c>
      <c r="D41" s="20">
        <v>274</v>
      </c>
      <c r="E41" s="109">
        <f>D41/Inscrit_dip_INGE!J9</f>
        <v>5.0797182054134221E-2</v>
      </c>
    </row>
    <row r="42" spans="1:12" x14ac:dyDescent="0.25">
      <c r="A42" s="20" t="s">
        <v>146</v>
      </c>
      <c r="B42" s="20">
        <v>178</v>
      </c>
      <c r="C42" s="109">
        <f>B42/B33</f>
        <v>3.4356301872225437E-2</v>
      </c>
      <c r="D42" s="20">
        <v>168</v>
      </c>
      <c r="E42" s="109">
        <f>D42/D33</f>
        <v>3.0899393047636566E-2</v>
      </c>
    </row>
    <row r="43" spans="1:12" x14ac:dyDescent="0.25">
      <c r="A43" s="134" t="s">
        <v>30</v>
      </c>
      <c r="B43" s="20">
        <v>118</v>
      </c>
      <c r="C43" s="109">
        <f>tx_pours_doct!B43/Inscrit_dip_INGE!K5</f>
        <v>3.18145052574818E-2</v>
      </c>
      <c r="D43" s="20">
        <v>103</v>
      </c>
      <c r="E43" s="109">
        <f>D43/Inscrit_dip_INGE!K8</f>
        <v>2.8500276701715552E-2</v>
      </c>
    </row>
    <row r="44" spans="1:12" x14ac:dyDescent="0.25">
      <c r="A44" s="134" t="s">
        <v>31</v>
      </c>
      <c r="B44" s="20">
        <v>60</v>
      </c>
      <c r="C44" s="109">
        <f>tx_pours_doct!B44/Inscrit_dip_INGE!K6</f>
        <v>2.8261893546867641E-2</v>
      </c>
      <c r="D44" s="20">
        <v>65</v>
      </c>
      <c r="E44" s="109">
        <f>D44/Inscrit_dip_INGE!K9</f>
        <v>3.2778618255168937E-2</v>
      </c>
      <c r="G44" s="19"/>
      <c r="H44" s="19"/>
      <c r="I44" s="19"/>
    </row>
    <row r="45" spans="1:12" x14ac:dyDescent="0.25">
      <c r="A45" s="20" t="s">
        <v>147</v>
      </c>
      <c r="B45" s="20">
        <v>110</v>
      </c>
      <c r="C45" s="109">
        <f>B45/B34</f>
        <v>1.1825413889486132E-2</v>
      </c>
      <c r="D45" s="20">
        <v>99</v>
      </c>
      <c r="E45" s="109">
        <f>D45/D34</f>
        <v>1.0985352862849533E-2</v>
      </c>
      <c r="G45" s="158"/>
      <c r="H45" s="158"/>
      <c r="K45" s="19"/>
    </row>
    <row r="46" spans="1:12" x14ac:dyDescent="0.25">
      <c r="A46" s="134" t="s">
        <v>30</v>
      </c>
      <c r="B46" s="20">
        <v>72</v>
      </c>
      <c r="C46" s="109">
        <f>B46/Inscrit_dip_INGE!L5</f>
        <v>1.0882708585247884E-2</v>
      </c>
      <c r="D46" s="20">
        <v>66</v>
      </c>
      <c r="E46" s="109">
        <f>D46/Inscrit_dip_INGE!L8</f>
        <v>1.009020027518728E-2</v>
      </c>
      <c r="G46" s="19"/>
      <c r="H46" s="19"/>
    </row>
    <row r="47" spans="1:12" ht="15.75" thickBot="1" x14ac:dyDescent="0.3">
      <c r="A47" s="151" t="s">
        <v>31</v>
      </c>
      <c r="B47" s="47">
        <v>38</v>
      </c>
      <c r="C47" s="137">
        <f>B47/Inscrit_dip_INGE!L6</f>
        <v>1.426962072850169E-2</v>
      </c>
      <c r="D47" s="47">
        <v>33</v>
      </c>
      <c r="E47" s="137">
        <f>D47/Inscrit_dip_INGE!L9</f>
        <v>1.2992125984251968E-2</v>
      </c>
      <c r="L47" s="132"/>
    </row>
    <row r="48" spans="1:12" x14ac:dyDescent="0.25">
      <c r="A48" s="45" t="s">
        <v>8</v>
      </c>
      <c r="B48" s="45">
        <v>1158</v>
      </c>
      <c r="C48" s="140">
        <f>B48/B35</f>
        <v>3.5410678245978842E-2</v>
      </c>
      <c r="D48" s="45">
        <v>1052</v>
      </c>
      <c r="E48" s="159">
        <f>D48/D35</f>
        <v>3.2653567992053885E-2</v>
      </c>
      <c r="L48" s="132"/>
    </row>
    <row r="49" spans="1:9" ht="15" customHeight="1" x14ac:dyDescent="0.25">
      <c r="A49" s="141" t="s">
        <v>148</v>
      </c>
      <c r="B49" s="141"/>
      <c r="C49" s="141"/>
      <c r="D49" s="141"/>
      <c r="E49" s="141"/>
      <c r="F49" s="141"/>
      <c r="G49" s="141"/>
      <c r="H49" s="141"/>
      <c r="I49" s="141"/>
    </row>
    <row r="50" spans="1:9" ht="11.25" customHeight="1" x14ac:dyDescent="0.25">
      <c r="A50" s="160" t="s">
        <v>149</v>
      </c>
    </row>
  </sheetData>
  <pageMargins left="0.23622047244094491" right="0.23622047244094491" top="0.35433070866141736" bottom="0.19685039370078741" header="0" footer="0"/>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showGridLines="0" zoomScaleNormal="100" workbookViewId="0">
      <selection activeCell="N7" sqref="N7"/>
    </sheetView>
  </sheetViews>
  <sheetFormatPr baseColWidth="10" defaultRowHeight="15" x14ac:dyDescent="0.25"/>
  <cols>
    <col min="1" max="1" width="17.140625" customWidth="1"/>
    <col min="2" max="12" width="6.7109375" customWidth="1"/>
  </cols>
  <sheetData>
    <row r="1" spans="1:12" x14ac:dyDescent="0.25">
      <c r="A1" s="268" t="s">
        <v>230</v>
      </c>
      <c r="B1" s="268"/>
      <c r="C1" s="268"/>
      <c r="D1" s="268"/>
      <c r="E1" s="268"/>
      <c r="F1" s="268"/>
      <c r="G1" s="268"/>
      <c r="H1" s="268"/>
      <c r="I1" s="268"/>
      <c r="J1" s="268"/>
      <c r="K1" s="268"/>
      <c r="L1" s="268"/>
    </row>
    <row r="2" spans="1:12" ht="23.25" customHeight="1" x14ac:dyDescent="0.25">
      <c r="A2" s="175" t="s">
        <v>117</v>
      </c>
      <c r="B2" s="176" t="s">
        <v>171</v>
      </c>
      <c r="C2" s="176" t="s">
        <v>172</v>
      </c>
      <c r="D2" s="176" t="s">
        <v>173</v>
      </c>
      <c r="E2" s="176" t="s">
        <v>174</v>
      </c>
      <c r="F2" s="176" t="s">
        <v>175</v>
      </c>
      <c r="G2" s="176" t="s">
        <v>176</v>
      </c>
      <c r="H2" s="176" t="s">
        <v>177</v>
      </c>
      <c r="I2" s="176" t="s">
        <v>178</v>
      </c>
      <c r="J2" s="176" t="s">
        <v>179</v>
      </c>
      <c r="K2" s="176" t="s">
        <v>180</v>
      </c>
      <c r="L2" s="176" t="s">
        <v>181</v>
      </c>
    </row>
    <row r="3" spans="1:12" x14ac:dyDescent="0.25">
      <c r="A3" s="20" t="s">
        <v>11</v>
      </c>
      <c r="B3" s="20">
        <v>80438</v>
      </c>
      <c r="C3" s="20">
        <v>81293</v>
      </c>
      <c r="D3" s="20">
        <v>77611</v>
      </c>
      <c r="E3" s="20">
        <v>73755</v>
      </c>
      <c r="F3" s="20">
        <v>78957</v>
      </c>
      <c r="G3" s="20">
        <v>74187</v>
      </c>
      <c r="H3" s="20">
        <v>69960</v>
      </c>
      <c r="I3" s="20">
        <v>70140</v>
      </c>
      <c r="J3" s="20">
        <v>56675</v>
      </c>
      <c r="K3" s="20">
        <v>44402</v>
      </c>
      <c r="L3" s="20">
        <v>25701</v>
      </c>
    </row>
    <row r="4" spans="1:12" x14ac:dyDescent="0.25">
      <c r="A4" s="20" t="s">
        <v>10</v>
      </c>
      <c r="B4" s="20">
        <v>39126</v>
      </c>
      <c r="C4" s="20">
        <v>36049</v>
      </c>
      <c r="D4" s="20">
        <v>32823</v>
      </c>
      <c r="E4" s="20">
        <v>30578</v>
      </c>
      <c r="F4" s="20">
        <v>30097</v>
      </c>
      <c r="G4" s="20">
        <v>26965</v>
      </c>
      <c r="H4" s="20">
        <v>24340</v>
      </c>
      <c r="I4" s="20">
        <v>24239</v>
      </c>
      <c r="J4" s="20">
        <v>19531</v>
      </c>
      <c r="K4" s="20">
        <v>15942</v>
      </c>
      <c r="L4" s="20">
        <v>8892</v>
      </c>
    </row>
    <row r="5" spans="1:12" x14ac:dyDescent="0.25">
      <c r="A5" s="20" t="s">
        <v>9</v>
      </c>
      <c r="B5" s="20">
        <v>7140</v>
      </c>
      <c r="C5" s="20">
        <v>11069</v>
      </c>
      <c r="D5" s="20">
        <v>19249</v>
      </c>
      <c r="E5" s="20">
        <v>32894</v>
      </c>
      <c r="F5" s="20">
        <v>52111</v>
      </c>
      <c r="G5" s="20">
        <v>55498</v>
      </c>
      <c r="H5" s="20">
        <v>60019</v>
      </c>
      <c r="I5" s="20">
        <v>60762</v>
      </c>
      <c r="J5" s="20">
        <v>71375</v>
      </c>
      <c r="K5" s="20">
        <v>76695</v>
      </c>
      <c r="L5" s="20">
        <v>103282</v>
      </c>
    </row>
    <row r="6" spans="1:12" ht="15.75" thickBot="1" x14ac:dyDescent="0.3">
      <c r="A6" s="177" t="s">
        <v>116</v>
      </c>
      <c r="B6" s="177"/>
      <c r="C6" s="177"/>
      <c r="D6" s="177"/>
      <c r="E6" s="47"/>
      <c r="F6" s="47"/>
      <c r="G6" s="47"/>
      <c r="H6" s="177"/>
      <c r="I6" s="177"/>
      <c r="J6" s="47">
        <v>13849</v>
      </c>
      <c r="K6" s="177">
        <v>26222</v>
      </c>
      <c r="L6" s="47">
        <v>27599</v>
      </c>
    </row>
    <row r="7" spans="1:12" x14ac:dyDescent="0.25">
      <c r="A7" s="178" t="s">
        <v>32</v>
      </c>
      <c r="B7" s="178">
        <f t="shared" ref="B7:H7" si="0">SUM(B3:B5)</f>
        <v>126704</v>
      </c>
      <c r="C7" s="178">
        <f t="shared" si="0"/>
        <v>128411</v>
      </c>
      <c r="D7" s="178">
        <f t="shared" si="0"/>
        <v>129683</v>
      </c>
      <c r="E7" s="45">
        <f t="shared" si="0"/>
        <v>137227</v>
      </c>
      <c r="F7" s="45">
        <f t="shared" si="0"/>
        <v>161165</v>
      </c>
      <c r="G7" s="45">
        <f t="shared" si="0"/>
        <v>156650</v>
      </c>
      <c r="H7" s="178">
        <f t="shared" si="0"/>
        <v>154319</v>
      </c>
      <c r="I7" s="178">
        <v>155141</v>
      </c>
      <c r="J7" s="45">
        <v>161430</v>
      </c>
      <c r="K7" s="178">
        <f>SUM(K3:K6)</f>
        <v>163261</v>
      </c>
      <c r="L7" s="45">
        <f>SUM(L3:L6)</f>
        <v>165474</v>
      </c>
    </row>
    <row r="8" spans="1:12" x14ac:dyDescent="0.25">
      <c r="A8" s="180" t="s">
        <v>183</v>
      </c>
      <c r="B8" s="180"/>
      <c r="C8" s="230"/>
      <c r="D8" s="179"/>
      <c r="E8" s="179"/>
      <c r="F8" s="179"/>
      <c r="G8" s="179"/>
      <c r="H8" s="179"/>
      <c r="I8" s="179"/>
    </row>
    <row r="9" spans="1:12" x14ac:dyDescent="0.25">
      <c r="B9" s="1"/>
      <c r="C9" s="1"/>
      <c r="D9" s="1"/>
      <c r="E9" s="1"/>
      <c r="F9" s="1"/>
      <c r="G9" s="1"/>
      <c r="H9" s="1"/>
      <c r="I9" s="1"/>
      <c r="J9" s="1"/>
      <c r="K9" s="1"/>
      <c r="L9" s="1"/>
    </row>
    <row r="10" spans="1:12" x14ac:dyDescent="0.25">
      <c r="A10" s="1"/>
      <c r="B10" s="1"/>
      <c r="C10" s="1"/>
      <c r="D10" s="1"/>
      <c r="E10" s="1"/>
      <c r="F10" s="1"/>
      <c r="G10" s="1"/>
      <c r="H10" s="1"/>
      <c r="I10" s="1"/>
      <c r="J10" s="1"/>
      <c r="K10" s="1"/>
      <c r="L10" s="1"/>
    </row>
    <row r="11" spans="1:12" x14ac:dyDescent="0.25">
      <c r="A11" s="1"/>
      <c r="B11" s="1"/>
      <c r="C11" s="1"/>
      <c r="D11" s="1"/>
      <c r="E11" s="1"/>
      <c r="F11" s="1"/>
      <c r="G11" s="1"/>
      <c r="H11" s="1"/>
      <c r="I11" s="1"/>
      <c r="J11" s="1"/>
      <c r="K11" s="1"/>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1"/>
      <c r="B43" s="1"/>
      <c r="C43" s="1"/>
      <c r="D43" s="1"/>
      <c r="E43" s="1"/>
      <c r="F43" s="1"/>
      <c r="G43" s="1"/>
      <c r="H43" s="1"/>
      <c r="I43" s="1"/>
      <c r="J43" s="1"/>
      <c r="K43" s="1"/>
      <c r="L43" s="1"/>
    </row>
    <row r="44" spans="1:12" x14ac:dyDescent="0.25">
      <c r="A44" s="1"/>
      <c r="B44" s="1"/>
      <c r="C44" s="1"/>
      <c r="D44" s="1"/>
      <c r="E44" s="1"/>
      <c r="F44" s="1"/>
      <c r="G44" s="1"/>
      <c r="H44" s="1"/>
      <c r="I44" s="1"/>
      <c r="J44" s="1"/>
      <c r="K44" s="1"/>
      <c r="L44" s="1"/>
    </row>
  </sheetData>
  <mergeCells count="1">
    <mergeCell ref="A1:L1"/>
  </mergeCells>
  <pageMargins left="0.11811023622047245" right="0.11811023622047245" top="0.35433070866141736" bottom="0.15748031496062992" header="0" footer="0"/>
  <pageSetup paperSize="9"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8"/>
  <sheetViews>
    <sheetView showGridLines="0" zoomScaleNormal="100" workbookViewId="0">
      <selection activeCell="M2" sqref="A2:XFD2"/>
    </sheetView>
  </sheetViews>
  <sheetFormatPr baseColWidth="10" defaultColWidth="9.140625" defaultRowHeight="12.75" x14ac:dyDescent="0.2"/>
  <cols>
    <col min="1" max="1" width="23.7109375" style="1" customWidth="1"/>
    <col min="2" max="12" width="6.28515625" style="1" customWidth="1"/>
    <col min="13" max="13" width="7.5703125" style="1" customWidth="1"/>
    <col min="14" max="14" width="12.7109375" style="1" customWidth="1"/>
    <col min="15" max="15" width="11.28515625" style="1" bestFit="1" customWidth="1"/>
    <col min="16" max="16" width="13" style="1" bestFit="1" customWidth="1"/>
    <col min="17" max="17" width="12.42578125" style="1" bestFit="1" customWidth="1"/>
    <col min="18" max="18" width="13" style="1" bestFit="1" customWidth="1"/>
    <col min="19" max="19" width="12.42578125" style="1" bestFit="1" customWidth="1"/>
    <col min="20" max="20" width="13" style="1" bestFit="1" customWidth="1"/>
    <col min="21" max="21" width="12.42578125" style="1" bestFit="1" customWidth="1"/>
    <col min="22" max="22" width="13" style="1" bestFit="1" customWidth="1"/>
    <col min="23" max="23" width="12.42578125" style="1" customWidth="1"/>
    <col min="24" max="16384" width="9.140625" style="1"/>
  </cols>
  <sheetData>
    <row r="1" spans="1:12" ht="30" customHeight="1" x14ac:dyDescent="0.2">
      <c r="A1" s="269" t="s">
        <v>216</v>
      </c>
      <c r="B1" s="270"/>
      <c r="C1" s="270"/>
      <c r="D1" s="270"/>
      <c r="E1" s="270"/>
      <c r="F1" s="270"/>
      <c r="G1" s="270"/>
      <c r="H1" s="270"/>
      <c r="I1" s="270"/>
      <c r="J1" s="270"/>
      <c r="K1" s="270"/>
      <c r="L1" s="270"/>
    </row>
    <row r="2" spans="1:12" ht="24" x14ac:dyDescent="0.2">
      <c r="A2" s="23"/>
      <c r="B2" s="127" t="s">
        <v>171</v>
      </c>
      <c r="C2" s="127" t="s">
        <v>172</v>
      </c>
      <c r="D2" s="127" t="s">
        <v>173</v>
      </c>
      <c r="E2" s="127" t="s">
        <v>174</v>
      </c>
      <c r="F2" s="127" t="s">
        <v>175</v>
      </c>
      <c r="G2" s="127" t="s">
        <v>176</v>
      </c>
      <c r="H2" s="127" t="s">
        <v>177</v>
      </c>
      <c r="I2" s="127" t="s">
        <v>178</v>
      </c>
      <c r="J2" s="127" t="s">
        <v>179</v>
      </c>
      <c r="K2" s="127" t="s">
        <v>180</v>
      </c>
      <c r="L2" s="127" t="s">
        <v>181</v>
      </c>
    </row>
    <row r="3" spans="1:12" x14ac:dyDescent="0.2">
      <c r="A3" s="20" t="s">
        <v>66</v>
      </c>
      <c r="B3" s="21">
        <f t="shared" ref="B3:L3" si="0">B40/B$47</f>
        <v>0.16079755714590058</v>
      </c>
      <c r="C3" s="21">
        <f t="shared" si="0"/>
        <v>0.1615467875191752</v>
      </c>
      <c r="D3" s="21">
        <f t="shared" si="0"/>
        <v>0.15598686036827983</v>
      </c>
      <c r="E3" s="21">
        <f t="shared" si="0"/>
        <v>0.15392014690986466</v>
      </c>
      <c r="F3" s="21">
        <f t="shared" si="0"/>
        <v>0.13400552229081997</v>
      </c>
      <c r="G3" s="21">
        <f t="shared" si="0"/>
        <v>0.13848707309288222</v>
      </c>
      <c r="H3" s="21">
        <f t="shared" si="0"/>
        <v>0.14539363266998878</v>
      </c>
      <c r="I3" s="21">
        <f t="shared" si="0"/>
        <v>0.14646298623867995</v>
      </c>
      <c r="J3" s="21">
        <f t="shared" si="0"/>
        <v>0.13930431443946967</v>
      </c>
      <c r="K3" s="21">
        <f t="shared" si="0"/>
        <v>0.13548244834957521</v>
      </c>
      <c r="L3" s="21">
        <f t="shared" si="0"/>
        <v>0.13286679478347052</v>
      </c>
    </row>
    <row r="4" spans="1:12" x14ac:dyDescent="0.2">
      <c r="A4" s="20" t="s">
        <v>72</v>
      </c>
      <c r="B4" s="21">
        <f t="shared" ref="B4:L4" si="1">B41/B$47</f>
        <v>0.25172601529150918</v>
      </c>
      <c r="C4" s="21">
        <f t="shared" si="1"/>
        <v>0.26189641881000769</v>
      </c>
      <c r="D4" s="21">
        <f t="shared" si="1"/>
        <v>0.27086610530211902</v>
      </c>
      <c r="E4" s="21">
        <f t="shared" si="1"/>
        <v>0.26598264189991766</v>
      </c>
      <c r="F4" s="21">
        <f t="shared" si="1"/>
        <v>0.22400645301399189</v>
      </c>
      <c r="G4" s="21">
        <f t="shared" si="1"/>
        <v>0.2317331631024577</v>
      </c>
      <c r="H4" s="21">
        <f t="shared" si="1"/>
        <v>0.22836462133632282</v>
      </c>
      <c r="I4" s="21">
        <f t="shared" si="1"/>
        <v>0.23240839214927972</v>
      </c>
      <c r="J4" s="21">
        <f t="shared" si="1"/>
        <v>0.21788941113815247</v>
      </c>
      <c r="K4" s="21">
        <f t="shared" si="1"/>
        <v>0.21537905562259205</v>
      </c>
      <c r="L4" s="21">
        <f t="shared" si="1"/>
        <v>0.21529666291985447</v>
      </c>
    </row>
    <row r="5" spans="1:12" x14ac:dyDescent="0.2">
      <c r="A5" s="20" t="s">
        <v>68</v>
      </c>
      <c r="B5" s="21">
        <f t="shared" ref="B5:L5" si="2">B42/B$47</f>
        <v>0.32730773175947042</v>
      </c>
      <c r="C5" s="21">
        <f t="shared" si="2"/>
        <v>0.31652144119731196</v>
      </c>
      <c r="D5" s="21">
        <f t="shared" si="2"/>
        <v>0.31843558187594462</v>
      </c>
      <c r="E5" s="21">
        <f t="shared" si="2"/>
        <v>0.32452068470490503</v>
      </c>
      <c r="F5" s="21">
        <f t="shared" si="2"/>
        <v>0.39671764961374989</v>
      </c>
      <c r="G5" s="21">
        <f t="shared" si="2"/>
        <v>0.37915735716565591</v>
      </c>
      <c r="H5" s="21">
        <f t="shared" si="2"/>
        <v>0.37282512198757117</v>
      </c>
      <c r="I5" s="21">
        <f t="shared" si="2"/>
        <v>0.36377582261755131</v>
      </c>
      <c r="J5" s="21">
        <f t="shared" si="2"/>
        <v>0.39534062830921285</v>
      </c>
      <c r="K5" s="21">
        <f t="shared" si="2"/>
        <v>0.40509980950747576</v>
      </c>
      <c r="L5" s="21">
        <f t="shared" si="2"/>
        <v>0.41431886580369121</v>
      </c>
    </row>
    <row r="6" spans="1:12" ht="13.5" thickBot="1" x14ac:dyDescent="0.25">
      <c r="A6" s="47" t="s">
        <v>69</v>
      </c>
      <c r="B6" s="48">
        <f t="shared" ref="B6:L6" si="3">B43/B$47</f>
        <v>0.26016869580311985</v>
      </c>
      <c r="C6" s="48">
        <f t="shared" si="3"/>
        <v>0.26003535247350512</v>
      </c>
      <c r="D6" s="48">
        <f t="shared" si="3"/>
        <v>0.25471145245365656</v>
      </c>
      <c r="E6" s="48">
        <f t="shared" si="3"/>
        <v>0.25557652648531265</v>
      </c>
      <c r="F6" s="48">
        <f t="shared" si="3"/>
        <v>0.24527037508143829</v>
      </c>
      <c r="G6" s="48">
        <f t="shared" si="3"/>
        <v>0.25062240663900415</v>
      </c>
      <c r="H6" s="48">
        <f t="shared" si="3"/>
        <v>0.2534166240061172</v>
      </c>
      <c r="I6" s="48">
        <f t="shared" si="3"/>
        <v>0.25735279899448904</v>
      </c>
      <c r="J6" s="48">
        <f t="shared" si="3"/>
        <v>0.24746564611316502</v>
      </c>
      <c r="K6" s="48">
        <f t="shared" si="3"/>
        <v>0.24403868652035698</v>
      </c>
      <c r="L6" s="48">
        <f t="shared" si="3"/>
        <v>0.2375176764929838</v>
      </c>
    </row>
    <row r="7" spans="1:12" x14ac:dyDescent="0.2">
      <c r="A7" s="45" t="s">
        <v>8</v>
      </c>
      <c r="B7" s="46">
        <f t="shared" ref="B7:L7" si="4">SUM(B3:B6)</f>
        <v>1</v>
      </c>
      <c r="C7" s="46">
        <f t="shared" si="4"/>
        <v>1</v>
      </c>
      <c r="D7" s="46">
        <f t="shared" si="4"/>
        <v>1</v>
      </c>
      <c r="E7" s="46">
        <f t="shared" si="4"/>
        <v>1</v>
      </c>
      <c r="F7" s="46">
        <f t="shared" si="4"/>
        <v>1</v>
      </c>
      <c r="G7" s="46">
        <f t="shared" si="4"/>
        <v>1</v>
      </c>
      <c r="H7" s="46">
        <f t="shared" si="4"/>
        <v>0.99999999999999989</v>
      </c>
      <c r="I7" s="46">
        <f t="shared" si="4"/>
        <v>1</v>
      </c>
      <c r="J7" s="46">
        <f t="shared" si="4"/>
        <v>1</v>
      </c>
      <c r="K7" s="46">
        <f t="shared" si="4"/>
        <v>1</v>
      </c>
      <c r="L7" s="46">
        <f t="shared" si="4"/>
        <v>1</v>
      </c>
    </row>
    <row r="8" spans="1:12" x14ac:dyDescent="0.2">
      <c r="A8" s="25" t="s">
        <v>75</v>
      </c>
      <c r="B8" s="24"/>
      <c r="C8" s="24"/>
      <c r="D8" s="24"/>
      <c r="E8" s="24"/>
      <c r="F8" s="24"/>
      <c r="G8" s="24"/>
      <c r="H8" s="24"/>
      <c r="I8" s="24"/>
      <c r="J8" s="24"/>
      <c r="K8" s="24"/>
      <c r="L8" s="24"/>
    </row>
    <row r="38" spans="1:12" x14ac:dyDescent="0.2">
      <c r="A38" s="54" t="s">
        <v>74</v>
      </c>
    </row>
    <row r="39" spans="1:12" s="84" customFormat="1" x14ac:dyDescent="0.2">
      <c r="A39" s="85" t="s">
        <v>0</v>
      </c>
      <c r="B39" s="245" t="s">
        <v>14</v>
      </c>
      <c r="C39" s="246" t="s">
        <v>15</v>
      </c>
      <c r="D39" s="246" t="s">
        <v>16</v>
      </c>
      <c r="E39" s="247" t="s">
        <v>17</v>
      </c>
      <c r="F39" s="248" t="s">
        <v>18</v>
      </c>
      <c r="G39" s="249" t="s">
        <v>19</v>
      </c>
      <c r="H39" s="250" t="s">
        <v>20</v>
      </c>
      <c r="I39" s="247" t="s">
        <v>23</v>
      </c>
      <c r="J39" s="248" t="s">
        <v>24</v>
      </c>
      <c r="K39" s="249" t="s">
        <v>25</v>
      </c>
      <c r="L39" s="251" t="s">
        <v>26</v>
      </c>
    </row>
    <row r="40" spans="1:12" x14ac:dyDescent="0.2">
      <c r="A40" s="26" t="s">
        <v>1</v>
      </c>
      <c r="B40" s="33">
        <v>20379</v>
      </c>
      <c r="C40" s="36">
        <v>20746</v>
      </c>
      <c r="D40" s="36">
        <v>20229</v>
      </c>
      <c r="E40" s="27">
        <v>21122</v>
      </c>
      <c r="F40" s="36">
        <v>21597</v>
      </c>
      <c r="G40" s="27">
        <v>21694</v>
      </c>
      <c r="H40" s="38">
        <v>22437</v>
      </c>
      <c r="I40" s="27">
        <v>22723</v>
      </c>
      <c r="J40" s="36">
        <v>22495</v>
      </c>
      <c r="K40" s="36">
        <v>22119</v>
      </c>
      <c r="L40" s="28">
        <v>21986</v>
      </c>
    </row>
    <row r="41" spans="1:12" x14ac:dyDescent="0.2">
      <c r="A41" s="29" t="s">
        <v>2</v>
      </c>
      <c r="B41" s="34">
        <v>31903</v>
      </c>
      <c r="C41" s="37">
        <v>33633</v>
      </c>
      <c r="D41" s="37">
        <v>35127</v>
      </c>
      <c r="E41" s="30">
        <v>36500</v>
      </c>
      <c r="F41" s="37">
        <v>36102</v>
      </c>
      <c r="G41" s="30">
        <v>36301</v>
      </c>
      <c r="H41" s="37">
        <v>35241</v>
      </c>
      <c r="I41" s="30">
        <v>36057</v>
      </c>
      <c r="J41" s="37">
        <v>35185</v>
      </c>
      <c r="K41" s="37">
        <v>35163</v>
      </c>
      <c r="L41" s="31">
        <v>35626</v>
      </c>
    </row>
    <row r="42" spans="1:12" x14ac:dyDescent="0.2">
      <c r="A42" s="29" t="s">
        <v>3</v>
      </c>
      <c r="B42" s="34">
        <v>41482</v>
      </c>
      <c r="C42" s="37">
        <v>40648</v>
      </c>
      <c r="D42" s="37">
        <v>41296</v>
      </c>
      <c r="E42" s="30">
        <v>44533</v>
      </c>
      <c r="F42" s="37">
        <v>63937</v>
      </c>
      <c r="G42" s="30">
        <v>59395</v>
      </c>
      <c r="H42" s="37">
        <v>57534</v>
      </c>
      <c r="I42" s="30">
        <v>56438</v>
      </c>
      <c r="J42" s="37">
        <v>63840</v>
      </c>
      <c r="K42" s="37">
        <v>66137</v>
      </c>
      <c r="L42" s="31">
        <v>68559</v>
      </c>
    </row>
    <row r="43" spans="1:12" x14ac:dyDescent="0.2">
      <c r="A43" s="81" t="s">
        <v>21</v>
      </c>
      <c r="B43" s="35">
        <f>B44+B45+B46</f>
        <v>32973</v>
      </c>
      <c r="C43" s="37">
        <f t="shared" ref="C43:L43" si="5">C44+C45+C46</f>
        <v>33394</v>
      </c>
      <c r="D43" s="37">
        <f t="shared" si="5"/>
        <v>33032</v>
      </c>
      <c r="E43" s="32">
        <f t="shared" si="5"/>
        <v>35072</v>
      </c>
      <c r="F43" s="37">
        <f t="shared" si="5"/>
        <v>39529</v>
      </c>
      <c r="G43" s="32">
        <f t="shared" si="5"/>
        <v>39260</v>
      </c>
      <c r="H43" s="37">
        <f t="shared" si="5"/>
        <v>39107</v>
      </c>
      <c r="I43" s="32">
        <f t="shared" si="5"/>
        <v>39927</v>
      </c>
      <c r="J43" s="37">
        <f t="shared" si="5"/>
        <v>39961</v>
      </c>
      <c r="K43" s="37">
        <f t="shared" si="5"/>
        <v>39842</v>
      </c>
      <c r="L43" s="37">
        <f t="shared" si="5"/>
        <v>39303</v>
      </c>
    </row>
    <row r="44" spans="1:12" x14ac:dyDescent="0.2">
      <c r="A44" s="81" t="s">
        <v>4</v>
      </c>
      <c r="B44" s="35">
        <v>1853</v>
      </c>
      <c r="C44" s="37">
        <v>1698</v>
      </c>
      <c r="D44" s="37">
        <v>1516</v>
      </c>
      <c r="E44" s="30">
        <v>1711</v>
      </c>
      <c r="F44" s="37">
        <v>1954</v>
      </c>
      <c r="G44" s="30">
        <v>2235</v>
      </c>
      <c r="H44" s="37">
        <v>2257</v>
      </c>
      <c r="I44" s="30">
        <v>2260</v>
      </c>
      <c r="J44" s="37">
        <v>2378</v>
      </c>
      <c r="K44" s="37">
        <v>1597</v>
      </c>
      <c r="L44" s="31">
        <v>1276</v>
      </c>
    </row>
    <row r="45" spans="1:12" x14ac:dyDescent="0.2">
      <c r="A45" s="29" t="s">
        <v>5</v>
      </c>
      <c r="B45" s="34">
        <v>29497</v>
      </c>
      <c r="C45" s="37">
        <v>29954</v>
      </c>
      <c r="D45" s="37">
        <v>29564</v>
      </c>
      <c r="E45" s="30">
        <v>31102</v>
      </c>
      <c r="F45" s="37">
        <v>34342</v>
      </c>
      <c r="G45" s="30">
        <v>34191</v>
      </c>
      <c r="H45" s="37">
        <v>33979</v>
      </c>
      <c r="I45" s="30">
        <v>34642</v>
      </c>
      <c r="J45" s="37">
        <v>34682</v>
      </c>
      <c r="K45" s="37">
        <v>35411</v>
      </c>
      <c r="L45" s="31">
        <v>35575</v>
      </c>
    </row>
    <row r="46" spans="1:12" ht="13.5" thickBot="1" x14ac:dyDescent="0.25">
      <c r="A46" s="40" t="s">
        <v>6</v>
      </c>
      <c r="B46" s="41">
        <v>1623</v>
      </c>
      <c r="C46" s="42">
        <v>1742</v>
      </c>
      <c r="D46" s="42">
        <v>1952</v>
      </c>
      <c r="E46" s="43">
        <v>2259</v>
      </c>
      <c r="F46" s="42">
        <v>3233</v>
      </c>
      <c r="G46" s="43">
        <v>2834</v>
      </c>
      <c r="H46" s="42">
        <v>2871</v>
      </c>
      <c r="I46" s="43">
        <v>3025</v>
      </c>
      <c r="J46" s="42">
        <v>2901</v>
      </c>
      <c r="K46" s="42">
        <v>2834</v>
      </c>
      <c r="L46" s="44">
        <v>2452</v>
      </c>
    </row>
    <row r="47" spans="1:12" x14ac:dyDescent="0.2">
      <c r="A47" s="39" t="s">
        <v>29</v>
      </c>
      <c r="B47" s="239">
        <v>126737</v>
      </c>
      <c r="C47" s="240">
        <v>128421</v>
      </c>
      <c r="D47" s="240">
        <v>129684</v>
      </c>
      <c r="E47" s="241">
        <v>137227</v>
      </c>
      <c r="F47" s="242">
        <v>161165</v>
      </c>
      <c r="G47" s="243">
        <v>156650</v>
      </c>
      <c r="H47" s="242">
        <v>154319</v>
      </c>
      <c r="I47" s="241">
        <v>155145</v>
      </c>
      <c r="J47" s="242">
        <v>161481</v>
      </c>
      <c r="K47" s="240">
        <v>163261</v>
      </c>
      <c r="L47" s="244">
        <v>165474</v>
      </c>
    </row>
    <row r="48" spans="1:12" x14ac:dyDescent="0.2">
      <c r="A48" s="25" t="s">
        <v>75</v>
      </c>
    </row>
  </sheetData>
  <mergeCells count="1">
    <mergeCell ref="A1:L1"/>
  </mergeCells>
  <pageMargins left="0.19685039370078741" right="0.19685039370078741" top="0.39370078740157483" bottom="0.19685039370078741" header="0" footer="0"/>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4"/>
  <sheetViews>
    <sheetView showGridLines="0" zoomScaleNormal="100" workbookViewId="0">
      <selection sqref="A1:N1"/>
    </sheetView>
  </sheetViews>
  <sheetFormatPr baseColWidth="10" defaultColWidth="9.140625" defaultRowHeight="12.75" x14ac:dyDescent="0.2"/>
  <cols>
    <col min="1" max="1" width="21.28515625" style="1" customWidth="1"/>
    <col min="2" max="10" width="6.42578125" style="1" customWidth="1"/>
    <col min="11" max="12" width="6" style="1" customWidth="1"/>
    <col min="13" max="15" width="7.5703125" style="1" customWidth="1"/>
    <col min="16" max="16" width="6.42578125" style="1" customWidth="1"/>
    <col min="17" max="35" width="7.42578125" style="1" customWidth="1"/>
    <col min="36" max="16384" width="9.140625" style="1"/>
  </cols>
  <sheetData>
    <row r="1" spans="1:36" ht="12.75" customHeight="1" x14ac:dyDescent="0.2">
      <c r="A1" s="271" t="s">
        <v>231</v>
      </c>
      <c r="B1" s="271"/>
      <c r="C1" s="271"/>
      <c r="D1" s="271"/>
      <c r="E1" s="271"/>
      <c r="F1" s="271"/>
      <c r="G1" s="271"/>
      <c r="H1" s="271"/>
      <c r="I1" s="271"/>
      <c r="J1" s="271"/>
      <c r="K1" s="271"/>
      <c r="L1" s="271"/>
      <c r="M1" s="271"/>
      <c r="N1" s="271"/>
      <c r="O1" s="227"/>
      <c r="P1" s="227"/>
      <c r="Q1" s="227"/>
    </row>
    <row r="2" spans="1:36" ht="12.75" customHeight="1" x14ac:dyDescent="0.2">
      <c r="A2" s="182" t="s">
        <v>215</v>
      </c>
      <c r="B2" s="182"/>
      <c r="C2" s="182"/>
      <c r="D2" s="182"/>
      <c r="E2" s="182"/>
      <c r="F2" s="182"/>
      <c r="G2" s="182"/>
      <c r="H2" s="182"/>
      <c r="I2" s="182"/>
      <c r="J2" s="182"/>
      <c r="K2" s="182"/>
      <c r="L2" s="182"/>
      <c r="M2" s="182"/>
      <c r="N2" s="182"/>
      <c r="O2" s="182"/>
      <c r="P2" s="182"/>
      <c r="Q2" s="182"/>
    </row>
    <row r="3" spans="1:36" ht="24" x14ac:dyDescent="0.2">
      <c r="A3" s="52"/>
      <c r="B3" s="127" t="s">
        <v>171</v>
      </c>
      <c r="C3" s="127" t="s">
        <v>172</v>
      </c>
      <c r="D3" s="127" t="s">
        <v>173</v>
      </c>
      <c r="E3" s="127" t="s">
        <v>174</v>
      </c>
      <c r="F3" s="127" t="s">
        <v>175</v>
      </c>
      <c r="G3" s="127" t="s">
        <v>176</v>
      </c>
      <c r="H3" s="127" t="s">
        <v>177</v>
      </c>
      <c r="I3" s="127" t="s">
        <v>178</v>
      </c>
      <c r="J3" s="127" t="s">
        <v>179</v>
      </c>
      <c r="K3" s="127" t="s">
        <v>180</v>
      </c>
      <c r="L3" s="127" t="s">
        <v>181</v>
      </c>
    </row>
    <row r="4" spans="1:36" x14ac:dyDescent="0.2">
      <c r="A4" s="49" t="s">
        <v>66</v>
      </c>
      <c r="B4" s="50">
        <f>D43/D$51</f>
        <v>0.16101052497187224</v>
      </c>
      <c r="C4" s="50">
        <f>F43/F$51</f>
        <v>0.16132129674083284</v>
      </c>
      <c r="D4" s="50">
        <f>H43/H$51</f>
        <v>0.15612067554613401</v>
      </c>
      <c r="E4" s="50">
        <f>J43/J$51</f>
        <v>0.15381783102719501</v>
      </c>
      <c r="F4" s="50">
        <f>L43/L$51</f>
        <v>0.13419668963094028</v>
      </c>
      <c r="G4" s="50">
        <f>N43/N$51</f>
        <v>0.13860835607050032</v>
      </c>
      <c r="H4" s="50">
        <f>P43/P$51</f>
        <v>0.14574288075343994</v>
      </c>
      <c r="I4" s="51">
        <f>R43/R$51</f>
        <v>0.14696233490950594</v>
      </c>
      <c r="J4" s="51">
        <f>T43/T$51</f>
        <v>0.13960069368359765</v>
      </c>
      <c r="K4" s="51">
        <f>Y43/Y$51</f>
        <v>0.13606289261420659</v>
      </c>
      <c r="L4" s="51">
        <f>AB43/AB$51</f>
        <v>0.13273434209642865</v>
      </c>
    </row>
    <row r="5" spans="1:36" x14ac:dyDescent="0.2">
      <c r="A5" s="49" t="s">
        <v>67</v>
      </c>
      <c r="B5" s="50">
        <f>D44/D$51</f>
        <v>0.251897128174847</v>
      </c>
      <c r="C5" s="50">
        <f>F44/F$51</f>
        <v>0.26240191410154495</v>
      </c>
      <c r="D5" s="50">
        <f>H44/H$51</f>
        <v>0.27120044267443943</v>
      </c>
      <c r="E5" s="50">
        <f>J44/J$51</f>
        <v>0.26644182124789206</v>
      </c>
      <c r="F5" s="50">
        <f>L44/L$51</f>
        <v>0.22501850945550828</v>
      </c>
      <c r="G5" s="50">
        <f>N44/N$51</f>
        <v>0.23294065922697943</v>
      </c>
      <c r="H5" s="50">
        <f>P44/P$51</f>
        <v>0.22897674357595393</v>
      </c>
      <c r="I5" s="51">
        <f>R44/R$51</f>
        <v>0.23293005054622534</v>
      </c>
      <c r="J5" s="51">
        <f>T44/T$51</f>
        <v>0.21815347436563637</v>
      </c>
      <c r="K5" s="51">
        <f>Y44/Y$51</f>
        <v>0.21643806762566753</v>
      </c>
      <c r="L5" s="51">
        <f>AB44/AB$51</f>
        <v>0.21620450342120845</v>
      </c>
    </row>
    <row r="6" spans="1:36" x14ac:dyDescent="0.2">
      <c r="A6" s="49" t="s">
        <v>68</v>
      </c>
      <c r="B6" s="50">
        <f>D45/D$51</f>
        <v>0.32657734936682598</v>
      </c>
      <c r="C6" s="50">
        <f>F45/F$51</f>
        <v>0.31586610733765158</v>
      </c>
      <c r="D6" s="50">
        <f>H45/H$51</f>
        <v>0.31814107909688177</v>
      </c>
      <c r="E6" s="50">
        <f>J45/J$51</f>
        <v>0.32384367843177686</v>
      </c>
      <c r="F6" s="50">
        <f>L45/L$51</f>
        <v>0.39592039051813926</v>
      </c>
      <c r="G6" s="50">
        <f>N45/N$51</f>
        <v>0.37855766619683706</v>
      </c>
      <c r="H6" s="50">
        <f>P45/P$51</f>
        <v>0.37231921507929222</v>
      </c>
      <c r="I6" s="51">
        <f>R45/R$51</f>
        <v>0.36386760150008152</v>
      </c>
      <c r="J6" s="51">
        <f>T45/T$51</f>
        <v>0.3956062531694704</v>
      </c>
      <c r="K6" s="51">
        <f>Y45/Y$51</f>
        <v>0.40430435267442294</v>
      </c>
      <c r="L6" s="51">
        <f>AB45/AB$51</f>
        <v>0.41517173184562139</v>
      </c>
    </row>
    <row r="7" spans="1:36" ht="13.5" thickBot="1" x14ac:dyDescent="0.25">
      <c r="A7" s="63" t="s">
        <v>69</v>
      </c>
      <c r="B7" s="64">
        <f>D50/D$51</f>
        <v>0.26051499748645479</v>
      </c>
      <c r="C7" s="64">
        <f>F50/F$51</f>
        <v>0.26041068181997057</v>
      </c>
      <c r="D7" s="64">
        <f>H50/H$51</f>
        <v>0.25453780268254478</v>
      </c>
      <c r="E7" s="64">
        <f>J50/J$51</f>
        <v>0.25589666929313609</v>
      </c>
      <c r="F7" s="64">
        <f>L50/L$51</f>
        <v>0.24486441039541215</v>
      </c>
      <c r="G7" s="64">
        <f>N50/N$51</f>
        <v>0.24989331850568322</v>
      </c>
      <c r="H7" s="64">
        <f>P50/P$51</f>
        <v>0.2529611605913139</v>
      </c>
      <c r="I7" s="65">
        <f>R50/R$51</f>
        <v>0.2562400130441872</v>
      </c>
      <c r="J7" s="65">
        <f>T50/T$51</f>
        <v>0.24663957878129558</v>
      </c>
      <c r="K7" s="65">
        <f>Y50/Y$51</f>
        <v>0.24319468708570297</v>
      </c>
      <c r="L7" s="65">
        <f>AB50/AB$51</f>
        <v>0.23588942263674151</v>
      </c>
    </row>
    <row r="8" spans="1:36" x14ac:dyDescent="0.2">
      <c r="A8" s="60" t="s">
        <v>8</v>
      </c>
      <c r="B8" s="61">
        <f>D51/D$51</f>
        <v>1</v>
      </c>
      <c r="C8" s="61">
        <f>F51/F$51</f>
        <v>1</v>
      </c>
      <c r="D8" s="61">
        <f>H51/H$51</f>
        <v>1</v>
      </c>
      <c r="E8" s="61">
        <f>J51/J$51</f>
        <v>1</v>
      </c>
      <c r="F8" s="61">
        <f>L51/L$51</f>
        <v>1</v>
      </c>
      <c r="G8" s="61">
        <f>N51/N$51</f>
        <v>1</v>
      </c>
      <c r="H8" s="61">
        <f>P51/P$51</f>
        <v>1</v>
      </c>
      <c r="I8" s="62">
        <f>R51/R$51</f>
        <v>1</v>
      </c>
      <c r="J8" s="62">
        <f>T51/T$51</f>
        <v>1</v>
      </c>
      <c r="K8" s="62">
        <f>U51/U$51</f>
        <v>1</v>
      </c>
      <c r="L8" s="62">
        <f>V51/V$51</f>
        <v>1</v>
      </c>
    </row>
    <row r="9" spans="1:36" s="14" customFormat="1" x14ac:dyDescent="0.2">
      <c r="A9" s="57" t="s">
        <v>75</v>
      </c>
      <c r="B9" s="15"/>
      <c r="C9" s="15"/>
      <c r="D9" s="15"/>
      <c r="E9" s="15"/>
      <c r="F9" s="15"/>
      <c r="G9" s="15"/>
      <c r="H9" s="15"/>
      <c r="I9" s="16"/>
      <c r="J9" s="16"/>
      <c r="K9" s="16"/>
      <c r="L9" s="16"/>
    </row>
    <row r="10" spans="1:36" s="14" customFormat="1" x14ac:dyDescent="0.2">
      <c r="B10" s="15"/>
      <c r="C10" s="15"/>
      <c r="D10" s="15"/>
      <c r="E10" s="15"/>
      <c r="F10" s="15"/>
      <c r="G10" s="15"/>
      <c r="H10" s="15"/>
      <c r="I10" s="15"/>
      <c r="J10" s="15"/>
      <c r="K10" s="15"/>
      <c r="L10" s="15"/>
      <c r="M10" s="16"/>
      <c r="N10" s="16"/>
      <c r="O10" s="16"/>
      <c r="P10" s="16"/>
    </row>
    <row r="12" spans="1:36" x14ac:dyDescent="0.2">
      <c r="AJ12" s="59"/>
    </row>
    <row r="21" spans="1:22" s="3" customFormat="1" x14ac:dyDescent="0.2"/>
    <row r="23" spans="1:22" s="17" customFormat="1" ht="10.5" x14ac:dyDescent="0.15"/>
    <row r="25" spans="1:22" x14ac:dyDescent="0.2">
      <c r="B25" s="2"/>
    </row>
    <row r="29" spans="1:22" x14ac:dyDescent="0.2">
      <c r="A29" s="7"/>
      <c r="V29" s="5"/>
    </row>
    <row r="30" spans="1:22" x14ac:dyDescent="0.2">
      <c r="V30" s="5"/>
    </row>
    <row r="31" spans="1:22" x14ac:dyDescent="0.2">
      <c r="N31" s="66"/>
      <c r="O31" s="66"/>
      <c r="P31" s="66"/>
      <c r="Q31" s="66"/>
    </row>
    <row r="32" spans="1:22" x14ac:dyDescent="0.2">
      <c r="N32" s="66"/>
      <c r="O32" s="66"/>
      <c r="P32" s="66"/>
      <c r="Q32" s="66"/>
    </row>
    <row r="33" spans="1:29" x14ac:dyDescent="0.2">
      <c r="N33" s="66"/>
      <c r="O33" s="66"/>
      <c r="P33" s="66"/>
      <c r="Q33" s="66"/>
    </row>
    <row r="40" spans="1:29" x14ac:dyDescent="0.2">
      <c r="B40" s="2"/>
      <c r="C40" s="2"/>
      <c r="D40" s="2"/>
      <c r="E40" s="2"/>
      <c r="F40" s="2"/>
    </row>
    <row r="41" spans="1:29" x14ac:dyDescent="0.2">
      <c r="A41" s="53" t="s">
        <v>74</v>
      </c>
      <c r="B41" s="53"/>
    </row>
    <row r="42" spans="1:29" s="84" customFormat="1" ht="36" x14ac:dyDescent="0.2">
      <c r="A42" s="86" t="s">
        <v>0</v>
      </c>
      <c r="B42" s="83" t="s">
        <v>78</v>
      </c>
      <c r="C42" s="83" t="s">
        <v>79</v>
      </c>
      <c r="D42" s="83" t="s">
        <v>80</v>
      </c>
      <c r="E42" s="83" t="s">
        <v>81</v>
      </c>
      <c r="F42" s="83" t="s">
        <v>82</v>
      </c>
      <c r="G42" s="83" t="s">
        <v>83</v>
      </c>
      <c r="H42" s="83" t="s">
        <v>84</v>
      </c>
      <c r="I42" s="83" t="s">
        <v>85</v>
      </c>
      <c r="J42" s="83" t="s">
        <v>86</v>
      </c>
      <c r="K42" s="83" t="s">
        <v>87</v>
      </c>
      <c r="L42" s="83" t="s">
        <v>88</v>
      </c>
      <c r="M42" s="83" t="s">
        <v>89</v>
      </c>
      <c r="N42" s="83" t="s">
        <v>90</v>
      </c>
      <c r="O42" s="83" t="s">
        <v>91</v>
      </c>
      <c r="P42" s="83" t="s">
        <v>92</v>
      </c>
      <c r="Q42" s="83" t="s">
        <v>93</v>
      </c>
      <c r="R42" s="83" t="s">
        <v>94</v>
      </c>
      <c r="S42" s="83" t="s">
        <v>95</v>
      </c>
      <c r="T42" s="83" t="s">
        <v>96</v>
      </c>
      <c r="U42" s="83" t="s">
        <v>97</v>
      </c>
      <c r="V42" s="83" t="s">
        <v>98</v>
      </c>
      <c r="W42" s="83" t="s">
        <v>99</v>
      </c>
      <c r="X42" s="83" t="s">
        <v>100</v>
      </c>
      <c r="Y42" s="83" t="s">
        <v>101</v>
      </c>
      <c r="Z42" s="83" t="s">
        <v>97</v>
      </c>
      <c r="AA42" s="87" t="s">
        <v>102</v>
      </c>
      <c r="AB42" s="87" t="s">
        <v>103</v>
      </c>
      <c r="AC42" s="83" t="s">
        <v>97</v>
      </c>
    </row>
    <row r="43" spans="1:29" x14ac:dyDescent="0.2">
      <c r="A43" s="20" t="s">
        <v>1</v>
      </c>
      <c r="B43" s="55">
        <v>19957</v>
      </c>
      <c r="C43" s="55">
        <v>1281</v>
      </c>
      <c r="D43" s="55">
        <v>20178</v>
      </c>
      <c r="E43" s="55">
        <v>1179</v>
      </c>
      <c r="F43" s="55">
        <v>20497</v>
      </c>
      <c r="G43" s="55">
        <v>1102</v>
      </c>
      <c r="H43" s="55">
        <v>20032</v>
      </c>
      <c r="I43" s="55">
        <v>992</v>
      </c>
      <c r="J43" s="55">
        <v>20888</v>
      </c>
      <c r="K43" s="55">
        <v>965</v>
      </c>
      <c r="L43" s="55">
        <v>21388</v>
      </c>
      <c r="M43" s="55">
        <v>1016</v>
      </c>
      <c r="N43" s="55">
        <v>21438</v>
      </c>
      <c r="O43" s="55">
        <v>872</v>
      </c>
      <c r="P43" s="55">
        <v>22222</v>
      </c>
      <c r="Q43" s="55">
        <v>842</v>
      </c>
      <c r="R43" s="55">
        <v>22533</v>
      </c>
      <c r="S43" s="55">
        <v>766</v>
      </c>
      <c r="T43" s="55">
        <v>22298</v>
      </c>
      <c r="U43" s="55"/>
      <c r="V43" s="55">
        <v>22314</v>
      </c>
      <c r="W43" s="55"/>
      <c r="X43" s="55">
        <v>777</v>
      </c>
      <c r="Y43" s="55">
        <v>21963</v>
      </c>
      <c r="Z43" s="55"/>
      <c r="AA43" s="55">
        <v>705</v>
      </c>
      <c r="AB43" s="55">
        <v>21746</v>
      </c>
      <c r="AC43" s="55"/>
    </row>
    <row r="44" spans="1:29" x14ac:dyDescent="0.2">
      <c r="A44" s="20" t="s">
        <v>2</v>
      </c>
      <c r="B44" s="55">
        <v>29788</v>
      </c>
      <c r="C44" s="55">
        <v>800</v>
      </c>
      <c r="D44" s="55">
        <v>31568</v>
      </c>
      <c r="E44" s="55">
        <v>643</v>
      </c>
      <c r="F44" s="55">
        <v>33340</v>
      </c>
      <c r="G44" s="55">
        <v>591</v>
      </c>
      <c r="H44" s="55">
        <v>34798</v>
      </c>
      <c r="I44" s="55">
        <v>571</v>
      </c>
      <c r="J44" s="55">
        <v>36182</v>
      </c>
      <c r="K44" s="55">
        <v>539</v>
      </c>
      <c r="L44" s="55">
        <v>35863</v>
      </c>
      <c r="M44" s="55">
        <v>526</v>
      </c>
      <c r="N44" s="55">
        <v>36028</v>
      </c>
      <c r="O44" s="55">
        <v>478</v>
      </c>
      <c r="P44" s="55">
        <v>34913</v>
      </c>
      <c r="Q44" s="55">
        <v>451</v>
      </c>
      <c r="R44" s="55">
        <v>35714</v>
      </c>
      <c r="S44" s="55">
        <v>421</v>
      </c>
      <c r="T44" s="55">
        <v>34845</v>
      </c>
      <c r="U44" s="55">
        <v>305</v>
      </c>
      <c r="V44" s="55">
        <v>34894</v>
      </c>
      <c r="W44" s="55">
        <v>306</v>
      </c>
      <c r="X44" s="55">
        <v>386</v>
      </c>
      <c r="Y44" s="55">
        <v>34937</v>
      </c>
      <c r="Z44" s="55">
        <v>218</v>
      </c>
      <c r="AA44" s="55">
        <v>412</v>
      </c>
      <c r="AB44" s="55">
        <v>35421</v>
      </c>
      <c r="AC44" s="55">
        <v>126</v>
      </c>
    </row>
    <row r="45" spans="1:29" x14ac:dyDescent="0.2">
      <c r="A45" s="20" t="s">
        <v>3</v>
      </c>
      <c r="B45" s="55">
        <v>39048</v>
      </c>
      <c r="C45" s="55">
        <v>3539</v>
      </c>
      <c r="D45" s="55">
        <v>40927</v>
      </c>
      <c r="E45" s="55">
        <v>2891</v>
      </c>
      <c r="F45" s="55">
        <v>40133</v>
      </c>
      <c r="G45" s="55">
        <v>2694</v>
      </c>
      <c r="H45" s="55">
        <v>40821</v>
      </c>
      <c r="I45" s="55">
        <v>2543</v>
      </c>
      <c r="J45" s="55">
        <v>43977</v>
      </c>
      <c r="K45" s="55">
        <v>2333</v>
      </c>
      <c r="L45" s="55">
        <v>63101</v>
      </c>
      <c r="M45" s="55">
        <v>2289</v>
      </c>
      <c r="N45" s="55">
        <v>58550</v>
      </c>
      <c r="O45" s="55">
        <v>2099</v>
      </c>
      <c r="P45" s="55">
        <v>56769</v>
      </c>
      <c r="Q45" s="55">
        <v>1774</v>
      </c>
      <c r="R45" s="55">
        <v>55790</v>
      </c>
      <c r="S45" s="55">
        <v>1603</v>
      </c>
      <c r="T45" s="55">
        <v>63189</v>
      </c>
      <c r="U45" s="55">
        <v>21835</v>
      </c>
      <c r="V45" s="55">
        <v>63139</v>
      </c>
      <c r="W45" s="55">
        <v>21853</v>
      </c>
      <c r="X45" s="55">
        <v>1513</v>
      </c>
      <c r="Y45" s="55">
        <v>65262</v>
      </c>
      <c r="Z45" s="55">
        <v>23869</v>
      </c>
      <c r="AA45" s="55">
        <v>1508</v>
      </c>
      <c r="AB45" s="55">
        <v>68018</v>
      </c>
      <c r="AC45" s="55">
        <v>26068</v>
      </c>
    </row>
    <row r="46" spans="1:29" x14ac:dyDescent="0.2">
      <c r="A46" s="20" t="s">
        <v>4</v>
      </c>
      <c r="B46" s="55">
        <v>1637</v>
      </c>
      <c r="C46" s="55">
        <v>207</v>
      </c>
      <c r="D46" s="55">
        <v>1848</v>
      </c>
      <c r="E46" s="55">
        <v>197</v>
      </c>
      <c r="F46" s="55">
        <v>1690</v>
      </c>
      <c r="G46" s="55">
        <v>205</v>
      </c>
      <c r="H46" s="55">
        <v>1508</v>
      </c>
      <c r="I46" s="55">
        <v>165</v>
      </c>
      <c r="J46" s="55">
        <v>1694</v>
      </c>
      <c r="K46" s="55">
        <v>183</v>
      </c>
      <c r="L46" s="55">
        <v>1942</v>
      </c>
      <c r="M46" s="55">
        <v>175</v>
      </c>
      <c r="N46" s="55">
        <v>2217</v>
      </c>
      <c r="O46" s="55">
        <v>157</v>
      </c>
      <c r="P46" s="55">
        <v>2248</v>
      </c>
      <c r="Q46" s="55">
        <v>153</v>
      </c>
      <c r="R46" s="55">
        <v>2231</v>
      </c>
      <c r="S46" s="55">
        <v>162</v>
      </c>
      <c r="T46" s="55">
        <v>2359</v>
      </c>
      <c r="U46" s="55"/>
      <c r="V46" s="55">
        <v>2358</v>
      </c>
      <c r="W46" s="55"/>
      <c r="X46" s="55">
        <v>166</v>
      </c>
      <c r="Y46" s="55">
        <v>1589</v>
      </c>
      <c r="Z46" s="55"/>
      <c r="AA46" s="55">
        <v>133</v>
      </c>
      <c r="AB46" s="55">
        <v>1272</v>
      </c>
      <c r="AC46" s="55"/>
    </row>
    <row r="47" spans="1:29" x14ac:dyDescent="0.2">
      <c r="A47" s="20" t="s">
        <v>5</v>
      </c>
      <c r="B47" s="55">
        <v>28884</v>
      </c>
      <c r="C47" s="55">
        <v>4491</v>
      </c>
      <c r="D47" s="55">
        <v>29207</v>
      </c>
      <c r="E47" s="55">
        <v>4340</v>
      </c>
      <c r="F47" s="55">
        <v>29704</v>
      </c>
      <c r="G47" s="55">
        <v>4155</v>
      </c>
      <c r="H47" s="55">
        <v>29266</v>
      </c>
      <c r="I47" s="55">
        <v>4037</v>
      </c>
      <c r="J47" s="55">
        <v>30854</v>
      </c>
      <c r="K47" s="55">
        <v>3738</v>
      </c>
      <c r="L47" s="55">
        <v>33975</v>
      </c>
      <c r="M47" s="55">
        <v>3630</v>
      </c>
      <c r="N47" s="55">
        <v>33739</v>
      </c>
      <c r="O47" s="55">
        <v>3564</v>
      </c>
      <c r="P47" s="55">
        <v>33560</v>
      </c>
      <c r="Q47" s="55">
        <v>3292</v>
      </c>
      <c r="R47" s="55">
        <v>34154</v>
      </c>
      <c r="S47" s="55">
        <v>3188</v>
      </c>
      <c r="T47" s="55">
        <v>34157</v>
      </c>
      <c r="U47" s="55">
        <v>1413</v>
      </c>
      <c r="V47" s="55">
        <v>34186</v>
      </c>
      <c r="W47" s="55">
        <v>1428</v>
      </c>
      <c r="X47" s="55">
        <v>3170</v>
      </c>
      <c r="Y47" s="55">
        <v>34892</v>
      </c>
      <c r="Z47" s="55">
        <v>1069</v>
      </c>
      <c r="AA47" s="55">
        <v>3240</v>
      </c>
      <c r="AB47" s="55">
        <v>34945</v>
      </c>
      <c r="AC47" s="55">
        <v>772</v>
      </c>
    </row>
    <row r="48" spans="1:29" x14ac:dyDescent="0.2">
      <c r="A48" s="20" t="s">
        <v>6</v>
      </c>
      <c r="B48" s="55">
        <v>1535</v>
      </c>
      <c r="C48" s="55">
        <v>102</v>
      </c>
      <c r="D48" s="55">
        <v>1593</v>
      </c>
      <c r="E48" s="55">
        <v>90</v>
      </c>
      <c r="F48" s="55">
        <v>1693</v>
      </c>
      <c r="G48" s="55">
        <v>80</v>
      </c>
      <c r="H48" s="55">
        <v>1886</v>
      </c>
      <c r="I48" s="55">
        <v>71</v>
      </c>
      <c r="J48" s="55">
        <v>2202</v>
      </c>
      <c r="K48" s="55">
        <v>56</v>
      </c>
      <c r="L48" s="55">
        <v>3109</v>
      </c>
      <c r="M48" s="55">
        <v>69</v>
      </c>
      <c r="N48" s="55">
        <v>2694</v>
      </c>
      <c r="O48" s="55">
        <v>56</v>
      </c>
      <c r="P48" s="55">
        <v>2762</v>
      </c>
      <c r="Q48" s="55">
        <v>59</v>
      </c>
      <c r="R48" s="55">
        <v>2903</v>
      </c>
      <c r="S48" s="55">
        <v>59</v>
      </c>
      <c r="T48" s="55">
        <v>2879</v>
      </c>
      <c r="U48" s="55">
        <v>775</v>
      </c>
      <c r="V48" s="55">
        <v>2836</v>
      </c>
      <c r="W48" s="55">
        <v>776</v>
      </c>
      <c r="X48" s="55">
        <v>69</v>
      </c>
      <c r="Y48" s="55">
        <v>2775</v>
      </c>
      <c r="Z48" s="55">
        <v>657</v>
      </c>
      <c r="AA48" s="55">
        <v>46</v>
      </c>
      <c r="AB48" s="55">
        <v>2429</v>
      </c>
      <c r="AC48" s="55">
        <v>463</v>
      </c>
    </row>
    <row r="49" spans="1:29" x14ac:dyDescent="0.2">
      <c r="A49" s="20" t="s">
        <v>7</v>
      </c>
      <c r="B49" s="55">
        <f t="shared" ref="B49:O49" si="0">B47+B48</f>
        <v>30419</v>
      </c>
      <c r="C49" s="55">
        <f t="shared" si="0"/>
        <v>4593</v>
      </c>
      <c r="D49" s="55">
        <f t="shared" si="0"/>
        <v>30800</v>
      </c>
      <c r="E49" s="55">
        <f t="shared" si="0"/>
        <v>4430</v>
      </c>
      <c r="F49" s="55">
        <f t="shared" si="0"/>
        <v>31397</v>
      </c>
      <c r="G49" s="55">
        <f t="shared" si="0"/>
        <v>4235</v>
      </c>
      <c r="H49" s="55">
        <f t="shared" si="0"/>
        <v>31152</v>
      </c>
      <c r="I49" s="55">
        <f t="shared" si="0"/>
        <v>4108</v>
      </c>
      <c r="J49" s="55">
        <f t="shared" si="0"/>
        <v>33056</v>
      </c>
      <c r="K49" s="55">
        <f t="shared" si="0"/>
        <v>3794</v>
      </c>
      <c r="L49" s="55">
        <f t="shared" si="0"/>
        <v>37084</v>
      </c>
      <c r="M49" s="55">
        <f t="shared" si="0"/>
        <v>3699</v>
      </c>
      <c r="N49" s="55">
        <f t="shared" si="0"/>
        <v>36433</v>
      </c>
      <c r="O49" s="55">
        <f t="shared" si="0"/>
        <v>3620</v>
      </c>
      <c r="P49" s="55">
        <f t="shared" ref="P49:U49" si="1">P47+P48</f>
        <v>36322</v>
      </c>
      <c r="Q49" s="55">
        <f t="shared" si="1"/>
        <v>3351</v>
      </c>
      <c r="R49" s="55">
        <f t="shared" si="1"/>
        <v>37057</v>
      </c>
      <c r="S49" s="55">
        <f t="shared" si="1"/>
        <v>3247</v>
      </c>
      <c r="T49" s="55">
        <f t="shared" si="1"/>
        <v>37036</v>
      </c>
      <c r="U49" s="55">
        <f t="shared" si="1"/>
        <v>2188</v>
      </c>
      <c r="V49" s="55">
        <f>V47+V48</f>
        <v>37022</v>
      </c>
      <c r="W49" s="55">
        <f>W47+W48</f>
        <v>2204</v>
      </c>
      <c r="X49" s="55">
        <f>X47+X48</f>
        <v>3239</v>
      </c>
      <c r="Y49" s="55">
        <f>Y48+Y47</f>
        <v>37667</v>
      </c>
      <c r="Z49" s="55">
        <f>Z47+Z48</f>
        <v>1726</v>
      </c>
      <c r="AA49" s="55">
        <f>AA47+AA48</f>
        <v>3286</v>
      </c>
      <c r="AB49" s="55">
        <f>AB48+AB47</f>
        <v>37374</v>
      </c>
      <c r="AC49" s="55">
        <f>AC47+AC48</f>
        <v>1235</v>
      </c>
    </row>
    <row r="50" spans="1:29" x14ac:dyDescent="0.2">
      <c r="A50" s="20" t="s">
        <v>22</v>
      </c>
      <c r="B50" s="55">
        <f t="shared" ref="B50:Q50" si="2">B46+B47+B48</f>
        <v>32056</v>
      </c>
      <c r="C50" s="55">
        <f t="shared" si="2"/>
        <v>4800</v>
      </c>
      <c r="D50" s="55">
        <f t="shared" si="2"/>
        <v>32648</v>
      </c>
      <c r="E50" s="55">
        <f t="shared" si="2"/>
        <v>4627</v>
      </c>
      <c r="F50" s="55">
        <f t="shared" si="2"/>
        <v>33087</v>
      </c>
      <c r="G50" s="55">
        <f t="shared" si="2"/>
        <v>4440</v>
      </c>
      <c r="H50" s="55">
        <f t="shared" si="2"/>
        <v>32660</v>
      </c>
      <c r="I50" s="55">
        <f t="shared" si="2"/>
        <v>4273</v>
      </c>
      <c r="J50" s="55">
        <f t="shared" si="2"/>
        <v>34750</v>
      </c>
      <c r="K50" s="55">
        <f t="shared" si="2"/>
        <v>3977</v>
      </c>
      <c r="L50" s="55">
        <f t="shared" si="2"/>
        <v>39026</v>
      </c>
      <c r="M50" s="55">
        <f t="shared" si="2"/>
        <v>3874</v>
      </c>
      <c r="N50" s="55">
        <f t="shared" si="2"/>
        <v>38650</v>
      </c>
      <c r="O50" s="55">
        <f t="shared" si="2"/>
        <v>3777</v>
      </c>
      <c r="P50" s="55">
        <f t="shared" si="2"/>
        <v>38570</v>
      </c>
      <c r="Q50" s="55">
        <f t="shared" si="2"/>
        <v>3504</v>
      </c>
      <c r="R50" s="55">
        <f>R46+R47+R48</f>
        <v>39288</v>
      </c>
      <c r="S50" s="55">
        <f>S46+S47+S48</f>
        <v>3409</v>
      </c>
      <c r="T50" s="55">
        <f>T46+T47+T48</f>
        <v>39395</v>
      </c>
      <c r="U50" s="55">
        <f>U46+U47+U48</f>
        <v>2188</v>
      </c>
      <c r="V50" s="55">
        <f>V49+V46</f>
        <v>39380</v>
      </c>
      <c r="W50" s="55">
        <f>W46+W47+W48</f>
        <v>2204</v>
      </c>
      <c r="X50" s="55">
        <f>X46+X47+X48</f>
        <v>3405</v>
      </c>
      <c r="Y50" s="55">
        <f>Y48+Y47+Y46</f>
        <v>39256</v>
      </c>
      <c r="Z50" s="55">
        <f>Z49</f>
        <v>1726</v>
      </c>
      <c r="AA50" s="55">
        <f>AA46+AA47+AA48</f>
        <v>3419</v>
      </c>
      <c r="AB50" s="55">
        <f>AB49+AB46</f>
        <v>38646</v>
      </c>
      <c r="AC50" s="55">
        <f>AC49+AC46</f>
        <v>1235</v>
      </c>
    </row>
    <row r="51" spans="1:29" x14ac:dyDescent="0.2">
      <c r="A51" s="22" t="s">
        <v>8</v>
      </c>
      <c r="B51" s="252">
        <f t="shared" ref="B51:Q51" si="3">SUM(B43:B48)</f>
        <v>120849</v>
      </c>
      <c r="C51" s="252">
        <f t="shared" si="3"/>
        <v>10420</v>
      </c>
      <c r="D51" s="252">
        <f t="shared" si="3"/>
        <v>125321</v>
      </c>
      <c r="E51" s="252">
        <f t="shared" si="3"/>
        <v>9340</v>
      </c>
      <c r="F51" s="252">
        <f t="shared" si="3"/>
        <v>127057</v>
      </c>
      <c r="G51" s="252">
        <f t="shared" si="3"/>
        <v>8827</v>
      </c>
      <c r="H51" s="252">
        <f t="shared" si="3"/>
        <v>128311</v>
      </c>
      <c r="I51" s="252">
        <f t="shared" si="3"/>
        <v>8379</v>
      </c>
      <c r="J51" s="252">
        <f t="shared" si="3"/>
        <v>135797</v>
      </c>
      <c r="K51" s="252">
        <f t="shared" si="3"/>
        <v>7814</v>
      </c>
      <c r="L51" s="252">
        <f t="shared" si="3"/>
        <v>159378</v>
      </c>
      <c r="M51" s="252">
        <f t="shared" si="3"/>
        <v>7705</v>
      </c>
      <c r="N51" s="252">
        <f t="shared" si="3"/>
        <v>154666</v>
      </c>
      <c r="O51" s="252">
        <f t="shared" si="3"/>
        <v>7226</v>
      </c>
      <c r="P51" s="252">
        <f t="shared" si="3"/>
        <v>152474</v>
      </c>
      <c r="Q51" s="252">
        <f t="shared" si="3"/>
        <v>6571</v>
      </c>
      <c r="R51" s="252">
        <f>R43+R44+R45+R46+R47+R48</f>
        <v>153325</v>
      </c>
      <c r="S51" s="252">
        <f>S43+S44+S45+S46+S47+S48</f>
        <v>6199</v>
      </c>
      <c r="T51" s="252">
        <f>T43+T44+T45+T46+T47+T48</f>
        <v>159727</v>
      </c>
      <c r="U51" s="252">
        <f>U43+U44+U45+U46+U47+U48</f>
        <v>24328</v>
      </c>
      <c r="V51" s="252">
        <v>159727</v>
      </c>
      <c r="W51" s="252">
        <v>24363</v>
      </c>
      <c r="X51" s="252">
        <v>6081</v>
      </c>
      <c r="Y51" s="252">
        <v>161418</v>
      </c>
      <c r="Z51" s="252">
        <v>26222</v>
      </c>
      <c r="AA51" s="252">
        <v>6044</v>
      </c>
      <c r="AB51" s="252">
        <v>163831</v>
      </c>
      <c r="AC51" s="252">
        <v>26657</v>
      </c>
    </row>
    <row r="52" spans="1:29" x14ac:dyDescent="0.2">
      <c r="B52" s="253"/>
      <c r="C52" s="253"/>
      <c r="D52" s="253"/>
      <c r="E52" s="253"/>
      <c r="F52" s="253"/>
      <c r="G52" s="253"/>
      <c r="H52" s="253"/>
      <c r="I52" s="253"/>
      <c r="J52" s="253"/>
      <c r="K52" s="253"/>
      <c r="L52" s="253"/>
      <c r="M52" s="253"/>
      <c r="N52" s="253"/>
      <c r="O52" s="253"/>
      <c r="P52" s="253"/>
      <c r="Q52" s="253"/>
      <c r="R52" s="253"/>
      <c r="S52" s="253"/>
      <c r="T52" s="253"/>
      <c r="U52" s="253"/>
      <c r="V52" s="253"/>
      <c r="W52" s="253"/>
      <c r="X52" s="253"/>
      <c r="Y52" s="253"/>
      <c r="Z52" s="253"/>
      <c r="AA52" s="253"/>
      <c r="AB52" s="253"/>
      <c r="AC52" s="253"/>
    </row>
    <row r="53" spans="1:29" x14ac:dyDescent="0.2">
      <c r="A53" s="20" t="s">
        <v>36</v>
      </c>
      <c r="B53" s="253">
        <v>122129</v>
      </c>
      <c r="C53" s="253"/>
      <c r="D53" s="253">
        <v>126737</v>
      </c>
      <c r="E53" s="253"/>
      <c r="F53" s="253">
        <v>128421</v>
      </c>
      <c r="G53" s="253"/>
      <c r="H53" s="253">
        <v>129684</v>
      </c>
      <c r="I53" s="253"/>
      <c r="J53" s="253">
        <v>137227</v>
      </c>
      <c r="K53" s="253"/>
      <c r="L53" s="253">
        <v>161165</v>
      </c>
      <c r="M53" s="253"/>
      <c r="N53" s="253">
        <v>156650</v>
      </c>
      <c r="O53" s="253"/>
      <c r="P53" s="253">
        <v>154319</v>
      </c>
      <c r="Q53" s="253"/>
      <c r="R53" s="253">
        <v>155145</v>
      </c>
      <c r="S53" s="253"/>
      <c r="T53" s="253"/>
      <c r="U53" s="154">
        <v>24363</v>
      </c>
      <c r="V53" s="253">
        <v>161481</v>
      </c>
      <c r="W53" s="253"/>
      <c r="X53" s="253"/>
      <c r="Y53" s="253">
        <v>163261</v>
      </c>
      <c r="Z53" s="253"/>
      <c r="AA53" s="253"/>
      <c r="AB53" s="253">
        <v>165474</v>
      </c>
      <c r="AC53" s="253"/>
    </row>
    <row r="54" spans="1:29" x14ac:dyDescent="0.2">
      <c r="A54" s="57" t="s">
        <v>75</v>
      </c>
    </row>
  </sheetData>
  <mergeCells count="1">
    <mergeCell ref="A1:N1"/>
  </mergeCells>
  <phoneticPr fontId="4" type="noConversion"/>
  <pageMargins left="0.19685039370078741" right="0.19685039370078741" top="0.39370078740157483" bottom="0.1968503937007874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4"/>
  <sheetViews>
    <sheetView showGridLines="0" zoomScaleNormal="100" workbookViewId="0">
      <selection activeCell="H2" sqref="H2:J2"/>
    </sheetView>
  </sheetViews>
  <sheetFormatPr baseColWidth="10" defaultColWidth="9.140625" defaultRowHeight="12.75" x14ac:dyDescent="0.2"/>
  <cols>
    <col min="1" max="1" width="17.140625" style="1" customWidth="1"/>
    <col min="2" max="10" width="6.140625" style="1" customWidth="1"/>
    <col min="11" max="19" width="7.85546875" style="1" customWidth="1"/>
    <col min="20" max="16384" width="9.140625" style="1"/>
  </cols>
  <sheetData>
    <row r="1" spans="1:15" x14ac:dyDescent="0.2">
      <c r="A1" s="67" t="s">
        <v>223</v>
      </c>
      <c r="B1" s="67"/>
      <c r="C1" s="67"/>
      <c r="D1" s="67"/>
      <c r="E1" s="67"/>
      <c r="F1" s="67"/>
      <c r="G1" s="67"/>
      <c r="H1" s="67"/>
      <c r="I1" s="67"/>
      <c r="J1" s="67"/>
      <c r="K1" s="68"/>
    </row>
    <row r="2" spans="1:15" x14ac:dyDescent="0.2">
      <c r="A2" s="67"/>
      <c r="B2" s="67"/>
      <c r="C2" s="67"/>
      <c r="D2" s="67"/>
      <c r="E2" s="67"/>
      <c r="F2" s="67"/>
      <c r="G2" s="67"/>
      <c r="H2" s="67"/>
      <c r="J2" s="238" t="s">
        <v>77</v>
      </c>
      <c r="K2" s="68"/>
    </row>
    <row r="3" spans="1:15" ht="24" x14ac:dyDescent="0.2">
      <c r="A3" s="52" t="s">
        <v>76</v>
      </c>
      <c r="B3" s="127" t="s">
        <v>173</v>
      </c>
      <c r="C3" s="127" t="s">
        <v>174</v>
      </c>
      <c r="D3" s="127" t="s">
        <v>175</v>
      </c>
      <c r="E3" s="127" t="s">
        <v>176</v>
      </c>
      <c r="F3" s="127" t="s">
        <v>177</v>
      </c>
      <c r="G3" s="127" t="s">
        <v>178</v>
      </c>
      <c r="H3" s="127" t="s">
        <v>179</v>
      </c>
      <c r="I3" s="127" t="s">
        <v>180</v>
      </c>
      <c r="J3" s="127" t="s">
        <v>181</v>
      </c>
    </row>
    <row r="4" spans="1:15" x14ac:dyDescent="0.2">
      <c r="A4" s="20" t="s">
        <v>10</v>
      </c>
      <c r="B4" s="21">
        <f>C41/B41</f>
        <v>0.28952959028831565</v>
      </c>
      <c r="C4" s="21">
        <f>E41/D41</f>
        <v>0.26741127059583697</v>
      </c>
      <c r="D4" s="21">
        <f>G41/F41</f>
        <v>0.22865574437773481</v>
      </c>
      <c r="E4" s="21">
        <f>I41/H41</f>
        <v>0.19983052537134882</v>
      </c>
      <c r="F4" s="21">
        <f>K41/J41</f>
        <v>0.19350954960871231</v>
      </c>
      <c r="G4" s="21">
        <f>M41/L41</f>
        <v>0.18185078909612626</v>
      </c>
      <c r="H4" s="21">
        <f>O41/N41</f>
        <v>0.16510510510510509</v>
      </c>
      <c r="I4" s="21">
        <f>Q41/P41</f>
        <v>0.17774880486744893</v>
      </c>
      <c r="J4" s="21">
        <f>S41/R41</f>
        <v>0.17216341527425422</v>
      </c>
    </row>
    <row r="5" spans="1:15" x14ac:dyDescent="0.2">
      <c r="A5" s="20" t="s">
        <v>11</v>
      </c>
      <c r="B5" s="21">
        <f>C42/B42</f>
        <v>1.3712544438801422E-2</v>
      </c>
      <c r="C5" s="21">
        <f>E42/D42</f>
        <v>1.6764797025100711E-2</v>
      </c>
      <c r="D5" s="21">
        <f>G42/F42</f>
        <v>1.4967364393427864E-2</v>
      </c>
      <c r="E5" s="21">
        <f>I42/H42</f>
        <v>1.1917332931060492E-2</v>
      </c>
      <c r="F5" s="21">
        <f>K42/J42</f>
        <v>1.1404881353744898E-2</v>
      </c>
      <c r="G5" s="21">
        <f>M42/L42</f>
        <v>1.0035878689412402E-2</v>
      </c>
      <c r="H5" s="21">
        <f>O42/N42</f>
        <v>9.4256259204712808E-3</v>
      </c>
      <c r="I5" s="21">
        <f>Q42/P42</f>
        <v>8.4991623421730063E-3</v>
      </c>
      <c r="J5" s="21">
        <f>S42/R42</f>
        <v>9.8846348546612322E-3</v>
      </c>
    </row>
    <row r="6" spans="1:15" ht="13.5" thickBot="1" x14ac:dyDescent="0.25">
      <c r="A6" s="47" t="s">
        <v>9</v>
      </c>
      <c r="B6" s="48">
        <f>C43/B43</f>
        <v>0.11053370786516854</v>
      </c>
      <c r="C6" s="48">
        <f>E43/D43</f>
        <v>8.8990825688073399E-2</v>
      </c>
      <c r="D6" s="48">
        <f>G43/F43</f>
        <v>8.4455813581677919E-2</v>
      </c>
      <c r="E6" s="48">
        <f>I43/H43</f>
        <v>6.2197786014088999E-2</v>
      </c>
      <c r="F6" s="48">
        <f>K43/J43</f>
        <v>6.0841572775350655E-2</v>
      </c>
      <c r="G6" s="48">
        <f>M43/L43</f>
        <v>5.6116936765173181E-2</v>
      </c>
      <c r="H6" s="48">
        <f>O43/N43</f>
        <v>5.4121100613978873E-2</v>
      </c>
      <c r="I6" s="48">
        <f>Q43/P43</f>
        <v>4.465209668700286E-2</v>
      </c>
      <c r="J6" s="48">
        <f>S43/R43</f>
        <v>4.3127586292340855E-2</v>
      </c>
    </row>
    <row r="7" spans="1:15" x14ac:dyDescent="0.2">
      <c r="A7" s="45" t="s">
        <v>236</v>
      </c>
      <c r="B7" s="153">
        <f>C40/B40</f>
        <v>8.6306122659089268E-2</v>
      </c>
      <c r="C7" s="153">
        <f>E40/D40</f>
        <v>8.0977368638391736E-2</v>
      </c>
      <c r="D7" s="153">
        <f>G40/F40</f>
        <v>7.0530994152046778E-2</v>
      </c>
      <c r="E7" s="153">
        <f>I40/H40</f>
        <v>5.7697906257622368E-2</v>
      </c>
      <c r="F7" s="153">
        <f>K40/J40</f>
        <v>5.5666887534948369E-2</v>
      </c>
      <c r="G7" s="153">
        <f>M40/L40</f>
        <v>5.1080709797514244E-2</v>
      </c>
      <c r="H7" s="153">
        <f>O40/N40</f>
        <v>4.8159494207173005E-2</v>
      </c>
      <c r="I7" s="153">
        <f>Q40/P40</f>
        <v>4.5185376910829272E-2</v>
      </c>
      <c r="J7" s="153">
        <f>S40/R40</f>
        <v>4.4880396057928096E-2</v>
      </c>
      <c r="O7" s="2"/>
    </row>
    <row r="8" spans="1:15" x14ac:dyDescent="0.2">
      <c r="A8" s="57" t="s">
        <v>75</v>
      </c>
      <c r="B8" s="19"/>
      <c r="C8" s="230"/>
      <c r="D8" s="230"/>
      <c r="E8" s="230"/>
      <c r="F8" s="230"/>
      <c r="G8" s="230"/>
      <c r="H8" s="230"/>
      <c r="I8" s="230"/>
      <c r="J8" s="230"/>
    </row>
    <row r="18" spans="1:24" x14ac:dyDescent="0.2">
      <c r="X18" s="66"/>
    </row>
    <row r="31" spans="1:24" x14ac:dyDescent="0.2">
      <c r="A31" s="53" t="s">
        <v>74</v>
      </c>
    </row>
    <row r="32" spans="1:24" s="84" customFormat="1" ht="23.25" customHeight="1" x14ac:dyDescent="0.2">
      <c r="A32" s="82" t="s">
        <v>76</v>
      </c>
      <c r="B32" s="90" t="s">
        <v>104</v>
      </c>
      <c r="C32" s="90" t="s">
        <v>83</v>
      </c>
      <c r="D32" s="90" t="s">
        <v>105</v>
      </c>
      <c r="E32" s="90" t="s">
        <v>85</v>
      </c>
      <c r="F32" s="90" t="s">
        <v>106</v>
      </c>
      <c r="G32" s="90" t="s">
        <v>87</v>
      </c>
      <c r="H32" s="90" t="s">
        <v>107</v>
      </c>
      <c r="I32" s="90" t="s">
        <v>89</v>
      </c>
      <c r="J32" s="90" t="s">
        <v>108</v>
      </c>
      <c r="K32" s="90" t="s">
        <v>91</v>
      </c>
      <c r="L32" s="90" t="s">
        <v>109</v>
      </c>
      <c r="M32" s="90" t="s">
        <v>93</v>
      </c>
      <c r="N32" s="90" t="s">
        <v>110</v>
      </c>
      <c r="O32" s="90" t="s">
        <v>111</v>
      </c>
      <c r="P32" s="90" t="s">
        <v>112</v>
      </c>
      <c r="Q32" s="90" t="s">
        <v>100</v>
      </c>
      <c r="R32" s="90" t="s">
        <v>113</v>
      </c>
      <c r="S32" s="90" t="s">
        <v>102</v>
      </c>
    </row>
    <row r="33" spans="1:19" x14ac:dyDescent="0.2">
      <c r="A33" s="69" t="s">
        <v>40</v>
      </c>
      <c r="B33" s="55">
        <v>7</v>
      </c>
      <c r="C33" s="55"/>
      <c r="D33" s="55"/>
      <c r="E33" s="55"/>
      <c r="F33" s="55"/>
      <c r="G33" s="55"/>
      <c r="H33" s="55"/>
      <c r="I33" s="55"/>
      <c r="J33" s="55"/>
      <c r="K33" s="55"/>
      <c r="L33" s="55"/>
      <c r="M33" s="55"/>
      <c r="N33" s="55"/>
      <c r="O33" s="55"/>
      <c r="P33" s="55"/>
      <c r="Q33" s="55"/>
      <c r="R33" s="55"/>
      <c r="S33" s="55"/>
    </row>
    <row r="34" spans="1:19" s="6" customFormat="1" x14ac:dyDescent="0.2">
      <c r="A34" s="69" t="s">
        <v>13</v>
      </c>
      <c r="B34" s="55">
        <v>23058</v>
      </c>
      <c r="C34" s="55">
        <v>6678</v>
      </c>
      <c r="D34" s="55">
        <v>21667</v>
      </c>
      <c r="E34" s="55">
        <v>5794</v>
      </c>
      <c r="F34" s="55">
        <v>19654</v>
      </c>
      <c r="G34" s="55">
        <v>4494</v>
      </c>
      <c r="H34" s="55">
        <v>20062</v>
      </c>
      <c r="I34" s="55">
        <v>4009</v>
      </c>
      <c r="J34" s="55">
        <v>18273</v>
      </c>
      <c r="K34" s="55">
        <v>3536</v>
      </c>
      <c r="L34" s="55">
        <v>16728</v>
      </c>
      <c r="M34" s="55">
        <v>3042</v>
      </c>
      <c r="N34" s="55">
        <v>16650</v>
      </c>
      <c r="O34" s="55">
        <v>2749</v>
      </c>
      <c r="P34" s="55">
        <v>13806</v>
      </c>
      <c r="Q34" s="55">
        <v>2454</v>
      </c>
      <c r="R34" s="55">
        <v>11431</v>
      </c>
      <c r="S34" s="55">
        <v>1968</v>
      </c>
    </row>
    <row r="35" spans="1:19" s="6" customFormat="1" x14ac:dyDescent="0.2">
      <c r="A35" s="69" t="s">
        <v>12</v>
      </c>
      <c r="B35" s="55">
        <v>7120</v>
      </c>
      <c r="C35" s="55">
        <v>787</v>
      </c>
      <c r="D35" s="55">
        <v>13080</v>
      </c>
      <c r="E35" s="55">
        <v>1164</v>
      </c>
      <c r="F35" s="55">
        <v>25019</v>
      </c>
      <c r="G35" s="55">
        <v>2113</v>
      </c>
      <c r="H35" s="55">
        <v>40741</v>
      </c>
      <c r="I35" s="55">
        <v>2534</v>
      </c>
      <c r="J35" s="55">
        <v>43490</v>
      </c>
      <c r="K35" s="55">
        <v>2646</v>
      </c>
      <c r="L35" s="55">
        <v>47205</v>
      </c>
      <c r="M35" s="55">
        <v>2649</v>
      </c>
      <c r="N35" s="55">
        <v>46773</v>
      </c>
      <c r="O35" s="55">
        <v>2614</v>
      </c>
      <c r="P35" s="55">
        <v>48573</v>
      </c>
      <c r="Q35" s="55">
        <v>2827</v>
      </c>
      <c r="R35" s="55">
        <v>63230</v>
      </c>
      <c r="S35" s="55">
        <v>3431</v>
      </c>
    </row>
    <row r="36" spans="1:19" s="6" customFormat="1" x14ac:dyDescent="0.2">
      <c r="A36" s="69" t="s">
        <v>37</v>
      </c>
      <c r="B36" s="55"/>
      <c r="C36" s="55"/>
      <c r="D36" s="55"/>
      <c r="E36" s="55"/>
      <c r="F36" s="55"/>
      <c r="G36" s="55"/>
      <c r="H36" s="55"/>
      <c r="I36" s="55"/>
      <c r="J36" s="55"/>
      <c r="K36" s="55"/>
      <c r="L36" s="55"/>
      <c r="M36" s="55"/>
      <c r="N36" s="55">
        <v>1600</v>
      </c>
      <c r="O36" s="55">
        <v>4</v>
      </c>
      <c r="P36" s="55">
        <v>9129</v>
      </c>
      <c r="Q36" s="55">
        <v>38</v>
      </c>
      <c r="R36" s="55">
        <v>6640</v>
      </c>
      <c r="S36" s="55">
        <v>9</v>
      </c>
    </row>
    <row r="37" spans="1:19" x14ac:dyDescent="0.2">
      <c r="A37" s="69" t="s">
        <v>38</v>
      </c>
      <c r="B37" s="55">
        <v>66946</v>
      </c>
      <c r="C37" s="55">
        <v>918</v>
      </c>
      <c r="D37" s="55">
        <v>64540</v>
      </c>
      <c r="E37" s="55">
        <v>1082</v>
      </c>
      <c r="F37" s="55">
        <v>62202</v>
      </c>
      <c r="G37" s="55">
        <v>931</v>
      </c>
      <c r="H37" s="55">
        <v>66290</v>
      </c>
      <c r="I37" s="55">
        <v>790</v>
      </c>
      <c r="J37" s="55">
        <v>61991</v>
      </c>
      <c r="K37" s="55">
        <v>707</v>
      </c>
      <c r="L37" s="55">
        <v>59088</v>
      </c>
      <c r="M37" s="55">
        <v>593</v>
      </c>
      <c r="N37" s="55">
        <v>57626</v>
      </c>
      <c r="O37" s="55">
        <v>544</v>
      </c>
      <c r="P37" s="55">
        <v>48946</v>
      </c>
      <c r="Q37" s="55">
        <v>416</v>
      </c>
      <c r="R37" s="55">
        <v>37533</v>
      </c>
      <c r="S37" s="55">
        <v>371</v>
      </c>
    </row>
    <row r="38" spans="1:19" x14ac:dyDescent="0.2">
      <c r="A38" s="69" t="s">
        <v>41</v>
      </c>
      <c r="B38" s="55"/>
      <c r="C38" s="55"/>
      <c r="D38" s="55"/>
      <c r="E38" s="55"/>
      <c r="F38" s="55"/>
      <c r="G38" s="55"/>
      <c r="H38" s="55"/>
      <c r="I38" s="55"/>
      <c r="J38" s="55"/>
      <c r="K38" s="55"/>
      <c r="L38" s="55"/>
      <c r="M38" s="55"/>
      <c r="N38" s="55">
        <v>89</v>
      </c>
      <c r="O38" s="55"/>
      <c r="P38" s="55"/>
      <c r="Q38" s="55"/>
      <c r="R38" s="55"/>
      <c r="S38" s="55"/>
    </row>
    <row r="39" spans="1:19" x14ac:dyDescent="0.2">
      <c r="A39" s="69" t="s">
        <v>39</v>
      </c>
      <c r="B39" s="55"/>
      <c r="C39" s="55"/>
      <c r="D39" s="55"/>
      <c r="E39" s="55"/>
      <c r="F39" s="55"/>
      <c r="G39" s="55"/>
      <c r="H39" s="55"/>
      <c r="I39" s="55"/>
      <c r="J39" s="55"/>
      <c r="K39" s="55"/>
      <c r="L39" s="55"/>
      <c r="M39" s="55"/>
      <c r="N39" s="55"/>
      <c r="O39" s="55"/>
      <c r="P39" s="55">
        <v>7043</v>
      </c>
      <c r="Q39" s="55">
        <v>26</v>
      </c>
      <c r="R39" s="55">
        <v>10844</v>
      </c>
      <c r="S39" s="55">
        <v>41</v>
      </c>
    </row>
    <row r="40" spans="1:19" x14ac:dyDescent="0.2">
      <c r="A40" s="70" t="s">
        <v>29</v>
      </c>
      <c r="B40" s="58">
        <v>97131</v>
      </c>
      <c r="C40" s="58">
        <v>8383</v>
      </c>
      <c r="D40" s="58">
        <v>99287</v>
      </c>
      <c r="E40" s="58">
        <v>8040</v>
      </c>
      <c r="F40" s="58">
        <v>106875</v>
      </c>
      <c r="G40" s="58">
        <v>7538</v>
      </c>
      <c r="H40" s="58">
        <v>127093</v>
      </c>
      <c r="I40" s="58">
        <v>7333</v>
      </c>
      <c r="J40" s="58">
        <v>123754</v>
      </c>
      <c r="K40" s="58">
        <v>6889</v>
      </c>
      <c r="L40" s="58">
        <v>123021</v>
      </c>
      <c r="M40" s="58">
        <v>6284</v>
      </c>
      <c r="N40" s="58">
        <v>122738</v>
      </c>
      <c r="O40" s="58">
        <v>5911</v>
      </c>
      <c r="P40" s="58">
        <v>127497</v>
      </c>
      <c r="Q40" s="58">
        <v>5761</v>
      </c>
      <c r="R40" s="58">
        <v>129678</v>
      </c>
      <c r="S40" s="58">
        <v>5820</v>
      </c>
    </row>
    <row r="41" spans="1:19" x14ac:dyDescent="0.2">
      <c r="A41" s="20" t="s">
        <v>10</v>
      </c>
      <c r="B41" s="20">
        <f>B34+B33</f>
        <v>23065</v>
      </c>
      <c r="C41" s="20">
        <f t="shared" ref="C41:S41" si="0">C34+C33</f>
        <v>6678</v>
      </c>
      <c r="D41" s="20">
        <f t="shared" si="0"/>
        <v>21667</v>
      </c>
      <c r="E41" s="20">
        <f t="shared" si="0"/>
        <v>5794</v>
      </c>
      <c r="F41" s="20">
        <f t="shared" si="0"/>
        <v>19654</v>
      </c>
      <c r="G41" s="20">
        <f t="shared" si="0"/>
        <v>4494</v>
      </c>
      <c r="H41" s="20">
        <f t="shared" si="0"/>
        <v>20062</v>
      </c>
      <c r="I41" s="20">
        <f t="shared" si="0"/>
        <v>4009</v>
      </c>
      <c r="J41" s="20">
        <f t="shared" si="0"/>
        <v>18273</v>
      </c>
      <c r="K41" s="20">
        <f t="shared" si="0"/>
        <v>3536</v>
      </c>
      <c r="L41" s="20">
        <f t="shared" si="0"/>
        <v>16728</v>
      </c>
      <c r="M41" s="20">
        <f t="shared" si="0"/>
        <v>3042</v>
      </c>
      <c r="N41" s="20">
        <f t="shared" si="0"/>
        <v>16650</v>
      </c>
      <c r="O41" s="20">
        <f t="shared" si="0"/>
        <v>2749</v>
      </c>
      <c r="P41" s="20">
        <f t="shared" si="0"/>
        <v>13806</v>
      </c>
      <c r="Q41" s="20">
        <f t="shared" si="0"/>
        <v>2454</v>
      </c>
      <c r="R41" s="20">
        <f t="shared" si="0"/>
        <v>11431</v>
      </c>
      <c r="S41" s="20">
        <f t="shared" si="0"/>
        <v>1968</v>
      </c>
    </row>
    <row r="42" spans="1:19" x14ac:dyDescent="0.2">
      <c r="A42" s="20" t="s">
        <v>11</v>
      </c>
      <c r="B42" s="20">
        <f>B37+B38</f>
        <v>66946</v>
      </c>
      <c r="C42" s="20">
        <f t="shared" ref="C42:S42" si="1">C37+C38</f>
        <v>918</v>
      </c>
      <c r="D42" s="20">
        <f t="shared" si="1"/>
        <v>64540</v>
      </c>
      <c r="E42" s="20">
        <f t="shared" si="1"/>
        <v>1082</v>
      </c>
      <c r="F42" s="20">
        <f t="shared" si="1"/>
        <v>62202</v>
      </c>
      <c r="G42" s="20">
        <f t="shared" si="1"/>
        <v>931</v>
      </c>
      <c r="H42" s="20">
        <f t="shared" si="1"/>
        <v>66290</v>
      </c>
      <c r="I42" s="20">
        <f t="shared" si="1"/>
        <v>790</v>
      </c>
      <c r="J42" s="20">
        <f t="shared" si="1"/>
        <v>61991</v>
      </c>
      <c r="K42" s="20">
        <f t="shared" si="1"/>
        <v>707</v>
      </c>
      <c r="L42" s="20">
        <f t="shared" si="1"/>
        <v>59088</v>
      </c>
      <c r="M42" s="20">
        <f t="shared" si="1"/>
        <v>593</v>
      </c>
      <c r="N42" s="20">
        <f t="shared" si="1"/>
        <v>57715</v>
      </c>
      <c r="O42" s="20">
        <f t="shared" si="1"/>
        <v>544</v>
      </c>
      <c r="P42" s="20">
        <f t="shared" si="1"/>
        <v>48946</v>
      </c>
      <c r="Q42" s="20">
        <f t="shared" si="1"/>
        <v>416</v>
      </c>
      <c r="R42" s="20">
        <f t="shared" si="1"/>
        <v>37533</v>
      </c>
      <c r="S42" s="20">
        <f t="shared" si="1"/>
        <v>371</v>
      </c>
    </row>
    <row r="43" spans="1:19" x14ac:dyDescent="0.2">
      <c r="A43" s="20" t="s">
        <v>9</v>
      </c>
      <c r="B43" s="20">
        <f>B35+B36+B39</f>
        <v>7120</v>
      </c>
      <c r="C43" s="20">
        <f t="shared" ref="C43:S43" si="2">C35+C36+C39</f>
        <v>787</v>
      </c>
      <c r="D43" s="20">
        <f t="shared" si="2"/>
        <v>13080</v>
      </c>
      <c r="E43" s="20">
        <f t="shared" si="2"/>
        <v>1164</v>
      </c>
      <c r="F43" s="20">
        <f t="shared" si="2"/>
        <v>25019</v>
      </c>
      <c r="G43" s="20">
        <f t="shared" si="2"/>
        <v>2113</v>
      </c>
      <c r="H43" s="20">
        <f t="shared" si="2"/>
        <v>40741</v>
      </c>
      <c r="I43" s="20">
        <f t="shared" si="2"/>
        <v>2534</v>
      </c>
      <c r="J43" s="20">
        <f t="shared" si="2"/>
        <v>43490</v>
      </c>
      <c r="K43" s="20">
        <f t="shared" si="2"/>
        <v>2646</v>
      </c>
      <c r="L43" s="20">
        <f t="shared" si="2"/>
        <v>47205</v>
      </c>
      <c r="M43" s="20">
        <f t="shared" si="2"/>
        <v>2649</v>
      </c>
      <c r="N43" s="20">
        <f t="shared" si="2"/>
        <v>48373</v>
      </c>
      <c r="O43" s="20">
        <f t="shared" si="2"/>
        <v>2618</v>
      </c>
      <c r="P43" s="20">
        <f t="shared" si="2"/>
        <v>64745</v>
      </c>
      <c r="Q43" s="20">
        <f t="shared" si="2"/>
        <v>2891</v>
      </c>
      <c r="R43" s="20">
        <f t="shared" si="2"/>
        <v>80714</v>
      </c>
      <c r="S43" s="20">
        <f t="shared" si="2"/>
        <v>3481</v>
      </c>
    </row>
    <row r="44" spans="1:19" x14ac:dyDescent="0.2">
      <c r="A44" s="57" t="s">
        <v>75</v>
      </c>
    </row>
  </sheetData>
  <phoneticPr fontId="4" type="noConversion"/>
  <pageMargins left="0.19685039370078741" right="0.19685039370078741" top="0.39370078740157483" bottom="0.19685039370078741" header="0" footer="0"/>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6"/>
  <sheetViews>
    <sheetView showGridLines="0" zoomScaleNormal="100" workbookViewId="0">
      <selection activeCell="J23" sqref="J23"/>
    </sheetView>
  </sheetViews>
  <sheetFormatPr baseColWidth="10" defaultColWidth="9.140625" defaultRowHeight="12.75" x14ac:dyDescent="0.2"/>
  <cols>
    <col min="1" max="1" width="18" style="1" customWidth="1"/>
    <col min="2" max="12" width="6.140625" style="1" customWidth="1"/>
    <col min="13" max="29" width="7.140625" style="1" customWidth="1"/>
    <col min="30" max="16384" width="9.140625" style="1"/>
  </cols>
  <sheetData>
    <row r="1" spans="1:13" x14ac:dyDescent="0.2">
      <c r="A1" s="226" t="s">
        <v>217</v>
      </c>
      <c r="B1" s="226"/>
      <c r="C1" s="226"/>
      <c r="D1" s="226"/>
      <c r="E1" s="226"/>
      <c r="F1" s="226"/>
      <c r="G1" s="226"/>
      <c r="H1" s="226"/>
      <c r="I1" s="226"/>
      <c r="J1" s="226"/>
      <c r="K1" s="226"/>
      <c r="L1" s="226"/>
      <c r="M1" s="68"/>
    </row>
    <row r="2" spans="1:13" x14ac:dyDescent="0.2">
      <c r="A2" s="199"/>
      <c r="B2" s="199"/>
      <c r="C2" s="199"/>
      <c r="D2" s="199"/>
      <c r="E2" s="199"/>
      <c r="F2" s="199"/>
      <c r="G2" s="199"/>
      <c r="H2" s="199"/>
      <c r="I2" s="199"/>
      <c r="J2" s="199"/>
      <c r="K2" s="199"/>
      <c r="L2" s="183" t="s">
        <v>77</v>
      </c>
    </row>
    <row r="3" spans="1:13" ht="24" x14ac:dyDescent="0.2">
      <c r="A3" s="198" t="s">
        <v>218</v>
      </c>
      <c r="B3" s="127" t="s">
        <v>171</v>
      </c>
      <c r="C3" s="127" t="s">
        <v>172</v>
      </c>
      <c r="D3" s="127" t="s">
        <v>173</v>
      </c>
      <c r="E3" s="127" t="s">
        <v>174</v>
      </c>
      <c r="F3" s="127" t="s">
        <v>175</v>
      </c>
      <c r="G3" s="127" t="s">
        <v>176</v>
      </c>
      <c r="H3" s="127" t="s">
        <v>177</v>
      </c>
      <c r="I3" s="127" t="s">
        <v>178</v>
      </c>
      <c r="J3" s="127" t="s">
        <v>179</v>
      </c>
      <c r="K3" s="127" t="s">
        <v>180</v>
      </c>
      <c r="L3" s="127" t="s">
        <v>181</v>
      </c>
      <c r="M3" s="194"/>
    </row>
    <row r="4" spans="1:13" x14ac:dyDescent="0.2">
      <c r="A4" s="195" t="s">
        <v>66</v>
      </c>
      <c r="B4" s="51">
        <f t="shared" ref="B4:B9" si="0">C28/B28</f>
        <v>7.3990895295902886E-2</v>
      </c>
      <c r="C4" s="51">
        <f t="shared" ref="C4:C9" si="1">E28/D28</f>
        <v>6.5801388469664962E-2</v>
      </c>
      <c r="D4" s="51">
        <f t="shared" ref="D4:D9" si="2">G28/F28</f>
        <v>6.0453400503778336E-2</v>
      </c>
      <c r="E4" s="51">
        <f t="shared" ref="E4:E9" si="3">I28/H28</f>
        <v>5.6414444898197302E-2</v>
      </c>
      <c r="F4" s="51">
        <f t="shared" ref="F4:F9" si="4">K28/J28</f>
        <v>5.2334192769762464E-2</v>
      </c>
      <c r="G4" s="51">
        <f t="shared" ref="G4:G9" si="5">M28/L28</f>
        <v>5.210715452466514E-2</v>
      </c>
      <c r="H4" s="51">
        <f t="shared" ref="H4:H9" si="6">O28/N28</f>
        <v>4.5084600556864425E-2</v>
      </c>
      <c r="I4" s="51">
        <f t="shared" ref="I4:I9" si="7">Q28/P28</f>
        <v>4.1271151465125874E-2</v>
      </c>
      <c r="J4" s="51">
        <f t="shared" ref="J4:J9" si="8">S28/R28</f>
        <v>3.7414965986394558E-2</v>
      </c>
      <c r="K4" s="51">
        <f t="shared" ref="K4:K9" si="9">U28/T28</f>
        <v>3.6810431293881646E-2</v>
      </c>
      <c r="L4" s="51">
        <f t="shared" ref="L4:L9" si="10">W28/V28</f>
        <v>3.4805890227576977E-2</v>
      </c>
      <c r="M4" s="66"/>
    </row>
    <row r="5" spans="1:13" x14ac:dyDescent="0.2">
      <c r="A5" s="195" t="s">
        <v>72</v>
      </c>
      <c r="B5" s="51">
        <f t="shared" si="0"/>
        <v>3.1478334749362784E-2</v>
      </c>
      <c r="C5" s="51">
        <f t="shared" si="1"/>
        <v>2.24989332402343E-2</v>
      </c>
      <c r="D5" s="51">
        <f t="shared" si="2"/>
        <v>1.9043351629886861E-2</v>
      </c>
      <c r="E5" s="51">
        <f t="shared" si="3"/>
        <v>1.7902363534046145E-2</v>
      </c>
      <c r="F5" s="51">
        <f t="shared" si="4"/>
        <v>1.6559490887282178E-2</v>
      </c>
      <c r="G5" s="51">
        <f t="shared" si="5"/>
        <v>1.4711254275562049E-2</v>
      </c>
      <c r="H5" s="51">
        <f t="shared" si="6"/>
        <v>1.3947927736450585E-2</v>
      </c>
      <c r="I5" s="51">
        <f t="shared" si="7"/>
        <v>1.3618227981666502E-2</v>
      </c>
      <c r="J5" s="51">
        <f t="shared" si="8"/>
        <v>1.2197974801991779E-2</v>
      </c>
      <c r="K5" s="51">
        <f t="shared" si="9"/>
        <v>1.1111477463813512E-2</v>
      </c>
      <c r="L5" s="51">
        <f t="shared" si="10"/>
        <v>1.2102624983511411E-2</v>
      </c>
    </row>
    <row r="6" spans="1:13" x14ac:dyDescent="0.2">
      <c r="A6" s="195" t="s">
        <v>68</v>
      </c>
      <c r="B6" s="51">
        <f t="shared" si="0"/>
        <v>0.13120356021774546</v>
      </c>
      <c r="C6" s="51">
        <f t="shared" si="1"/>
        <v>0.10416981988799758</v>
      </c>
      <c r="D6" s="51">
        <f t="shared" si="2"/>
        <v>9.8781982534089166E-2</v>
      </c>
      <c r="E6" s="51">
        <f t="shared" si="3"/>
        <v>9.0206668917144892E-2</v>
      </c>
      <c r="F6" s="51">
        <f t="shared" si="4"/>
        <v>7.3171551492336645E-2</v>
      </c>
      <c r="G6" s="51">
        <f t="shared" si="5"/>
        <v>4.6784261696065421E-2</v>
      </c>
      <c r="H6" s="51">
        <f t="shared" si="6"/>
        <v>4.6304836230341727E-2</v>
      </c>
      <c r="I6" s="51">
        <f t="shared" si="7"/>
        <v>4.0888021468650892E-2</v>
      </c>
      <c r="J6" s="51">
        <f t="shared" si="8"/>
        <v>3.7022371807562862E-2</v>
      </c>
      <c r="K6" s="51">
        <f t="shared" si="9"/>
        <v>3.1329401088929218E-2</v>
      </c>
      <c r="L6" s="51">
        <f t="shared" si="10"/>
        <v>3.0032200828021292E-2</v>
      </c>
    </row>
    <row r="7" spans="1:13" x14ac:dyDescent="0.2">
      <c r="A7" s="195" t="s">
        <v>65</v>
      </c>
      <c r="B7" s="51">
        <f t="shared" si="0"/>
        <v>0.14612794612794613</v>
      </c>
      <c r="C7" s="51">
        <f t="shared" si="1"/>
        <v>0.12914862914862915</v>
      </c>
      <c r="D7" s="51">
        <f t="shared" si="2"/>
        <v>0.1366742596810934</v>
      </c>
      <c r="E7" s="51">
        <f t="shared" si="3"/>
        <v>0.12683681361175561</v>
      </c>
      <c r="F7" s="51">
        <f t="shared" si="4"/>
        <v>0.12948627726952849</v>
      </c>
      <c r="G7" s="51">
        <f t="shared" si="5"/>
        <v>0.11061093247588424</v>
      </c>
      <c r="H7" s="51">
        <f t="shared" si="6"/>
        <v>8.5950413223140495E-2</v>
      </c>
      <c r="I7" s="51">
        <f t="shared" si="7"/>
        <v>8.4653194975423271E-2</v>
      </c>
      <c r="J7" s="51">
        <f t="shared" si="8"/>
        <v>8.5451595457003787E-2</v>
      </c>
      <c r="K7" s="51">
        <f t="shared" si="9"/>
        <v>7.6658476658476665E-2</v>
      </c>
      <c r="L7" s="51">
        <f t="shared" si="10"/>
        <v>9.4574780058651026E-2</v>
      </c>
    </row>
    <row r="8" spans="1:13" x14ac:dyDescent="0.2">
      <c r="A8" s="195" t="s">
        <v>73</v>
      </c>
      <c r="B8" s="51">
        <f t="shared" si="0"/>
        <v>0.18157038242473555</v>
      </c>
      <c r="C8" s="51">
        <f t="shared" si="1"/>
        <v>0.17165107783710007</v>
      </c>
      <c r="D8" s="51">
        <f t="shared" si="2"/>
        <v>0.16065940206761664</v>
      </c>
      <c r="E8" s="51">
        <f t="shared" si="3"/>
        <v>0.16041666666666668</v>
      </c>
      <c r="F8" s="51">
        <f t="shared" si="4"/>
        <v>0.141295562141565</v>
      </c>
      <c r="G8" s="51">
        <f t="shared" si="5"/>
        <v>0.12368182135623997</v>
      </c>
      <c r="H8" s="51">
        <f t="shared" si="6"/>
        <v>0.12010833709503803</v>
      </c>
      <c r="I8" s="51">
        <f t="shared" si="7"/>
        <v>0.11222331876497955</v>
      </c>
      <c r="J8" s="51">
        <f t="shared" si="8"/>
        <v>0.10734268149478483</v>
      </c>
      <c r="K8" s="51">
        <f t="shared" si="9"/>
        <v>0.10630084103129739</v>
      </c>
      <c r="L8" s="51">
        <f t="shared" si="10"/>
        <v>0.10482615464452517</v>
      </c>
    </row>
    <row r="9" spans="1:13" x14ac:dyDescent="0.2">
      <c r="A9" s="49" t="s">
        <v>6</v>
      </c>
      <c r="B9" s="51">
        <f t="shared" si="0"/>
        <v>8.8289962825278817E-2</v>
      </c>
      <c r="C9" s="51">
        <f t="shared" si="1"/>
        <v>7.8630897317298803E-2</v>
      </c>
      <c r="D9" s="51">
        <f t="shared" si="2"/>
        <v>6.7612687813021696E-2</v>
      </c>
      <c r="E9" s="51">
        <f t="shared" si="3"/>
        <v>5.3124999999999999E-2</v>
      </c>
      <c r="F9" s="51">
        <f t="shared" si="4"/>
        <v>3.7187288708586883E-2</v>
      </c>
      <c r="G9" s="51">
        <f t="shared" si="5"/>
        <v>2.7823240589198037E-2</v>
      </c>
      <c r="H9" s="51">
        <f t="shared" si="6"/>
        <v>2.6124818577648767E-2</v>
      </c>
      <c r="I9" s="51">
        <f t="shared" si="7"/>
        <v>2.6452527161076995E-2</v>
      </c>
      <c r="J9" s="51">
        <f t="shared" si="8"/>
        <v>2.6363636363636363E-2</v>
      </c>
      <c r="K9" s="51">
        <f t="shared" si="9"/>
        <v>3.2841504045692527E-2</v>
      </c>
      <c r="L9" s="51">
        <f t="shared" si="10"/>
        <v>2.1582733812949641E-2</v>
      </c>
    </row>
    <row r="10" spans="1:13" x14ac:dyDescent="0.2">
      <c r="A10" s="57" t="s">
        <v>75</v>
      </c>
      <c r="C10" s="191"/>
      <c r="D10" s="2"/>
      <c r="E10" s="2"/>
      <c r="F10" s="2"/>
      <c r="G10" s="2"/>
      <c r="H10" s="2"/>
      <c r="I10" s="2"/>
    </row>
    <row r="11" spans="1:13" x14ac:dyDescent="0.2">
      <c r="A11" s="2"/>
      <c r="B11" s="2"/>
      <c r="C11" s="2"/>
      <c r="D11" s="2"/>
      <c r="E11" s="2"/>
      <c r="F11" s="2"/>
      <c r="G11" s="2"/>
      <c r="H11" s="2"/>
      <c r="I11" s="2"/>
    </row>
    <row r="12" spans="1:13" x14ac:dyDescent="0.2">
      <c r="A12" s="2"/>
      <c r="B12" s="2"/>
      <c r="C12" s="2"/>
      <c r="D12" s="2"/>
      <c r="E12" s="2"/>
      <c r="F12" s="2"/>
      <c r="G12" s="2"/>
      <c r="H12" s="2"/>
      <c r="I12" s="2"/>
    </row>
    <row r="13" spans="1:13" x14ac:dyDescent="0.2">
      <c r="A13" s="2"/>
      <c r="B13" s="2"/>
      <c r="C13" s="2"/>
      <c r="D13" s="2"/>
      <c r="E13" s="2"/>
      <c r="F13" s="2"/>
      <c r="G13" s="2"/>
      <c r="H13" s="2"/>
      <c r="I13" s="2"/>
    </row>
    <row r="14" spans="1:13" x14ac:dyDescent="0.2">
      <c r="A14" s="2"/>
      <c r="B14" s="2"/>
      <c r="C14" s="2"/>
      <c r="D14" s="2"/>
      <c r="E14" s="2"/>
      <c r="F14" s="2"/>
      <c r="G14" s="2"/>
      <c r="H14" s="2"/>
      <c r="I14" s="2"/>
    </row>
    <row r="15" spans="1:13" x14ac:dyDescent="0.2">
      <c r="A15" s="2"/>
      <c r="B15" s="2"/>
      <c r="C15" s="2"/>
      <c r="D15" s="2"/>
      <c r="E15" s="2"/>
      <c r="F15" s="2"/>
      <c r="G15" s="2"/>
      <c r="H15" s="2"/>
      <c r="I15" s="2"/>
    </row>
    <row r="16" spans="1:13" x14ac:dyDescent="0.2">
      <c r="A16" s="2"/>
      <c r="B16" s="2"/>
      <c r="C16" s="2"/>
      <c r="D16" s="2"/>
      <c r="E16" s="2"/>
      <c r="F16" s="2"/>
      <c r="G16" s="2"/>
      <c r="H16" s="2"/>
      <c r="I16" s="2"/>
    </row>
    <row r="17" spans="1:23" x14ac:dyDescent="0.2">
      <c r="A17" s="2"/>
      <c r="B17" s="2"/>
      <c r="C17" s="2"/>
      <c r="D17" s="2"/>
      <c r="E17" s="2"/>
      <c r="F17" s="2"/>
      <c r="G17" s="2"/>
      <c r="H17" s="2"/>
      <c r="I17" s="2"/>
    </row>
    <row r="18" spans="1:23" x14ac:dyDescent="0.2">
      <c r="A18" s="2"/>
      <c r="B18" s="2"/>
      <c r="C18" s="2"/>
      <c r="D18" s="2"/>
      <c r="E18" s="2"/>
      <c r="F18" s="2"/>
      <c r="G18" s="2"/>
      <c r="H18" s="2"/>
      <c r="I18" s="2"/>
    </row>
    <row r="19" spans="1:23" x14ac:dyDescent="0.2">
      <c r="A19" s="2"/>
      <c r="B19" s="2"/>
      <c r="C19" s="2"/>
      <c r="D19" s="2"/>
      <c r="E19" s="2"/>
      <c r="F19" s="2"/>
      <c r="G19" s="2"/>
      <c r="H19" s="2"/>
      <c r="I19" s="2"/>
    </row>
    <row r="20" spans="1:23" x14ac:dyDescent="0.2">
      <c r="A20" s="2"/>
      <c r="B20" s="2"/>
      <c r="C20" s="2"/>
      <c r="D20" s="2"/>
      <c r="E20" s="2"/>
      <c r="F20" s="2"/>
      <c r="G20" s="2"/>
      <c r="H20" s="2"/>
      <c r="I20" s="2"/>
    </row>
    <row r="21" spans="1:23" x14ac:dyDescent="0.2">
      <c r="A21" s="2"/>
      <c r="B21" s="2"/>
      <c r="C21" s="2"/>
      <c r="D21" s="2"/>
      <c r="E21" s="2"/>
      <c r="F21" s="2"/>
      <c r="G21" s="2"/>
      <c r="H21" s="2"/>
      <c r="I21" s="2"/>
    </row>
    <row r="22" spans="1:23" x14ac:dyDescent="0.2">
      <c r="A22" s="2"/>
      <c r="B22" s="2"/>
      <c r="C22" s="2"/>
      <c r="D22" s="2"/>
      <c r="E22" s="2"/>
      <c r="F22" s="2"/>
      <c r="G22" s="2"/>
      <c r="H22" s="2"/>
      <c r="I22" s="2"/>
    </row>
    <row r="23" spans="1:23" x14ac:dyDescent="0.2">
      <c r="A23" s="2"/>
      <c r="B23" s="2"/>
      <c r="C23" s="2"/>
      <c r="D23" s="2"/>
      <c r="E23" s="2"/>
      <c r="F23" s="2"/>
      <c r="G23" s="2"/>
      <c r="H23" s="2"/>
      <c r="I23" s="2"/>
    </row>
    <row r="24" spans="1:23" x14ac:dyDescent="0.2">
      <c r="A24" s="2"/>
      <c r="B24" s="2"/>
      <c r="C24" s="2"/>
      <c r="D24" s="2"/>
      <c r="E24" s="2"/>
      <c r="F24" s="2"/>
      <c r="G24" s="2"/>
      <c r="H24" s="2"/>
      <c r="I24" s="2"/>
    </row>
    <row r="25" spans="1:23" x14ac:dyDescent="0.2">
      <c r="A25" s="2"/>
      <c r="B25" s="2"/>
      <c r="C25" s="2"/>
      <c r="D25" s="2"/>
      <c r="E25" s="2"/>
      <c r="F25" s="2"/>
      <c r="G25" s="2"/>
      <c r="H25" s="2"/>
      <c r="I25" s="2"/>
    </row>
    <row r="26" spans="1:23" s="4" customFormat="1" x14ac:dyDescent="0.2">
      <c r="A26" s="53" t="s">
        <v>74</v>
      </c>
    </row>
    <row r="27" spans="1:23" ht="34.5" customHeight="1" x14ac:dyDescent="0.2">
      <c r="A27" s="20" t="s">
        <v>0</v>
      </c>
      <c r="B27" s="254" t="s">
        <v>189</v>
      </c>
      <c r="C27" s="254" t="s">
        <v>79</v>
      </c>
      <c r="D27" s="254" t="s">
        <v>190</v>
      </c>
      <c r="E27" s="254" t="s">
        <v>81</v>
      </c>
      <c r="F27" s="254" t="s">
        <v>191</v>
      </c>
      <c r="G27" s="254" t="s">
        <v>83</v>
      </c>
      <c r="H27" s="254" t="s">
        <v>192</v>
      </c>
      <c r="I27" s="254" t="s">
        <v>85</v>
      </c>
      <c r="J27" s="254" t="s">
        <v>193</v>
      </c>
      <c r="K27" s="254" t="s">
        <v>87</v>
      </c>
      <c r="L27" s="254" t="s">
        <v>194</v>
      </c>
      <c r="M27" s="254" t="s">
        <v>89</v>
      </c>
      <c r="N27" s="254" t="s">
        <v>195</v>
      </c>
      <c r="O27" s="254" t="s">
        <v>91</v>
      </c>
      <c r="P27" s="254" t="s">
        <v>196</v>
      </c>
      <c r="Q27" s="254" t="s">
        <v>197</v>
      </c>
      <c r="R27" s="254" t="s">
        <v>198</v>
      </c>
      <c r="S27" s="254" t="s">
        <v>111</v>
      </c>
      <c r="T27" s="254" t="s">
        <v>199</v>
      </c>
      <c r="U27" s="254" t="s">
        <v>100</v>
      </c>
      <c r="V27" s="254" t="s">
        <v>200</v>
      </c>
      <c r="W27" s="254" t="s">
        <v>102</v>
      </c>
    </row>
    <row r="28" spans="1:23" x14ac:dyDescent="0.2">
      <c r="A28" s="20" t="s">
        <v>1</v>
      </c>
      <c r="B28" s="20">
        <v>16475</v>
      </c>
      <c r="C28" s="20">
        <v>1219</v>
      </c>
      <c r="D28" s="20">
        <v>16565</v>
      </c>
      <c r="E28" s="20">
        <v>1090</v>
      </c>
      <c r="F28" s="20">
        <v>16674</v>
      </c>
      <c r="G28" s="20">
        <v>1008</v>
      </c>
      <c r="H28" s="20">
        <v>17141</v>
      </c>
      <c r="I28" s="20">
        <v>967</v>
      </c>
      <c r="J28" s="20">
        <v>18229</v>
      </c>
      <c r="K28" s="20">
        <v>954</v>
      </c>
      <c r="L28" s="20">
        <v>18366</v>
      </c>
      <c r="M28" s="20">
        <v>957</v>
      </c>
      <c r="N28" s="20">
        <v>18676</v>
      </c>
      <c r="O28" s="20">
        <v>842</v>
      </c>
      <c r="P28" s="20">
        <v>19384</v>
      </c>
      <c r="Q28" s="20">
        <v>800</v>
      </c>
      <c r="R28" s="20">
        <v>19404</v>
      </c>
      <c r="S28" s="20">
        <v>726</v>
      </c>
      <c r="T28" s="20">
        <v>19940</v>
      </c>
      <c r="U28" s="20">
        <v>734</v>
      </c>
      <c r="V28" s="20">
        <v>19422</v>
      </c>
      <c r="W28" s="20">
        <v>676</v>
      </c>
    </row>
    <row r="29" spans="1:23" x14ac:dyDescent="0.2">
      <c r="A29" s="20" t="s">
        <v>2</v>
      </c>
      <c r="B29" s="20">
        <v>23540</v>
      </c>
      <c r="C29" s="20">
        <v>741</v>
      </c>
      <c r="D29" s="20">
        <v>25779</v>
      </c>
      <c r="E29" s="20">
        <v>580</v>
      </c>
      <c r="F29" s="20">
        <v>26781</v>
      </c>
      <c r="G29" s="20">
        <v>510</v>
      </c>
      <c r="H29" s="20">
        <v>28432</v>
      </c>
      <c r="I29" s="20">
        <v>509</v>
      </c>
      <c r="J29" s="20">
        <v>30013</v>
      </c>
      <c r="K29" s="20">
        <v>497</v>
      </c>
      <c r="L29" s="20">
        <v>30113</v>
      </c>
      <c r="M29" s="20">
        <v>443</v>
      </c>
      <c r="N29" s="20">
        <v>30112</v>
      </c>
      <c r="O29" s="20">
        <v>420</v>
      </c>
      <c r="P29" s="20">
        <v>30327</v>
      </c>
      <c r="Q29" s="20">
        <v>413</v>
      </c>
      <c r="R29" s="20">
        <v>29923</v>
      </c>
      <c r="S29" s="20">
        <v>365</v>
      </c>
      <c r="T29" s="20">
        <v>30329</v>
      </c>
      <c r="U29" s="20">
        <v>337</v>
      </c>
      <c r="V29" s="20">
        <v>30324</v>
      </c>
      <c r="W29" s="20">
        <v>367</v>
      </c>
    </row>
    <row r="30" spans="1:23" x14ac:dyDescent="0.2">
      <c r="A30" s="20" t="s">
        <v>3</v>
      </c>
      <c r="B30" s="20">
        <v>25167</v>
      </c>
      <c r="C30" s="20">
        <v>3302</v>
      </c>
      <c r="D30" s="20">
        <v>26428</v>
      </c>
      <c r="E30" s="20">
        <v>2753</v>
      </c>
      <c r="F30" s="20">
        <v>26108</v>
      </c>
      <c r="G30" s="20">
        <v>2579</v>
      </c>
      <c r="H30" s="20">
        <v>26661</v>
      </c>
      <c r="I30" s="20">
        <v>2405</v>
      </c>
      <c r="J30" s="20">
        <v>29752</v>
      </c>
      <c r="K30" s="20">
        <v>2177</v>
      </c>
      <c r="L30" s="20">
        <v>45977</v>
      </c>
      <c r="M30" s="20">
        <v>2151</v>
      </c>
      <c r="N30" s="20">
        <v>42285</v>
      </c>
      <c r="O30" s="20">
        <v>1958</v>
      </c>
      <c r="P30" s="20">
        <v>40990</v>
      </c>
      <c r="Q30" s="20">
        <v>1676</v>
      </c>
      <c r="R30" s="20">
        <v>40408</v>
      </c>
      <c r="S30" s="20">
        <v>1496</v>
      </c>
      <c r="T30" s="20">
        <v>44080</v>
      </c>
      <c r="U30" s="20">
        <v>1381</v>
      </c>
      <c r="V30" s="20">
        <v>45651</v>
      </c>
      <c r="W30" s="20">
        <v>1371</v>
      </c>
    </row>
    <row r="31" spans="1:23" x14ac:dyDescent="0.2">
      <c r="A31" s="20" t="s">
        <v>4</v>
      </c>
      <c r="B31" s="20">
        <v>1485</v>
      </c>
      <c r="C31" s="20">
        <v>217</v>
      </c>
      <c r="D31" s="20">
        <v>1386</v>
      </c>
      <c r="E31" s="20">
        <v>179</v>
      </c>
      <c r="F31" s="20">
        <v>1317</v>
      </c>
      <c r="G31" s="20">
        <v>180</v>
      </c>
      <c r="H31" s="20">
        <v>1293</v>
      </c>
      <c r="I31" s="20">
        <v>164</v>
      </c>
      <c r="J31" s="20">
        <v>1421</v>
      </c>
      <c r="K31" s="20">
        <v>184</v>
      </c>
      <c r="L31" s="20">
        <v>1555</v>
      </c>
      <c r="M31" s="20">
        <v>172</v>
      </c>
      <c r="N31" s="20">
        <v>1815</v>
      </c>
      <c r="O31" s="20">
        <v>156</v>
      </c>
      <c r="P31" s="20">
        <v>1831</v>
      </c>
      <c r="Q31" s="20">
        <v>155</v>
      </c>
      <c r="R31" s="20">
        <v>1849</v>
      </c>
      <c r="S31" s="20">
        <v>158</v>
      </c>
      <c r="T31" s="20">
        <v>2035</v>
      </c>
      <c r="U31" s="20">
        <v>156</v>
      </c>
      <c r="V31" s="20">
        <v>1364</v>
      </c>
      <c r="W31" s="20">
        <v>129</v>
      </c>
    </row>
    <row r="32" spans="1:23" x14ac:dyDescent="0.2">
      <c r="A32" s="20" t="s">
        <v>5</v>
      </c>
      <c r="B32" s="20">
        <v>24580</v>
      </c>
      <c r="C32" s="20">
        <v>4463</v>
      </c>
      <c r="D32" s="20">
        <v>24911</v>
      </c>
      <c r="E32" s="20">
        <v>4276</v>
      </c>
      <c r="F32" s="20">
        <v>25053</v>
      </c>
      <c r="G32" s="20">
        <v>4025</v>
      </c>
      <c r="H32" s="20">
        <v>24480</v>
      </c>
      <c r="I32" s="20">
        <v>3927</v>
      </c>
      <c r="J32" s="20">
        <v>25981</v>
      </c>
      <c r="K32" s="20">
        <v>3671</v>
      </c>
      <c r="L32" s="20">
        <v>28638</v>
      </c>
      <c r="M32" s="20">
        <v>3542</v>
      </c>
      <c r="N32" s="20">
        <v>28799</v>
      </c>
      <c r="O32" s="20">
        <v>3459</v>
      </c>
      <c r="P32" s="20">
        <v>28372</v>
      </c>
      <c r="Q32" s="20">
        <v>3184</v>
      </c>
      <c r="R32" s="20">
        <v>28954</v>
      </c>
      <c r="S32" s="20">
        <v>3108</v>
      </c>
      <c r="T32" s="20">
        <v>29012</v>
      </c>
      <c r="U32" s="20">
        <v>3084</v>
      </c>
      <c r="V32" s="20">
        <v>30832</v>
      </c>
      <c r="W32" s="20">
        <v>3232</v>
      </c>
    </row>
    <row r="33" spans="1:23" x14ac:dyDescent="0.2">
      <c r="A33" s="20" t="s">
        <v>6</v>
      </c>
      <c r="B33" s="20">
        <v>1076</v>
      </c>
      <c r="C33" s="20">
        <v>95</v>
      </c>
      <c r="D33" s="20">
        <v>1081</v>
      </c>
      <c r="E33" s="20">
        <v>85</v>
      </c>
      <c r="F33" s="20">
        <v>1198</v>
      </c>
      <c r="G33" s="20">
        <v>81</v>
      </c>
      <c r="H33" s="20">
        <v>1280</v>
      </c>
      <c r="I33" s="20">
        <v>68</v>
      </c>
      <c r="J33" s="20">
        <v>1479</v>
      </c>
      <c r="K33" s="20">
        <v>55</v>
      </c>
      <c r="L33" s="20">
        <v>2444</v>
      </c>
      <c r="M33" s="20">
        <v>68</v>
      </c>
      <c r="N33" s="20">
        <v>2067</v>
      </c>
      <c r="O33" s="20">
        <v>54</v>
      </c>
      <c r="P33" s="20">
        <v>2117</v>
      </c>
      <c r="Q33" s="20">
        <v>56</v>
      </c>
      <c r="R33" s="20">
        <v>2200</v>
      </c>
      <c r="S33" s="20">
        <v>58</v>
      </c>
      <c r="T33" s="20">
        <v>2101</v>
      </c>
      <c r="U33" s="20">
        <v>69</v>
      </c>
      <c r="V33" s="20">
        <v>2085</v>
      </c>
      <c r="W33" s="20">
        <v>45</v>
      </c>
    </row>
    <row r="34" spans="1:23" x14ac:dyDescent="0.2">
      <c r="A34" s="20" t="s">
        <v>7</v>
      </c>
      <c r="B34" s="20">
        <v>25656</v>
      </c>
      <c r="C34" s="20">
        <v>4558</v>
      </c>
      <c r="D34" s="20">
        <v>25992</v>
      </c>
      <c r="E34" s="20">
        <v>4361</v>
      </c>
      <c r="F34" s="20">
        <v>26251</v>
      </c>
      <c r="G34" s="20">
        <v>4106</v>
      </c>
      <c r="H34" s="20">
        <v>25760</v>
      </c>
      <c r="I34" s="20">
        <v>3995</v>
      </c>
      <c r="J34" s="20">
        <v>27460</v>
      </c>
      <c r="K34" s="20">
        <v>3726</v>
      </c>
      <c r="L34" s="20">
        <v>31082</v>
      </c>
      <c r="M34" s="20">
        <v>3610</v>
      </c>
      <c r="N34" s="20">
        <v>30866</v>
      </c>
      <c r="O34" s="20">
        <v>3513</v>
      </c>
      <c r="P34" s="20">
        <v>30489</v>
      </c>
      <c r="Q34" s="20">
        <v>3240</v>
      </c>
      <c r="R34" s="20">
        <v>31154</v>
      </c>
      <c r="S34" s="20">
        <v>3166</v>
      </c>
      <c r="T34" s="20">
        <v>31113</v>
      </c>
      <c r="U34" s="20">
        <v>3153</v>
      </c>
      <c r="V34" s="20">
        <v>32917</v>
      </c>
      <c r="W34" s="20">
        <v>3277</v>
      </c>
    </row>
    <row r="35" spans="1:23" x14ac:dyDescent="0.2">
      <c r="A35" s="22" t="s">
        <v>8</v>
      </c>
      <c r="B35" s="22">
        <v>92323</v>
      </c>
      <c r="C35" s="22">
        <v>10037</v>
      </c>
      <c r="D35" s="22">
        <v>96150</v>
      </c>
      <c r="E35" s="22">
        <v>8963</v>
      </c>
      <c r="F35" s="22">
        <v>97131</v>
      </c>
      <c r="G35" s="22">
        <v>8383</v>
      </c>
      <c r="H35" s="22">
        <v>99287</v>
      </c>
      <c r="I35" s="22">
        <v>8040</v>
      </c>
      <c r="J35" s="22">
        <v>106875</v>
      </c>
      <c r="K35" s="22">
        <v>7538</v>
      </c>
      <c r="L35" s="22">
        <v>127093</v>
      </c>
      <c r="M35" s="22">
        <v>7333</v>
      </c>
      <c r="N35" s="22">
        <v>123754</v>
      </c>
      <c r="O35" s="22">
        <v>6889</v>
      </c>
      <c r="P35" s="22">
        <v>123021</v>
      </c>
      <c r="Q35" s="22">
        <v>6284</v>
      </c>
      <c r="R35" s="22">
        <v>122738</v>
      </c>
      <c r="S35" s="22">
        <v>5911</v>
      </c>
      <c r="T35" s="22">
        <v>127497</v>
      </c>
      <c r="U35" s="22">
        <v>5761</v>
      </c>
      <c r="V35" s="22">
        <v>129678</v>
      </c>
      <c r="W35" s="22">
        <v>5820</v>
      </c>
    </row>
    <row r="36" spans="1:23" x14ac:dyDescent="0.2">
      <c r="A36" s="57" t="s">
        <v>75</v>
      </c>
      <c r="C36" s="191"/>
    </row>
  </sheetData>
  <phoneticPr fontId="4" type="noConversion"/>
  <pageMargins left="0.23622047244094491" right="0.23622047244094491" top="0.35433070866141736" bottom="0.35433070866141736" header="0" footer="0"/>
  <pageSetup paperSize="9" scale="76"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0"/>
  <sheetViews>
    <sheetView showGridLines="0" zoomScaleNormal="100" workbookViewId="0"/>
  </sheetViews>
  <sheetFormatPr baseColWidth="10" defaultColWidth="9.140625" defaultRowHeight="12.75" x14ac:dyDescent="0.2"/>
  <cols>
    <col min="1" max="1" width="13.42578125" style="1" customWidth="1"/>
    <col min="2" max="12" width="6" style="1" customWidth="1"/>
    <col min="13" max="15" width="6.28515625" style="1" customWidth="1"/>
    <col min="16" max="16" width="7" style="1" customWidth="1"/>
    <col min="17" max="29" width="8.42578125" style="1" customWidth="1"/>
    <col min="30" max="16384" width="9.140625" style="1"/>
  </cols>
  <sheetData>
    <row r="1" spans="1:20" ht="15" customHeight="1" x14ac:dyDescent="0.2">
      <c r="A1" s="77" t="s">
        <v>246</v>
      </c>
      <c r="B1" s="77"/>
      <c r="C1" s="77"/>
      <c r="D1" s="78"/>
      <c r="E1" s="78"/>
      <c r="F1" s="18"/>
      <c r="G1" s="18"/>
      <c r="H1" s="18"/>
      <c r="I1" s="18"/>
      <c r="J1" s="13"/>
      <c r="K1" s="13"/>
      <c r="L1" s="13"/>
      <c r="M1" s="13"/>
      <c r="N1" s="13"/>
      <c r="O1" s="13"/>
      <c r="P1" s="13"/>
    </row>
    <row r="2" spans="1:20" ht="15" customHeight="1" x14ac:dyDescent="0.2">
      <c r="A2" s="76"/>
      <c r="B2" s="76"/>
      <c r="C2" s="76"/>
      <c r="D2" s="18"/>
      <c r="E2" s="18"/>
      <c r="F2" s="18"/>
      <c r="G2" s="18"/>
      <c r="H2" s="18"/>
      <c r="I2" s="18"/>
      <c r="J2" s="237"/>
      <c r="L2" s="238" t="s">
        <v>77</v>
      </c>
      <c r="M2" s="13"/>
      <c r="P2" s="13"/>
    </row>
    <row r="3" spans="1:20" ht="24" x14ac:dyDescent="0.25">
      <c r="A3" s="75"/>
      <c r="B3" s="127" t="s">
        <v>171</v>
      </c>
      <c r="C3" s="127" t="s">
        <v>172</v>
      </c>
      <c r="D3" s="127" t="s">
        <v>173</v>
      </c>
      <c r="E3" s="127" t="s">
        <v>174</v>
      </c>
      <c r="F3" s="127" t="s">
        <v>175</v>
      </c>
      <c r="G3" s="127" t="s">
        <v>176</v>
      </c>
      <c r="H3" s="127" t="s">
        <v>177</v>
      </c>
      <c r="I3" s="127" t="s">
        <v>178</v>
      </c>
      <c r="J3" s="127" t="s">
        <v>179</v>
      </c>
      <c r="K3" s="127" t="s">
        <v>180</v>
      </c>
      <c r="L3" s="127" t="s">
        <v>181</v>
      </c>
      <c r="M3"/>
      <c r="N3"/>
      <c r="O3"/>
      <c r="P3"/>
      <c r="Q3"/>
      <c r="R3"/>
      <c r="S3"/>
      <c r="T3"/>
    </row>
    <row r="4" spans="1:20" ht="15" x14ac:dyDescent="0.25">
      <c r="A4" s="69" t="s">
        <v>30</v>
      </c>
      <c r="B4" s="51">
        <f>C30/B30</f>
        <v>0.12667875698460934</v>
      </c>
      <c r="C4" s="51">
        <f>E30/D30</f>
        <v>0.11358065821097971</v>
      </c>
      <c r="D4" s="74">
        <f>G30/F30</f>
        <v>0.10203122061312771</v>
      </c>
      <c r="E4" s="71">
        <f>I30/H30</f>
        <v>9.7671169073125286E-2</v>
      </c>
      <c r="F4" s="71">
        <f>K30/J30</f>
        <v>8.7700393640182089E-2</v>
      </c>
      <c r="G4" s="71">
        <f>M30/L30</f>
        <v>7.6963308657869323E-2</v>
      </c>
      <c r="H4" s="71">
        <f>O30/N30</f>
        <v>7.2939119118304932E-2</v>
      </c>
      <c r="I4" s="71">
        <f>Q30/P30</f>
        <v>6.586436818994959E-2</v>
      </c>
      <c r="J4" s="71">
        <f>S30/R30</f>
        <v>6.3482393079078839E-2</v>
      </c>
      <c r="K4" s="71">
        <f>U30/T30</f>
        <v>5.9959468412642734E-2</v>
      </c>
      <c r="L4" s="71">
        <f>W30/V30</f>
        <v>5.8459148686279341E-2</v>
      </c>
      <c r="M4" s="8"/>
      <c r="N4" s="8"/>
      <c r="O4" s="8"/>
      <c r="P4" s="8"/>
      <c r="Q4" s="8"/>
      <c r="R4" s="8"/>
      <c r="S4" s="8"/>
      <c r="T4" s="8"/>
    </row>
    <row r="5" spans="1:20" ht="15" x14ac:dyDescent="0.25">
      <c r="A5" s="69" t="s">
        <v>31</v>
      </c>
      <c r="B5" s="51">
        <f>C31/B31</f>
        <v>9.4489411673363222E-2</v>
      </c>
      <c r="C5" s="51">
        <f>E31/D31</f>
        <v>7.7410534483714225E-2</v>
      </c>
      <c r="D5" s="74">
        <f>G31/F31</f>
        <v>7.4054400586134259E-2</v>
      </c>
      <c r="E5" s="71">
        <f>I31/H31</f>
        <v>6.8255630290876182E-2</v>
      </c>
      <c r="F5" s="71">
        <f>K31/J31</f>
        <v>5.7815706328784078E-2</v>
      </c>
      <c r="G5" s="71">
        <f>M31/L31</f>
        <v>4.5321202879259767E-2</v>
      </c>
      <c r="H5" s="71">
        <f>O31/N31</f>
        <v>4.4276979189015235E-2</v>
      </c>
      <c r="I5" s="71">
        <f>Q31/P31</f>
        <v>4.1230410814178713E-2</v>
      </c>
      <c r="J5" s="71">
        <f>S31/R31</f>
        <v>3.7893218678567542E-2</v>
      </c>
      <c r="K5" s="71">
        <f>U31/T31</f>
        <v>3.5232806941545569E-2</v>
      </c>
      <c r="L5" s="71">
        <f>W31/V31</f>
        <v>3.5557752084173291E-2</v>
      </c>
      <c r="M5" s="8"/>
      <c r="N5" s="8"/>
      <c r="O5" s="8"/>
      <c r="P5" s="8"/>
      <c r="Q5" s="8"/>
      <c r="R5" s="8"/>
      <c r="S5" s="8"/>
      <c r="T5" s="8"/>
    </row>
    <row r="6" spans="1:20" ht="15" x14ac:dyDescent="0.25">
      <c r="A6" s="70" t="s">
        <v>29</v>
      </c>
      <c r="B6" s="56">
        <f>C32/B32</f>
        <v>0.1087161379071304</v>
      </c>
      <c r="C6" s="56">
        <f>E32/D32</f>
        <v>9.3218928757150279E-2</v>
      </c>
      <c r="D6" s="79">
        <f>G32/F32</f>
        <v>8.6306122659089268E-2</v>
      </c>
      <c r="E6" s="80">
        <f>I32/H32</f>
        <v>8.0977368638391736E-2</v>
      </c>
      <c r="F6" s="80">
        <f>K32/J32</f>
        <v>7.0530994152046778E-2</v>
      </c>
      <c r="G6" s="80">
        <f>M32/L32</f>
        <v>5.7697906257622368E-2</v>
      </c>
      <c r="H6" s="80">
        <f>O32/N32</f>
        <v>5.5666887534948369E-2</v>
      </c>
      <c r="I6" s="80">
        <f>Q32/P32</f>
        <v>5.1080709797514244E-2</v>
      </c>
      <c r="J6" s="80">
        <f>S32/R32</f>
        <v>4.8159494207173005E-2</v>
      </c>
      <c r="K6" s="80">
        <f>U32/T32</f>
        <v>4.5185376910829272E-2</v>
      </c>
      <c r="L6" s="80">
        <f>W32/V32</f>
        <v>4.4880396057928096E-2</v>
      </c>
      <c r="M6" s="8"/>
      <c r="N6" s="8"/>
      <c r="O6" s="8"/>
      <c r="P6" s="8"/>
      <c r="Q6" s="8"/>
      <c r="R6" s="8"/>
      <c r="S6" s="8"/>
      <c r="T6" s="8"/>
    </row>
    <row r="7" spans="1:20" x14ac:dyDescent="0.2">
      <c r="A7" s="20" t="s">
        <v>71</v>
      </c>
      <c r="B7" s="72">
        <f>(B4-B5)*100</f>
        <v>3.2189345311246118</v>
      </c>
      <c r="C7" s="72">
        <f>(C4-C5)*100</f>
        <v>3.6170123727265482</v>
      </c>
      <c r="D7" s="72">
        <f>(D4-D5)*100</f>
        <v>2.7976820026993447</v>
      </c>
      <c r="E7" s="72">
        <f t="shared" ref="E7:L7" si="0">(E4-E5)*100</f>
        <v>2.9415538782249104</v>
      </c>
      <c r="F7" s="72">
        <f t="shared" si="0"/>
        <v>2.9884687311398013</v>
      </c>
      <c r="G7" s="72">
        <f t="shared" si="0"/>
        <v>3.1642105778609557</v>
      </c>
      <c r="H7" s="72">
        <f t="shared" si="0"/>
        <v>2.8662139929289698</v>
      </c>
      <c r="I7" s="72">
        <f t="shared" si="0"/>
        <v>2.4633957375770876</v>
      </c>
      <c r="J7" s="72">
        <f t="shared" si="0"/>
        <v>2.5589174400511299</v>
      </c>
      <c r="K7" s="72">
        <f t="shared" si="0"/>
        <v>2.4726661471097167</v>
      </c>
      <c r="L7" s="72">
        <f t="shared" si="0"/>
        <v>2.2901396602106052</v>
      </c>
    </row>
    <row r="8" spans="1:20" x14ac:dyDescent="0.2">
      <c r="A8" s="20" t="s">
        <v>70</v>
      </c>
      <c r="B8" s="73">
        <f>B4/B5</f>
        <v>1.3406661629190815</v>
      </c>
      <c r="C8" s="73">
        <f>C4/C5</f>
        <v>1.4672506651517181</v>
      </c>
      <c r="D8" s="73">
        <f>D4/D5</f>
        <v>1.3777874077105385</v>
      </c>
      <c r="E8" s="73">
        <f t="shared" ref="E8:L8" si="1">E4/E5</f>
        <v>1.4309613530326026</v>
      </c>
      <c r="F8" s="73">
        <f t="shared" si="1"/>
        <v>1.5168956536040734</v>
      </c>
      <c r="G8" s="73">
        <f t="shared" si="1"/>
        <v>1.6981744474635261</v>
      </c>
      <c r="H8" s="73">
        <f t="shared" si="1"/>
        <v>1.6473372947809535</v>
      </c>
      <c r="I8" s="73">
        <f t="shared" si="1"/>
        <v>1.5974705778895493</v>
      </c>
      <c r="J8" s="73">
        <f t="shared" si="1"/>
        <v>1.6752969341974788</v>
      </c>
      <c r="K8" s="73">
        <f t="shared" si="1"/>
        <v>1.7018078778713528</v>
      </c>
      <c r="L8" s="73">
        <f t="shared" si="1"/>
        <v>1.6440619909800043</v>
      </c>
    </row>
    <row r="9" spans="1:20" x14ac:dyDescent="0.2">
      <c r="A9" s="57" t="s">
        <v>75</v>
      </c>
    </row>
    <row r="28" spans="1:23" ht="15" x14ac:dyDescent="0.25">
      <c r="A28" s="53" t="s">
        <v>74</v>
      </c>
      <c r="B28" s="53"/>
      <c r="L28" s="11"/>
      <c r="M28" s="11"/>
      <c r="N28" s="11"/>
    </row>
    <row r="29" spans="1:23" s="91" customFormat="1" ht="24.75" customHeight="1" x14ac:dyDescent="0.15">
      <c r="A29" s="88" t="s">
        <v>114</v>
      </c>
      <c r="B29" s="89" t="s">
        <v>78</v>
      </c>
      <c r="C29" s="89" t="s">
        <v>79</v>
      </c>
      <c r="D29" s="89" t="s">
        <v>80</v>
      </c>
      <c r="E29" s="89" t="s">
        <v>81</v>
      </c>
      <c r="F29" s="90" t="s">
        <v>104</v>
      </c>
      <c r="G29" s="90" t="s">
        <v>83</v>
      </c>
      <c r="H29" s="90" t="s">
        <v>105</v>
      </c>
      <c r="I29" s="90" t="s">
        <v>85</v>
      </c>
      <c r="J29" s="90" t="s">
        <v>106</v>
      </c>
      <c r="K29" s="90" t="s">
        <v>87</v>
      </c>
      <c r="L29" s="90" t="s">
        <v>107</v>
      </c>
      <c r="M29" s="90" t="s">
        <v>89</v>
      </c>
      <c r="N29" s="90" t="s">
        <v>108</v>
      </c>
      <c r="O29" s="90" t="s">
        <v>91</v>
      </c>
      <c r="P29" s="90" t="s">
        <v>109</v>
      </c>
      <c r="Q29" s="90" t="s">
        <v>93</v>
      </c>
      <c r="R29" s="90" t="s">
        <v>110</v>
      </c>
      <c r="S29" s="90" t="s">
        <v>111</v>
      </c>
      <c r="T29" s="90" t="s">
        <v>112</v>
      </c>
      <c r="U29" s="90" t="s">
        <v>100</v>
      </c>
      <c r="V29" s="90" t="s">
        <v>113</v>
      </c>
      <c r="W29" s="90" t="s">
        <v>102</v>
      </c>
    </row>
    <row r="30" spans="1:23" s="84" customFormat="1" x14ac:dyDescent="0.2">
      <c r="A30" s="92" t="s">
        <v>30</v>
      </c>
      <c r="B30" s="93">
        <f>'Pours disc Tous HF'!C60</f>
        <v>40804</v>
      </c>
      <c r="C30" s="93">
        <f>'Pours disc Tous HF'!D60</f>
        <v>5169</v>
      </c>
      <c r="D30" s="93">
        <f>'Pours disc Tous HF'!E60</f>
        <v>42023</v>
      </c>
      <c r="E30" s="93">
        <f>'Pours disc Tous HF'!F60</f>
        <v>4773</v>
      </c>
      <c r="F30" s="94">
        <v>42536</v>
      </c>
      <c r="G30" s="94">
        <v>4340</v>
      </c>
      <c r="H30" s="94">
        <v>42940</v>
      </c>
      <c r="I30" s="94">
        <v>4194</v>
      </c>
      <c r="J30" s="94">
        <v>45473</v>
      </c>
      <c r="K30" s="94">
        <v>3988</v>
      </c>
      <c r="L30" s="94">
        <v>49712</v>
      </c>
      <c r="M30" s="94">
        <v>3826</v>
      </c>
      <c r="N30" s="94">
        <v>49178</v>
      </c>
      <c r="O30" s="94">
        <v>3587</v>
      </c>
      <c r="P30" s="94">
        <v>49192</v>
      </c>
      <c r="Q30" s="94">
        <v>3240</v>
      </c>
      <c r="R30" s="94">
        <v>49242</v>
      </c>
      <c r="S30" s="94">
        <v>3126</v>
      </c>
      <c r="T30" s="94">
        <v>51318</v>
      </c>
      <c r="U30" s="94">
        <v>3077</v>
      </c>
      <c r="V30" s="94">
        <v>52789</v>
      </c>
      <c r="W30" s="94">
        <v>3086</v>
      </c>
    </row>
    <row r="31" spans="1:23" s="84" customFormat="1" x14ac:dyDescent="0.2">
      <c r="A31" s="92" t="s">
        <v>31</v>
      </c>
      <c r="B31" s="93">
        <f>'Pours disc Tous HF'!C68</f>
        <v>51519</v>
      </c>
      <c r="C31" s="93">
        <f>'Pours disc Tous HF'!D68</f>
        <v>4868</v>
      </c>
      <c r="D31" s="93">
        <f>'Pours disc Tous HF'!E68</f>
        <v>54127</v>
      </c>
      <c r="E31" s="93">
        <f>'Pours disc Tous HF'!F68</f>
        <v>4190</v>
      </c>
      <c r="F31" s="94">
        <v>54595</v>
      </c>
      <c r="G31" s="94">
        <v>4043</v>
      </c>
      <c r="H31" s="94">
        <v>56347</v>
      </c>
      <c r="I31" s="94">
        <v>3846</v>
      </c>
      <c r="J31" s="94">
        <v>61402</v>
      </c>
      <c r="K31" s="94">
        <v>3550</v>
      </c>
      <c r="L31" s="94">
        <v>77381</v>
      </c>
      <c r="M31" s="94">
        <v>3507</v>
      </c>
      <c r="N31" s="94">
        <v>74576</v>
      </c>
      <c r="O31" s="94">
        <v>3302</v>
      </c>
      <c r="P31" s="94">
        <v>73829</v>
      </c>
      <c r="Q31" s="94">
        <v>3044</v>
      </c>
      <c r="R31" s="94">
        <v>73496</v>
      </c>
      <c r="S31" s="94">
        <v>2785</v>
      </c>
      <c r="T31" s="94">
        <v>76179</v>
      </c>
      <c r="U31" s="94">
        <v>2684</v>
      </c>
      <c r="V31" s="94">
        <v>76889</v>
      </c>
      <c r="W31" s="94">
        <v>2734</v>
      </c>
    </row>
    <row r="32" spans="1:23" s="84" customFormat="1" x14ac:dyDescent="0.2">
      <c r="A32" s="192" t="s">
        <v>29</v>
      </c>
      <c r="B32" s="169">
        <f>'Pours disc Tous HF'!C69</f>
        <v>92323</v>
      </c>
      <c r="C32" s="169">
        <f>'Pours disc Tous HF'!D69</f>
        <v>10037</v>
      </c>
      <c r="D32" s="169">
        <f>'Pours disc Tous HF'!E69</f>
        <v>96150</v>
      </c>
      <c r="E32" s="169">
        <f>'Pours disc Tous HF'!F69</f>
        <v>8963</v>
      </c>
      <c r="F32" s="193">
        <v>97131</v>
      </c>
      <c r="G32" s="193">
        <v>8383</v>
      </c>
      <c r="H32" s="193">
        <v>99287</v>
      </c>
      <c r="I32" s="193">
        <v>8040</v>
      </c>
      <c r="J32" s="257">
        <v>106875</v>
      </c>
      <c r="K32" s="257">
        <v>7538</v>
      </c>
      <c r="L32" s="257">
        <v>127093</v>
      </c>
      <c r="M32" s="257">
        <v>7333</v>
      </c>
      <c r="N32" s="257">
        <v>123754</v>
      </c>
      <c r="O32" s="257">
        <v>6889</v>
      </c>
      <c r="P32" s="257">
        <v>123021</v>
      </c>
      <c r="Q32" s="257">
        <v>6284</v>
      </c>
      <c r="R32" s="257">
        <v>122738</v>
      </c>
      <c r="S32" s="257">
        <v>5911</v>
      </c>
      <c r="T32" s="257">
        <v>127497</v>
      </c>
      <c r="U32" s="257">
        <v>5761</v>
      </c>
      <c r="V32" s="257">
        <v>129678</v>
      </c>
      <c r="W32" s="257">
        <v>5820</v>
      </c>
    </row>
    <row r="33" spans="1:23" s="84" customFormat="1" x14ac:dyDescent="0.2">
      <c r="A33" s="93"/>
      <c r="B33" s="93"/>
      <c r="C33" s="93"/>
      <c r="D33" s="93"/>
      <c r="E33" s="93"/>
      <c r="F33" s="93">
        <f>'Pours disc Tous HF'!G60</f>
        <v>42536</v>
      </c>
      <c r="G33" s="93">
        <f>'Pours disc Tous HF'!H60</f>
        <v>4340</v>
      </c>
      <c r="H33" s="93">
        <f>'Pours disc Tous HF'!I60</f>
        <v>42940</v>
      </c>
      <c r="I33" s="93">
        <f>'Pours disc Tous HF'!J60</f>
        <v>4194</v>
      </c>
      <c r="J33" s="93">
        <f>'Pours disc Tous HF'!K60</f>
        <v>45473</v>
      </c>
      <c r="K33" s="93">
        <f>'Pours disc Tous HF'!L60</f>
        <v>3988</v>
      </c>
      <c r="L33" s="93">
        <f>'Pours disc Tous HF'!M60</f>
        <v>49712</v>
      </c>
      <c r="M33" s="93">
        <f>'Pours disc Tous HF'!N60</f>
        <v>3826</v>
      </c>
      <c r="N33" s="93">
        <f>'Pours disc Tous HF'!O60</f>
        <v>49178</v>
      </c>
      <c r="O33" s="93">
        <f>'Pours disc Tous HF'!P60</f>
        <v>3587</v>
      </c>
      <c r="P33" s="93">
        <f>'Pours disc Tous HF'!Q60</f>
        <v>49192</v>
      </c>
      <c r="Q33" s="93">
        <f>'Pours disc Tous HF'!R60</f>
        <v>3240</v>
      </c>
      <c r="R33" s="93">
        <f>'Pours disc Tous HF'!S60</f>
        <v>49242</v>
      </c>
      <c r="S33" s="93">
        <f>'Pours disc Tous HF'!T60</f>
        <v>3126</v>
      </c>
      <c r="T33" s="93">
        <f>'Pours disc Tous HF'!U60</f>
        <v>51318</v>
      </c>
      <c r="U33" s="93">
        <f>'Pours disc Tous HF'!V60</f>
        <v>3077</v>
      </c>
      <c r="V33" s="93">
        <f>'Pours disc Tous HF'!W60</f>
        <v>52789</v>
      </c>
      <c r="W33" s="93">
        <f>'Pours disc Tous HF'!X60</f>
        <v>3086</v>
      </c>
    </row>
    <row r="34" spans="1:23" s="84" customFormat="1" x14ac:dyDescent="0.2">
      <c r="A34" s="93"/>
      <c r="B34" s="93"/>
      <c r="C34" s="93"/>
      <c r="D34" s="93"/>
      <c r="E34" s="93"/>
      <c r="F34" s="93">
        <f>'Pours disc Tous HF'!G68</f>
        <v>54595</v>
      </c>
      <c r="G34" s="93">
        <f>'Pours disc Tous HF'!H68</f>
        <v>4043</v>
      </c>
      <c r="H34" s="93">
        <f>'Pours disc Tous HF'!I68</f>
        <v>56347</v>
      </c>
      <c r="I34" s="93">
        <f>'Pours disc Tous HF'!J68</f>
        <v>3846</v>
      </c>
      <c r="J34" s="93">
        <f>'Pours disc Tous HF'!K68</f>
        <v>61402</v>
      </c>
      <c r="K34" s="93">
        <f>'Pours disc Tous HF'!L68</f>
        <v>3550</v>
      </c>
      <c r="L34" s="93">
        <f>'Pours disc Tous HF'!M68</f>
        <v>77381</v>
      </c>
      <c r="M34" s="93">
        <f>'Pours disc Tous HF'!N68</f>
        <v>3507</v>
      </c>
      <c r="N34" s="93">
        <f>'Pours disc Tous HF'!O68</f>
        <v>74576</v>
      </c>
      <c r="O34" s="93">
        <f>'Pours disc Tous HF'!P68</f>
        <v>3302</v>
      </c>
      <c r="P34" s="93">
        <f>'Pours disc Tous HF'!Q68</f>
        <v>73829</v>
      </c>
      <c r="Q34" s="93">
        <f>'Pours disc Tous HF'!R68</f>
        <v>3044</v>
      </c>
      <c r="R34" s="93">
        <f>'Pours disc Tous HF'!S68</f>
        <v>73496</v>
      </c>
      <c r="S34" s="93">
        <f>'Pours disc Tous HF'!T68</f>
        <v>2785</v>
      </c>
      <c r="T34" s="93">
        <f>'Pours disc Tous HF'!U68</f>
        <v>76179</v>
      </c>
      <c r="U34" s="93">
        <f>'Pours disc Tous HF'!V68</f>
        <v>2684</v>
      </c>
      <c r="V34" s="93">
        <f>'Pours disc Tous HF'!W68</f>
        <v>76889</v>
      </c>
      <c r="W34" s="93">
        <f>'Pours disc Tous HF'!X68</f>
        <v>2734</v>
      </c>
    </row>
    <row r="35" spans="1:23" s="84" customFormat="1" x14ac:dyDescent="0.2">
      <c r="A35" s="93"/>
      <c r="B35" s="93"/>
      <c r="C35" s="93"/>
      <c r="D35" s="93"/>
      <c r="E35" s="93"/>
      <c r="F35" s="255">
        <f>'Pours disc Tous HF'!G69</f>
        <v>97131</v>
      </c>
      <c r="G35" s="255">
        <f>'Pours disc Tous HF'!H69</f>
        <v>8383</v>
      </c>
      <c r="H35" s="255">
        <f>'Pours disc Tous HF'!I69</f>
        <v>99287</v>
      </c>
      <c r="I35" s="255">
        <f>'Pours disc Tous HF'!J69</f>
        <v>8040</v>
      </c>
      <c r="J35" s="255">
        <f>'Pours disc Tous HF'!K69</f>
        <v>106875</v>
      </c>
      <c r="K35" s="255">
        <f>'Pours disc Tous HF'!L69</f>
        <v>7538</v>
      </c>
      <c r="L35" s="255">
        <f>'Pours disc Tous HF'!M69</f>
        <v>127093</v>
      </c>
      <c r="M35" s="255">
        <f>'Pours disc Tous HF'!N69</f>
        <v>7333</v>
      </c>
      <c r="N35" s="255">
        <f>'Pours disc Tous HF'!O69</f>
        <v>123754</v>
      </c>
      <c r="O35" s="255">
        <f>'Pours disc Tous HF'!P69</f>
        <v>6889</v>
      </c>
      <c r="P35" s="255">
        <f>'Pours disc Tous HF'!Q69</f>
        <v>123021</v>
      </c>
      <c r="Q35" s="255">
        <f>'Pours disc Tous HF'!R69</f>
        <v>6284</v>
      </c>
      <c r="R35" s="255">
        <f>'Pours disc Tous HF'!S69</f>
        <v>122738</v>
      </c>
      <c r="S35" s="255">
        <f>'Pours disc Tous HF'!T69</f>
        <v>5911</v>
      </c>
      <c r="T35" s="255">
        <f>'Pours disc Tous HF'!U69</f>
        <v>127497</v>
      </c>
      <c r="U35" s="255">
        <f>'Pours disc Tous HF'!V69</f>
        <v>5761</v>
      </c>
      <c r="V35" s="255">
        <f>'Pours disc Tous HF'!W69</f>
        <v>129678</v>
      </c>
      <c r="W35" s="255">
        <f>'Pours disc Tous HF'!X69</f>
        <v>5820</v>
      </c>
    </row>
    <row r="36" spans="1:23" s="84" customFormat="1" x14ac:dyDescent="0.2">
      <c r="A36" s="95" t="s">
        <v>75</v>
      </c>
    </row>
    <row r="37" spans="1:23" s="84" customFormat="1" ht="36.75" customHeight="1" x14ac:dyDescent="0.2">
      <c r="A37" s="96"/>
      <c r="B37" s="83" t="str">
        <f t="shared" ref="B37:L37" si="2">B3</f>
        <v>2006-
07</v>
      </c>
      <c r="C37" s="83" t="str">
        <f t="shared" si="2"/>
        <v>2007-
08</v>
      </c>
      <c r="D37" s="83" t="str">
        <f t="shared" si="2"/>
        <v>2008-
09</v>
      </c>
      <c r="E37" s="83" t="str">
        <f t="shared" si="2"/>
        <v>2009-
10</v>
      </c>
      <c r="F37" s="83" t="str">
        <f t="shared" si="2"/>
        <v>2010-
11</v>
      </c>
      <c r="G37" s="83" t="str">
        <f t="shared" si="2"/>
        <v>2011-
12</v>
      </c>
      <c r="H37" s="83" t="str">
        <f t="shared" si="2"/>
        <v>2012-
13</v>
      </c>
      <c r="I37" s="83" t="str">
        <f t="shared" si="2"/>
        <v>2013-
14</v>
      </c>
      <c r="J37" s="83" t="str">
        <f t="shared" si="2"/>
        <v>2014-
15</v>
      </c>
      <c r="K37" s="83" t="str">
        <f t="shared" si="2"/>
        <v>2015-
16</v>
      </c>
      <c r="L37" s="83" t="str">
        <f t="shared" si="2"/>
        <v>2016-
17</v>
      </c>
      <c r="M37" s="272" t="s">
        <v>115</v>
      </c>
      <c r="N37" s="272"/>
    </row>
    <row r="38" spans="1:23" x14ac:dyDescent="0.2">
      <c r="A38" s="20" t="s">
        <v>241</v>
      </c>
      <c r="B38" s="256">
        <f t="shared" ref="B38:L38" si="3">B6</f>
        <v>0.1087161379071304</v>
      </c>
      <c r="C38" s="256">
        <f t="shared" si="3"/>
        <v>9.3218928757150279E-2</v>
      </c>
      <c r="D38" s="256">
        <f t="shared" si="3"/>
        <v>8.6306122659089268E-2</v>
      </c>
      <c r="E38" s="256">
        <f t="shared" si="3"/>
        <v>8.0977368638391736E-2</v>
      </c>
      <c r="F38" s="256">
        <f t="shared" si="3"/>
        <v>7.0530994152046778E-2</v>
      </c>
      <c r="G38" s="256">
        <f t="shared" si="3"/>
        <v>5.7697906257622368E-2</v>
      </c>
      <c r="H38" s="256">
        <f t="shared" si="3"/>
        <v>5.5666887534948369E-2</v>
      </c>
      <c r="I38" s="256">
        <f t="shared" si="3"/>
        <v>5.1080709797514244E-2</v>
      </c>
      <c r="J38" s="256">
        <f t="shared" si="3"/>
        <v>4.8159494207173005E-2</v>
      </c>
      <c r="K38" s="256">
        <f t="shared" si="3"/>
        <v>4.5185376910829272E-2</v>
      </c>
      <c r="L38" s="256">
        <f t="shared" si="3"/>
        <v>4.4880396057928096E-2</v>
      </c>
      <c r="M38" s="273">
        <f>L38/B38-1</f>
        <v>-0.5871781602813495</v>
      </c>
      <c r="N38" s="273"/>
    </row>
    <row r="39" spans="1:23" x14ac:dyDescent="0.2">
      <c r="A39" s="20" t="s">
        <v>240</v>
      </c>
      <c r="B39" s="253">
        <f>'Etud M2'!D51</f>
        <v>125321</v>
      </c>
      <c r="C39" s="253">
        <f>'Etud M2'!F51</f>
        <v>127057</v>
      </c>
      <c r="D39" s="253">
        <f>'Etud M2'!H51</f>
        <v>128311</v>
      </c>
      <c r="E39" s="253">
        <f>'Etud M2'!J51</f>
        <v>135797</v>
      </c>
      <c r="F39" s="253">
        <f>'Etud M2'!L51</f>
        <v>159378</v>
      </c>
      <c r="G39" s="253">
        <f>'Etud M2'!N51</f>
        <v>154666</v>
      </c>
      <c r="H39" s="253">
        <f>'Etud M2'!P51</f>
        <v>152474</v>
      </c>
      <c r="I39" s="253">
        <f>'Etud M2'!R51</f>
        <v>153325</v>
      </c>
      <c r="J39" s="253">
        <f>'Etud M2'!T51</f>
        <v>159727</v>
      </c>
      <c r="K39" s="253">
        <f>'Etud M2'!Y51</f>
        <v>161418</v>
      </c>
      <c r="L39" s="253">
        <f>'Etud M2'!AB51</f>
        <v>163831</v>
      </c>
      <c r="M39" s="273">
        <f>L39/B39-1</f>
        <v>0.30729087702779267</v>
      </c>
      <c r="N39" s="273"/>
    </row>
    <row r="40" spans="1:23" x14ac:dyDescent="0.2">
      <c r="A40" s="57" t="s">
        <v>75</v>
      </c>
    </row>
  </sheetData>
  <mergeCells count="3">
    <mergeCell ref="M37:N37"/>
    <mergeCell ref="M38:N38"/>
    <mergeCell ref="M39:N39"/>
  </mergeCells>
  <pageMargins left="0.19685039370078741" right="0.19685039370078741" top="0.39370078740157483" bottom="0.19685039370078741" header="0" footer="0"/>
  <pageSetup paperSize="9" scale="7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70"/>
  <sheetViews>
    <sheetView showGridLines="0" topLeftCell="A16" zoomScaleNormal="100" workbookViewId="0">
      <selection activeCell="L13" sqref="L13"/>
    </sheetView>
  </sheetViews>
  <sheetFormatPr baseColWidth="10" defaultColWidth="9.140625" defaultRowHeight="12.75" x14ac:dyDescent="0.2"/>
  <cols>
    <col min="1" max="1" width="7.85546875" style="1" customWidth="1"/>
    <col min="2" max="2" width="18.140625" style="1" customWidth="1"/>
    <col min="3" max="13" width="7" style="1" customWidth="1"/>
    <col min="14" max="16" width="8.140625" style="1" customWidth="1"/>
    <col min="17" max="17" width="10.85546875" style="1" bestFit="1" customWidth="1"/>
    <col min="18" max="16384" width="9.140625" style="1"/>
  </cols>
  <sheetData>
    <row r="1" spans="1:14" x14ac:dyDescent="0.2">
      <c r="A1" s="268" t="s">
        <v>225</v>
      </c>
      <c r="B1" s="268"/>
      <c r="C1" s="268"/>
      <c r="D1" s="268"/>
      <c r="E1" s="268"/>
      <c r="F1" s="268"/>
      <c r="G1" s="268"/>
      <c r="H1" s="268"/>
      <c r="I1" s="268"/>
      <c r="J1" s="268"/>
      <c r="K1" s="268"/>
      <c r="L1" s="268"/>
      <c r="M1" s="268"/>
    </row>
    <row r="2" spans="1:14" x14ac:dyDescent="0.2">
      <c r="M2" s="126" t="s">
        <v>77</v>
      </c>
    </row>
    <row r="3" spans="1:14" ht="24" x14ac:dyDescent="0.2">
      <c r="A3" s="208"/>
      <c r="B3" s="52" t="s">
        <v>218</v>
      </c>
      <c r="C3" s="127" t="s">
        <v>171</v>
      </c>
      <c r="D3" s="127" t="s">
        <v>172</v>
      </c>
      <c r="E3" s="127" t="s">
        <v>173</v>
      </c>
      <c r="F3" s="127" t="s">
        <v>174</v>
      </c>
      <c r="G3" s="127" t="s">
        <v>175</v>
      </c>
      <c r="H3" s="127" t="s">
        <v>176</v>
      </c>
      <c r="I3" s="127" t="s">
        <v>177</v>
      </c>
      <c r="J3" s="127" t="s">
        <v>178</v>
      </c>
      <c r="K3" s="127" t="s">
        <v>179</v>
      </c>
      <c r="L3" s="127" t="s">
        <v>180</v>
      </c>
      <c r="M3" s="127" t="s">
        <v>181</v>
      </c>
    </row>
    <row r="4" spans="1:14" x14ac:dyDescent="0.2">
      <c r="A4" s="206" t="s">
        <v>30</v>
      </c>
      <c r="B4" s="195" t="s">
        <v>66</v>
      </c>
      <c r="C4" s="51">
        <f t="shared" ref="C4:C10" si="0">D54/C54</f>
        <v>0.1011378002528445</v>
      </c>
      <c r="D4" s="51">
        <f t="shared" ref="D4:D10" si="1">F54/E54</f>
        <v>9.4208211143695014E-2</v>
      </c>
      <c r="E4" s="51">
        <f t="shared" ref="E4:E10" si="2">H54/G54</f>
        <v>8.7684191377114792E-2</v>
      </c>
      <c r="F4" s="50">
        <f>J54/I54</f>
        <v>8.1520745750319867E-2</v>
      </c>
      <c r="G4" s="51">
        <f t="shared" ref="G4:G10" si="3">L54/K54</f>
        <v>8.081317204301075E-2</v>
      </c>
      <c r="H4" s="51">
        <f t="shared" ref="H4:H10" si="4">N54/M54</f>
        <v>7.4730230310839099E-2</v>
      </c>
      <c r="I4" s="51">
        <f t="shared" ref="I4:I10" si="5">P54/O54</f>
        <v>6.7003792667509485E-2</v>
      </c>
      <c r="J4" s="51">
        <f t="shared" ref="J4:J10" si="6">R54/Q54</f>
        <v>6.070050460077174E-2</v>
      </c>
      <c r="K4" s="51">
        <f t="shared" ref="K4:K10" si="7">T54/S54</f>
        <v>5.8725845410628016E-2</v>
      </c>
      <c r="L4" s="51">
        <f t="shared" ref="L4:L10" si="8">V54/U54</f>
        <v>5.568053993250844E-2</v>
      </c>
      <c r="M4" s="51">
        <f t="shared" ref="M4:M10" si="9">X54/W54</f>
        <v>4.8517520215633422E-2</v>
      </c>
    </row>
    <row r="5" spans="1:14" x14ac:dyDescent="0.2">
      <c r="A5" s="49"/>
      <c r="B5" s="195" t="s">
        <v>72</v>
      </c>
      <c r="C5" s="51">
        <f t="shared" si="0"/>
        <v>3.4668862056348337E-2</v>
      </c>
      <c r="D5" s="51">
        <f t="shared" si="1"/>
        <v>2.8004161609155542E-2</v>
      </c>
      <c r="E5" s="51">
        <f t="shared" si="2"/>
        <v>2.2594343401970998E-2</v>
      </c>
      <c r="F5" s="50">
        <f t="shared" ref="F5:F10" si="10">J55/I55</f>
        <v>2.1663711356102074E-2</v>
      </c>
      <c r="G5" s="51">
        <f t="shared" si="3"/>
        <v>2.0633750921149593E-2</v>
      </c>
      <c r="H5" s="51">
        <f t="shared" si="4"/>
        <v>1.8221895664952241E-2</v>
      </c>
      <c r="I5" s="51">
        <f t="shared" si="5"/>
        <v>1.6940179989412388E-2</v>
      </c>
      <c r="J5" s="51">
        <f t="shared" si="6"/>
        <v>1.7019387302057126E-2</v>
      </c>
      <c r="K5" s="51">
        <f t="shared" si="7"/>
        <v>1.6815034619188922E-2</v>
      </c>
      <c r="L5" s="51">
        <f t="shared" si="8"/>
        <v>1.3938848920863309E-2</v>
      </c>
      <c r="M5" s="51">
        <f t="shared" si="9"/>
        <v>1.6312734220001471E-2</v>
      </c>
    </row>
    <row r="6" spans="1:14" x14ac:dyDescent="0.2">
      <c r="A6" s="49"/>
      <c r="B6" s="195" t="s">
        <v>68</v>
      </c>
      <c r="C6" s="51">
        <f t="shared" si="0"/>
        <v>0.18074300820926673</v>
      </c>
      <c r="D6" s="51">
        <f t="shared" si="1"/>
        <v>0.14456250819887184</v>
      </c>
      <c r="E6" s="51">
        <f t="shared" si="2"/>
        <v>0.13400809716599191</v>
      </c>
      <c r="F6" s="50">
        <f t="shared" si="10"/>
        <v>0.12062207611581742</v>
      </c>
      <c r="G6" s="51">
        <f t="shared" si="3"/>
        <v>0.10084825636192271</v>
      </c>
      <c r="H6" s="51">
        <f t="shared" si="4"/>
        <v>7.5945945945945947E-2</v>
      </c>
      <c r="I6" s="51">
        <f t="shared" si="5"/>
        <v>7.4602721476829378E-2</v>
      </c>
      <c r="J6" s="51">
        <f t="shared" si="6"/>
        <v>6.2059646752243992E-2</v>
      </c>
      <c r="K6" s="51">
        <f t="shared" si="7"/>
        <v>5.631614719875716E-2</v>
      </c>
      <c r="L6" s="51">
        <f t="shared" si="8"/>
        <v>4.677503026111015E-2</v>
      </c>
      <c r="M6" s="51">
        <f t="shared" si="9"/>
        <v>4.626890203813281E-2</v>
      </c>
    </row>
    <row r="7" spans="1:14" x14ac:dyDescent="0.2">
      <c r="A7" s="49"/>
      <c r="B7" s="195" t="s">
        <v>65</v>
      </c>
      <c r="C7" s="51">
        <f t="shared" si="0"/>
        <v>0.18785578747628084</v>
      </c>
      <c r="D7" s="51">
        <f t="shared" si="1"/>
        <v>0.15578947368421053</v>
      </c>
      <c r="E7" s="51">
        <f t="shared" si="2"/>
        <v>0.18292682926829268</v>
      </c>
      <c r="F7" s="50">
        <f t="shared" si="10"/>
        <v>0.16237113402061856</v>
      </c>
      <c r="G7" s="51">
        <f t="shared" si="3"/>
        <v>0.14556962025316456</v>
      </c>
      <c r="H7" s="51">
        <f t="shared" si="4"/>
        <v>0.13878326996197718</v>
      </c>
      <c r="I7" s="51">
        <f t="shared" si="5"/>
        <v>8.8777219430485763E-2</v>
      </c>
      <c r="J7" s="51">
        <f t="shared" si="6"/>
        <v>0.10225303292894281</v>
      </c>
      <c r="K7" s="51">
        <f t="shared" si="7"/>
        <v>0.10664335664335664</v>
      </c>
      <c r="L7" s="51">
        <f t="shared" si="8"/>
        <v>0.10912052117263844</v>
      </c>
      <c r="M7" s="51">
        <f t="shared" si="9"/>
        <v>0.1193058568329718</v>
      </c>
    </row>
    <row r="8" spans="1:14" x14ac:dyDescent="0.2">
      <c r="A8" s="49"/>
      <c r="B8" s="195" t="s">
        <v>73</v>
      </c>
      <c r="C8" s="51">
        <f t="shared" si="0"/>
        <v>0.1738584259782677</v>
      </c>
      <c r="D8" s="51">
        <f t="shared" si="1"/>
        <v>0.16617375231053605</v>
      </c>
      <c r="E8" s="51">
        <f t="shared" si="2"/>
        <v>0.15361521140855641</v>
      </c>
      <c r="F8" s="50">
        <f t="shared" si="10"/>
        <v>0.1563655230559699</v>
      </c>
      <c r="G8" s="51">
        <f t="shared" si="3"/>
        <v>0.1405539993775288</v>
      </c>
      <c r="H8" s="51">
        <f t="shared" si="4"/>
        <v>0.12784546805349184</v>
      </c>
      <c r="I8" s="51">
        <f t="shared" si="5"/>
        <v>0.11962497829735518</v>
      </c>
      <c r="J8" s="51">
        <f t="shared" si="6"/>
        <v>0.11137029726658293</v>
      </c>
      <c r="K8" s="51">
        <f t="shared" si="7"/>
        <v>0.10656451332056416</v>
      </c>
      <c r="L8" s="51">
        <f t="shared" si="8"/>
        <v>0.10598654321697625</v>
      </c>
      <c r="M8" s="51">
        <f t="shared" si="9"/>
        <v>0.10214416549940739</v>
      </c>
    </row>
    <row r="9" spans="1:14" ht="13.5" thickBot="1" x14ac:dyDescent="0.25">
      <c r="A9" s="63"/>
      <c r="B9" s="63" t="s">
        <v>6</v>
      </c>
      <c r="C9" s="65">
        <f t="shared" si="0"/>
        <v>9.1428571428571428E-2</v>
      </c>
      <c r="D9" s="65">
        <f t="shared" si="1"/>
        <v>8.9361702127659579E-2</v>
      </c>
      <c r="E9" s="65">
        <f t="shared" si="2"/>
        <v>6.933333333333333E-2</v>
      </c>
      <c r="F9" s="64">
        <f t="shared" si="10"/>
        <v>4.9872122762148335E-2</v>
      </c>
      <c r="G9" s="65">
        <f t="shared" si="3"/>
        <v>4.7619047619047616E-2</v>
      </c>
      <c r="H9" s="65">
        <f t="shared" si="4"/>
        <v>3.2593619972260748E-2</v>
      </c>
      <c r="I9" s="65">
        <f t="shared" si="5"/>
        <v>2.8180354267310789E-2</v>
      </c>
      <c r="J9" s="65">
        <f t="shared" si="6"/>
        <v>2.8838659392049885E-2</v>
      </c>
      <c r="K9" s="65">
        <f t="shared" si="7"/>
        <v>2.8363636363636365E-2</v>
      </c>
      <c r="L9" s="65">
        <f t="shared" si="8"/>
        <v>3.4029389017788091E-2</v>
      </c>
      <c r="M9" s="65">
        <f t="shared" si="9"/>
        <v>1.9832189168573607E-2</v>
      </c>
    </row>
    <row r="10" spans="1:14" x14ac:dyDescent="0.2">
      <c r="A10" s="277" t="s">
        <v>35</v>
      </c>
      <c r="B10" s="278"/>
      <c r="C10" s="62">
        <f t="shared" si="0"/>
        <v>0.12667875698460934</v>
      </c>
      <c r="D10" s="62">
        <f t="shared" si="1"/>
        <v>0.11358065821097971</v>
      </c>
      <c r="E10" s="62">
        <f t="shared" si="2"/>
        <v>0.10203122061312771</v>
      </c>
      <c r="F10" s="61">
        <f t="shared" si="10"/>
        <v>9.7671169073125286E-2</v>
      </c>
      <c r="G10" s="62">
        <f t="shared" si="3"/>
        <v>8.7700393640182089E-2</v>
      </c>
      <c r="H10" s="62">
        <f t="shared" si="4"/>
        <v>7.6963308657869323E-2</v>
      </c>
      <c r="I10" s="62">
        <f t="shared" si="5"/>
        <v>7.2939119118304932E-2</v>
      </c>
      <c r="J10" s="62">
        <f t="shared" si="6"/>
        <v>6.586436818994959E-2</v>
      </c>
      <c r="K10" s="62">
        <f t="shared" si="7"/>
        <v>6.3482393079078839E-2</v>
      </c>
      <c r="L10" s="62">
        <f t="shared" si="8"/>
        <v>5.9959468412642734E-2</v>
      </c>
      <c r="M10" s="62">
        <f t="shared" si="9"/>
        <v>5.8459148686279341E-2</v>
      </c>
    </row>
    <row r="11" spans="1:14" x14ac:dyDescent="0.2">
      <c r="A11" s="57" t="s">
        <v>75</v>
      </c>
      <c r="C11" s="210"/>
      <c r="D11" s="210"/>
      <c r="E11" s="210"/>
      <c r="F11" s="213"/>
      <c r="G11" s="210"/>
      <c r="H11" s="210"/>
      <c r="I11" s="210"/>
      <c r="J11" s="210"/>
      <c r="K11" s="210"/>
      <c r="L11" s="210"/>
      <c r="M11" s="210"/>
    </row>
    <row r="12" spans="1:14" x14ac:dyDescent="0.2">
      <c r="A12" s="274" t="s">
        <v>226</v>
      </c>
      <c r="B12" s="274"/>
      <c r="C12" s="274"/>
      <c r="D12" s="274"/>
      <c r="E12" s="274"/>
      <c r="F12" s="274"/>
      <c r="G12" s="274"/>
      <c r="H12" s="274"/>
      <c r="I12" s="274"/>
      <c r="J12" s="274"/>
      <c r="K12" s="274"/>
      <c r="L12" s="274"/>
      <c r="M12" s="274"/>
      <c r="N12" s="66"/>
    </row>
    <row r="13" spans="1:14" x14ac:dyDescent="0.2">
      <c r="A13" s="190"/>
      <c r="B13" s="190"/>
      <c r="C13" s="205"/>
      <c r="D13" s="205"/>
      <c r="E13" s="205"/>
      <c r="F13" s="211"/>
      <c r="G13" s="212"/>
      <c r="H13" s="212"/>
      <c r="I13" s="212"/>
      <c r="J13" s="205"/>
      <c r="K13" s="212"/>
      <c r="L13" s="205"/>
      <c r="M13" s="126" t="s">
        <v>77</v>
      </c>
      <c r="N13" s="66"/>
    </row>
    <row r="14" spans="1:14" ht="24" x14ac:dyDescent="0.2">
      <c r="A14" s="207"/>
      <c r="B14" s="52" t="s">
        <v>218</v>
      </c>
      <c r="C14" s="176" t="s">
        <v>171</v>
      </c>
      <c r="D14" s="176" t="s">
        <v>172</v>
      </c>
      <c r="E14" s="176" t="s">
        <v>173</v>
      </c>
      <c r="F14" s="197" t="s">
        <v>174</v>
      </c>
      <c r="G14" s="197" t="s">
        <v>175</v>
      </c>
      <c r="H14" s="197" t="s">
        <v>176</v>
      </c>
      <c r="I14" s="197" t="s">
        <v>177</v>
      </c>
      <c r="J14" s="197" t="s">
        <v>178</v>
      </c>
      <c r="K14" s="197" t="s">
        <v>179</v>
      </c>
      <c r="L14" s="197" t="s">
        <v>180</v>
      </c>
      <c r="M14" s="197" t="s">
        <v>181</v>
      </c>
    </row>
    <row r="15" spans="1:14" x14ac:dyDescent="0.2">
      <c r="A15" s="206" t="s">
        <v>31</v>
      </c>
      <c r="B15" s="195" t="s">
        <v>66</v>
      </c>
      <c r="C15" s="51">
        <f t="shared" ref="C15:C22" si="11">D62/C62</f>
        <v>6.0248674346315596E-2</v>
      </c>
      <c r="D15" s="51">
        <f t="shared" ref="D15:D22" si="12">F62/E62</f>
        <v>5.1849851471779639E-2</v>
      </c>
      <c r="E15" s="51">
        <f t="shared" ref="E15:E22" si="13">H62/G62</f>
        <v>4.7060928692851389E-2</v>
      </c>
      <c r="F15" s="50">
        <f t="shared" ref="F15:F22" si="14">J62/I62</f>
        <v>4.4644387317909172E-2</v>
      </c>
      <c r="G15" s="51">
        <f t="shared" ref="G15:G22" si="15">L62/K62</f>
        <v>3.852732752301051E-2</v>
      </c>
      <c r="H15" s="51">
        <f t="shared" ref="H15:H22" si="16">N62/M62</f>
        <v>4.0552767952619889E-2</v>
      </c>
      <c r="I15" s="51">
        <f t="shared" ref="I15:I22" si="17">P62/O62</f>
        <v>3.3851635892452221E-2</v>
      </c>
      <c r="J15" s="51">
        <f t="shared" ref="J15:J22" si="18">R62/Q62</f>
        <v>3.0918867626126837E-2</v>
      </c>
      <c r="K15" s="51">
        <f t="shared" ref="K15:K22" si="19">T62/S62</f>
        <v>2.6369327073552426E-2</v>
      </c>
      <c r="L15" s="51">
        <f t="shared" ref="L15:L22" si="20">V62/U62</f>
        <v>2.6348612410352353E-2</v>
      </c>
      <c r="M15" s="51">
        <f t="shared" ref="M15:M22" si="21">X62/W62</f>
        <v>2.7620841180163214E-2</v>
      </c>
    </row>
    <row r="16" spans="1:14" x14ac:dyDescent="0.2">
      <c r="A16" s="49"/>
      <c r="B16" s="195" t="s">
        <v>72</v>
      </c>
      <c r="C16" s="51">
        <f t="shared" si="11"/>
        <v>2.8711928934010152E-2</v>
      </c>
      <c r="D16" s="51">
        <f t="shared" si="12"/>
        <v>1.8041418041418043E-2</v>
      </c>
      <c r="E16" s="51">
        <f t="shared" si="13"/>
        <v>1.5944055944055943E-2</v>
      </c>
      <c r="F16" s="50">
        <f t="shared" si="14"/>
        <v>1.4746782226246685E-2</v>
      </c>
      <c r="G16" s="51">
        <f t="shared" si="15"/>
        <v>1.319710515112814E-2</v>
      </c>
      <c r="H16" s="51">
        <f t="shared" si="16"/>
        <v>1.1816033448463915E-2</v>
      </c>
      <c r="I16" s="51">
        <f t="shared" si="17"/>
        <v>1.1605186807981527E-2</v>
      </c>
      <c r="J16" s="51">
        <f t="shared" si="18"/>
        <v>1.0884434663653126E-2</v>
      </c>
      <c r="K16" s="51">
        <f t="shared" si="19"/>
        <v>8.5816448152562577E-3</v>
      </c>
      <c r="L16" s="51">
        <f t="shared" si="20"/>
        <v>8.8901972328525175E-3</v>
      </c>
      <c r="M16" s="51">
        <f t="shared" si="21"/>
        <v>8.6748429554292551E-3</v>
      </c>
    </row>
    <row r="17" spans="1:13" x14ac:dyDescent="0.2">
      <c r="A17" s="49"/>
      <c r="B17" s="195" t="s">
        <v>68</v>
      </c>
      <c r="C17" s="51">
        <f t="shared" si="11"/>
        <v>0.1114015572858732</v>
      </c>
      <c r="D17" s="51">
        <f t="shared" si="12"/>
        <v>8.7795798989630414E-2</v>
      </c>
      <c r="E17" s="51">
        <f t="shared" si="13"/>
        <v>8.4821906086212429E-2</v>
      </c>
      <c r="F17" s="50">
        <f t="shared" si="14"/>
        <v>7.7378412969283272E-2</v>
      </c>
      <c r="G17" s="51">
        <f t="shared" si="15"/>
        <v>6.2123777276147478E-2</v>
      </c>
      <c r="H17" s="51">
        <f t="shared" si="16"/>
        <v>3.7503225621469738E-2</v>
      </c>
      <c r="I17" s="51">
        <f t="shared" si="17"/>
        <v>3.6946122860020143E-2</v>
      </c>
      <c r="J17" s="51">
        <f t="shared" si="18"/>
        <v>3.3726207189265077E-2</v>
      </c>
      <c r="K17" s="51">
        <f t="shared" si="19"/>
        <v>3.0422797170281311E-2</v>
      </c>
      <c r="L17" s="51">
        <f t="shared" si="20"/>
        <v>2.5835024912345451E-2</v>
      </c>
      <c r="M17" s="51">
        <f t="shared" si="21"/>
        <v>2.4131648896454916E-2</v>
      </c>
    </row>
    <row r="18" spans="1:13" x14ac:dyDescent="0.2">
      <c r="A18" s="49"/>
      <c r="B18" s="195" t="s">
        <v>65</v>
      </c>
      <c r="C18" s="51">
        <f t="shared" si="11"/>
        <v>0.12317327766179541</v>
      </c>
      <c r="D18" s="51">
        <f t="shared" si="12"/>
        <v>0.11525795828759605</v>
      </c>
      <c r="E18" s="51">
        <f t="shared" si="13"/>
        <v>0.11576626240352811</v>
      </c>
      <c r="F18" s="50">
        <f t="shared" si="14"/>
        <v>0.11160220994475138</v>
      </c>
      <c r="G18" s="51">
        <f t="shared" si="15"/>
        <v>0.12143611404435058</v>
      </c>
      <c r="H18" s="51">
        <f t="shared" si="16"/>
        <v>9.6209912536443148E-2</v>
      </c>
      <c r="I18" s="51">
        <f t="shared" si="17"/>
        <v>8.4564860426929386E-2</v>
      </c>
      <c r="J18" s="51">
        <f t="shared" si="18"/>
        <v>7.6555023923444973E-2</v>
      </c>
      <c r="K18" s="51">
        <f t="shared" si="19"/>
        <v>7.5959279561472207E-2</v>
      </c>
      <c r="L18" s="51">
        <f t="shared" si="20"/>
        <v>6.2631949331456716E-2</v>
      </c>
      <c r="M18" s="51">
        <f t="shared" si="21"/>
        <v>8.1949058693244745E-2</v>
      </c>
    </row>
    <row r="19" spans="1:13" x14ac:dyDescent="0.2">
      <c r="A19" s="49"/>
      <c r="B19" s="195" t="s">
        <v>73</v>
      </c>
      <c r="C19" s="51">
        <f t="shared" si="11"/>
        <v>0.19575008661508259</v>
      </c>
      <c r="D19" s="51">
        <f t="shared" si="12"/>
        <v>0.18189148715585762</v>
      </c>
      <c r="E19" s="51">
        <f t="shared" si="13"/>
        <v>0.17308328736900166</v>
      </c>
      <c r="F19" s="50">
        <f t="shared" si="14"/>
        <v>0.16731045138505685</v>
      </c>
      <c r="G19" s="51">
        <f t="shared" si="15"/>
        <v>0.14249697458652683</v>
      </c>
      <c r="H19" s="51">
        <f t="shared" si="16"/>
        <v>0.11775162956065352</v>
      </c>
      <c r="I19" s="51">
        <f t="shared" si="17"/>
        <v>0.12083333333333333</v>
      </c>
      <c r="J19" s="51">
        <f t="shared" si="18"/>
        <v>0.11344718098343774</v>
      </c>
      <c r="K19" s="51">
        <f t="shared" si="19"/>
        <v>0.10848614072494669</v>
      </c>
      <c r="L19" s="51">
        <f t="shared" si="20"/>
        <v>0.10677105738621698</v>
      </c>
      <c r="M19" s="51">
        <f t="shared" si="21"/>
        <v>0.10888345558272208</v>
      </c>
    </row>
    <row r="20" spans="1:13" ht="13.5" thickBot="1" x14ac:dyDescent="0.25">
      <c r="A20" s="63"/>
      <c r="B20" s="63" t="s">
        <v>6</v>
      </c>
      <c r="C20" s="65">
        <f t="shared" si="11"/>
        <v>8.2446808510638292E-2</v>
      </c>
      <c r="D20" s="65">
        <f t="shared" si="12"/>
        <v>5.8510638297872342E-2</v>
      </c>
      <c r="E20" s="65">
        <f t="shared" si="13"/>
        <v>6.4732142857142863E-2</v>
      </c>
      <c r="F20" s="64">
        <f t="shared" si="14"/>
        <v>5.8232931726907633E-2</v>
      </c>
      <c r="G20" s="65">
        <f t="shared" si="15"/>
        <v>1.9819819819819819E-2</v>
      </c>
      <c r="H20" s="65">
        <f t="shared" si="16"/>
        <v>2.0958083832335328E-2</v>
      </c>
      <c r="I20" s="65">
        <f t="shared" si="17"/>
        <v>2.3030303030303029E-2</v>
      </c>
      <c r="J20" s="65">
        <f t="shared" si="18"/>
        <v>2.2781774580335732E-2</v>
      </c>
      <c r="K20" s="65">
        <f t="shared" si="19"/>
        <v>2.3030303030303029E-2</v>
      </c>
      <c r="L20" s="65">
        <f t="shared" si="20"/>
        <v>3.094059405940594E-2</v>
      </c>
      <c r="M20" s="65">
        <f t="shared" si="21"/>
        <v>2.454780361757106E-2</v>
      </c>
    </row>
    <row r="21" spans="1:13" x14ac:dyDescent="0.2">
      <c r="A21" s="277" t="s">
        <v>35</v>
      </c>
      <c r="B21" s="278"/>
      <c r="C21" s="62">
        <f t="shared" si="11"/>
        <v>9.4489411673363222E-2</v>
      </c>
      <c r="D21" s="62">
        <f t="shared" si="12"/>
        <v>7.7410534483714225E-2</v>
      </c>
      <c r="E21" s="62">
        <f t="shared" si="13"/>
        <v>7.4054400586134259E-2</v>
      </c>
      <c r="F21" s="61">
        <f t="shared" si="14"/>
        <v>6.8255630290876182E-2</v>
      </c>
      <c r="G21" s="62">
        <f t="shared" si="15"/>
        <v>5.7815706328784078E-2</v>
      </c>
      <c r="H21" s="62">
        <f t="shared" si="16"/>
        <v>4.5321202879259767E-2</v>
      </c>
      <c r="I21" s="62">
        <f t="shared" si="17"/>
        <v>4.4276979189015235E-2</v>
      </c>
      <c r="J21" s="62">
        <f t="shared" si="18"/>
        <v>4.1230410814178713E-2</v>
      </c>
      <c r="K21" s="62">
        <f t="shared" si="19"/>
        <v>3.7893218678567542E-2</v>
      </c>
      <c r="L21" s="62">
        <f t="shared" si="20"/>
        <v>3.5232806941545569E-2</v>
      </c>
      <c r="M21" s="62">
        <f t="shared" si="21"/>
        <v>3.5557752084173291E-2</v>
      </c>
    </row>
    <row r="22" spans="1:13" x14ac:dyDescent="0.2">
      <c r="A22" s="279" t="s">
        <v>29</v>
      </c>
      <c r="B22" s="280"/>
      <c r="C22" s="56">
        <f t="shared" si="11"/>
        <v>0.1087161379071304</v>
      </c>
      <c r="D22" s="56">
        <f t="shared" si="12"/>
        <v>9.3218928757150279E-2</v>
      </c>
      <c r="E22" s="56">
        <f t="shared" si="13"/>
        <v>8.6306122659089268E-2</v>
      </c>
      <c r="F22" s="209">
        <f t="shared" si="14"/>
        <v>8.0977368638391736E-2</v>
      </c>
      <c r="G22" s="56">
        <f t="shared" si="15"/>
        <v>7.0530994152046778E-2</v>
      </c>
      <c r="H22" s="56">
        <f t="shared" si="16"/>
        <v>5.7697906257622368E-2</v>
      </c>
      <c r="I22" s="56">
        <f t="shared" si="17"/>
        <v>5.5666887534948369E-2</v>
      </c>
      <c r="J22" s="56">
        <f t="shared" si="18"/>
        <v>5.1080709797514244E-2</v>
      </c>
      <c r="K22" s="56">
        <f t="shared" si="19"/>
        <v>4.8159494207173005E-2</v>
      </c>
      <c r="L22" s="56">
        <f t="shared" si="20"/>
        <v>4.5185376910829272E-2</v>
      </c>
      <c r="M22" s="56">
        <f t="shared" si="21"/>
        <v>4.4880396057928096E-2</v>
      </c>
    </row>
    <row r="23" spans="1:13" x14ac:dyDescent="0.2">
      <c r="A23" s="57" t="s">
        <v>75</v>
      </c>
    </row>
    <row r="52" spans="1:24" s="4" customFormat="1" x14ac:dyDescent="0.2">
      <c r="A52" s="53" t="s">
        <v>74</v>
      </c>
      <c r="B52" s="3"/>
    </row>
    <row r="53" spans="1:24" x14ac:dyDescent="0.2">
      <c r="A53" s="204" t="s">
        <v>114</v>
      </c>
      <c r="B53" s="204" t="s">
        <v>0</v>
      </c>
      <c r="C53" s="203" t="s">
        <v>78</v>
      </c>
      <c r="D53" s="203" t="s">
        <v>79</v>
      </c>
      <c r="E53" s="203" t="s">
        <v>80</v>
      </c>
      <c r="F53" s="203" t="s">
        <v>81</v>
      </c>
      <c r="G53" s="203" t="s">
        <v>82</v>
      </c>
      <c r="H53" s="203" t="s">
        <v>83</v>
      </c>
      <c r="I53" s="203" t="s">
        <v>84</v>
      </c>
      <c r="J53" s="203" t="s">
        <v>85</v>
      </c>
      <c r="K53" s="203" t="s">
        <v>86</v>
      </c>
      <c r="L53" s="203" t="s">
        <v>87</v>
      </c>
      <c r="M53" s="200" t="s">
        <v>88</v>
      </c>
      <c r="N53" s="200" t="s">
        <v>89</v>
      </c>
      <c r="O53" s="200" t="s">
        <v>90</v>
      </c>
      <c r="P53" s="200" t="s">
        <v>91</v>
      </c>
      <c r="Q53" s="200" t="s">
        <v>203</v>
      </c>
      <c r="R53" s="200" t="s">
        <v>197</v>
      </c>
      <c r="S53" s="200" t="s">
        <v>204</v>
      </c>
      <c r="T53" s="200" t="s">
        <v>111</v>
      </c>
      <c r="U53" s="200" t="s">
        <v>205</v>
      </c>
      <c r="V53" s="200" t="s">
        <v>206</v>
      </c>
      <c r="W53" s="200" t="s">
        <v>207</v>
      </c>
      <c r="X53" s="200" t="s">
        <v>208</v>
      </c>
    </row>
    <row r="54" spans="1:24" x14ac:dyDescent="0.2">
      <c r="A54" s="69" t="s">
        <v>27</v>
      </c>
      <c r="B54" s="69" t="s">
        <v>1</v>
      </c>
      <c r="C54" s="55">
        <v>5537</v>
      </c>
      <c r="D54" s="55">
        <v>560</v>
      </c>
      <c r="E54" s="55">
        <v>5456</v>
      </c>
      <c r="F54" s="55">
        <v>514</v>
      </c>
      <c r="G54" s="55">
        <v>5497</v>
      </c>
      <c r="H54" s="55">
        <v>482</v>
      </c>
      <c r="I54" s="55">
        <v>5471</v>
      </c>
      <c r="J54" s="55">
        <v>446</v>
      </c>
      <c r="K54" s="55">
        <v>5952</v>
      </c>
      <c r="L54" s="55">
        <v>481</v>
      </c>
      <c r="M54" s="20">
        <v>6209</v>
      </c>
      <c r="N54" s="20">
        <v>464</v>
      </c>
      <c r="O54" s="20">
        <v>6328</v>
      </c>
      <c r="P54" s="20">
        <v>424</v>
      </c>
      <c r="Q54" s="20">
        <v>6738</v>
      </c>
      <c r="R54" s="20">
        <v>409</v>
      </c>
      <c r="S54" s="20">
        <v>6624</v>
      </c>
      <c r="T54" s="20">
        <v>389</v>
      </c>
      <c r="U54" s="20">
        <v>7112</v>
      </c>
      <c r="V54" s="20">
        <v>396</v>
      </c>
      <c r="W54" s="20">
        <v>6678</v>
      </c>
      <c r="X54" s="20">
        <v>324</v>
      </c>
    </row>
    <row r="55" spans="1:24" x14ac:dyDescent="0.2">
      <c r="A55" s="69"/>
      <c r="B55" s="69" t="s">
        <v>2</v>
      </c>
      <c r="C55" s="55">
        <v>10932</v>
      </c>
      <c r="D55" s="55">
        <v>379</v>
      </c>
      <c r="E55" s="55">
        <v>11534</v>
      </c>
      <c r="F55" s="55">
        <v>323</v>
      </c>
      <c r="G55" s="55">
        <v>12481</v>
      </c>
      <c r="H55" s="55">
        <v>282</v>
      </c>
      <c r="I55" s="55">
        <v>12971</v>
      </c>
      <c r="J55" s="55">
        <v>281</v>
      </c>
      <c r="K55" s="55">
        <v>13570</v>
      </c>
      <c r="L55" s="55">
        <v>280</v>
      </c>
      <c r="M55" s="20">
        <v>13610</v>
      </c>
      <c r="N55" s="20">
        <v>248</v>
      </c>
      <c r="O55" s="20">
        <v>13223</v>
      </c>
      <c r="P55" s="20">
        <v>224</v>
      </c>
      <c r="Q55" s="20">
        <v>13514</v>
      </c>
      <c r="R55" s="20">
        <v>230</v>
      </c>
      <c r="S55" s="20">
        <v>13143</v>
      </c>
      <c r="T55" s="20">
        <v>221</v>
      </c>
      <c r="U55" s="20">
        <v>13344</v>
      </c>
      <c r="V55" s="20">
        <v>186</v>
      </c>
      <c r="W55" s="20">
        <v>13609</v>
      </c>
      <c r="X55" s="20">
        <v>222</v>
      </c>
    </row>
    <row r="56" spans="1:24" x14ac:dyDescent="0.2">
      <c r="A56" s="69"/>
      <c r="B56" s="69" t="s">
        <v>3</v>
      </c>
      <c r="C56" s="55">
        <v>7187</v>
      </c>
      <c r="D56" s="55">
        <v>1299</v>
      </c>
      <c r="E56" s="55">
        <v>7623</v>
      </c>
      <c r="F56" s="55">
        <v>1102</v>
      </c>
      <c r="G56" s="55">
        <v>7410</v>
      </c>
      <c r="H56" s="55">
        <v>993</v>
      </c>
      <c r="I56" s="55">
        <v>7909</v>
      </c>
      <c r="J56" s="55">
        <v>954</v>
      </c>
      <c r="K56" s="55">
        <v>8488</v>
      </c>
      <c r="L56" s="55">
        <v>856</v>
      </c>
      <c r="M56" s="20">
        <v>11100</v>
      </c>
      <c r="N56" s="20">
        <v>843</v>
      </c>
      <c r="O56" s="20">
        <v>10509</v>
      </c>
      <c r="P56" s="20">
        <v>784</v>
      </c>
      <c r="Q56" s="20">
        <v>10361</v>
      </c>
      <c r="R56" s="20">
        <v>643</v>
      </c>
      <c r="S56" s="20">
        <v>10299</v>
      </c>
      <c r="T56" s="20">
        <v>580</v>
      </c>
      <c r="U56" s="20">
        <v>11566</v>
      </c>
      <c r="V56" s="20">
        <v>541</v>
      </c>
      <c r="W56" s="20">
        <v>12168</v>
      </c>
      <c r="X56" s="20">
        <v>563</v>
      </c>
    </row>
    <row r="57" spans="1:24" x14ac:dyDescent="0.2">
      <c r="A57" s="69"/>
      <c r="B57" s="69" t="s">
        <v>4</v>
      </c>
      <c r="C57" s="55">
        <v>527</v>
      </c>
      <c r="D57" s="55">
        <v>99</v>
      </c>
      <c r="E57" s="55">
        <v>475</v>
      </c>
      <c r="F57" s="55">
        <v>74</v>
      </c>
      <c r="G57" s="55">
        <v>410</v>
      </c>
      <c r="H57" s="55">
        <v>75</v>
      </c>
      <c r="I57" s="55">
        <v>388</v>
      </c>
      <c r="J57" s="55">
        <v>63</v>
      </c>
      <c r="K57" s="55">
        <v>474</v>
      </c>
      <c r="L57" s="55">
        <v>69</v>
      </c>
      <c r="M57" s="20">
        <v>526</v>
      </c>
      <c r="N57" s="20">
        <v>73</v>
      </c>
      <c r="O57" s="20">
        <v>597</v>
      </c>
      <c r="P57" s="20">
        <v>53</v>
      </c>
      <c r="Q57" s="20">
        <v>577</v>
      </c>
      <c r="R57" s="20">
        <v>59</v>
      </c>
      <c r="S57" s="20">
        <v>572</v>
      </c>
      <c r="T57" s="20">
        <v>61</v>
      </c>
      <c r="U57" s="20">
        <v>614</v>
      </c>
      <c r="V57" s="20">
        <v>67</v>
      </c>
      <c r="W57" s="20">
        <v>461</v>
      </c>
      <c r="X57" s="20">
        <v>55</v>
      </c>
    </row>
    <row r="58" spans="1:24" x14ac:dyDescent="0.2">
      <c r="A58" s="69"/>
      <c r="B58" s="69" t="s">
        <v>5</v>
      </c>
      <c r="C58" s="55">
        <v>15921</v>
      </c>
      <c r="D58" s="55">
        <v>2768</v>
      </c>
      <c r="E58" s="55">
        <v>16230</v>
      </c>
      <c r="F58" s="55">
        <v>2697</v>
      </c>
      <c r="G58" s="55">
        <v>15988</v>
      </c>
      <c r="H58" s="55">
        <v>2456</v>
      </c>
      <c r="I58" s="55">
        <v>15419</v>
      </c>
      <c r="J58" s="55">
        <v>2411</v>
      </c>
      <c r="K58" s="55">
        <v>16065</v>
      </c>
      <c r="L58" s="55">
        <v>2258</v>
      </c>
      <c r="M58" s="20">
        <v>16825</v>
      </c>
      <c r="N58" s="20">
        <v>2151</v>
      </c>
      <c r="O58" s="20">
        <v>17279</v>
      </c>
      <c r="P58" s="20">
        <v>2067</v>
      </c>
      <c r="Q58" s="20">
        <v>16719</v>
      </c>
      <c r="R58" s="20">
        <v>1862</v>
      </c>
      <c r="S58" s="20">
        <v>17229</v>
      </c>
      <c r="T58" s="20">
        <v>1836</v>
      </c>
      <c r="U58" s="20">
        <v>17389</v>
      </c>
      <c r="V58" s="20">
        <v>1843</v>
      </c>
      <c r="W58" s="20">
        <v>18562</v>
      </c>
      <c r="X58" s="20">
        <v>1896</v>
      </c>
    </row>
    <row r="59" spans="1:24" x14ac:dyDescent="0.2">
      <c r="A59" s="69"/>
      <c r="B59" s="69" t="s">
        <v>6</v>
      </c>
      <c r="C59" s="55">
        <v>700</v>
      </c>
      <c r="D59" s="55">
        <v>64</v>
      </c>
      <c r="E59" s="55">
        <v>705</v>
      </c>
      <c r="F59" s="55">
        <v>63</v>
      </c>
      <c r="G59" s="55">
        <v>750</v>
      </c>
      <c r="H59" s="55">
        <v>52</v>
      </c>
      <c r="I59" s="55">
        <v>782</v>
      </c>
      <c r="J59" s="55">
        <v>39</v>
      </c>
      <c r="K59" s="55">
        <v>924</v>
      </c>
      <c r="L59" s="55">
        <v>44</v>
      </c>
      <c r="M59" s="20">
        <v>1442</v>
      </c>
      <c r="N59" s="20">
        <v>47</v>
      </c>
      <c r="O59" s="20">
        <v>1242</v>
      </c>
      <c r="P59" s="20">
        <v>35</v>
      </c>
      <c r="Q59" s="20">
        <v>1283</v>
      </c>
      <c r="R59" s="20">
        <v>37</v>
      </c>
      <c r="S59" s="20">
        <v>1375</v>
      </c>
      <c r="T59" s="20">
        <v>39</v>
      </c>
      <c r="U59" s="20">
        <v>1293</v>
      </c>
      <c r="V59" s="20">
        <v>44</v>
      </c>
      <c r="W59" s="20">
        <v>1311</v>
      </c>
      <c r="X59" s="20">
        <v>26</v>
      </c>
    </row>
    <row r="60" spans="1:24" x14ac:dyDescent="0.2">
      <c r="A60" s="275" t="s">
        <v>33</v>
      </c>
      <c r="B60" s="276"/>
      <c r="C60" s="58">
        <v>40804</v>
      </c>
      <c r="D60" s="58">
        <v>5169</v>
      </c>
      <c r="E60" s="58">
        <v>42023</v>
      </c>
      <c r="F60" s="58">
        <v>4773</v>
      </c>
      <c r="G60" s="58">
        <v>42536</v>
      </c>
      <c r="H60" s="58">
        <v>4340</v>
      </c>
      <c r="I60" s="58">
        <v>42940</v>
      </c>
      <c r="J60" s="58">
        <v>4194</v>
      </c>
      <c r="K60" s="58">
        <v>45473</v>
      </c>
      <c r="L60" s="58">
        <v>3988</v>
      </c>
      <c r="M60" s="22">
        <v>49712</v>
      </c>
      <c r="N60" s="22">
        <v>3826</v>
      </c>
      <c r="O60" s="22">
        <v>49178</v>
      </c>
      <c r="P60" s="22">
        <v>3587</v>
      </c>
      <c r="Q60" s="22">
        <v>49192</v>
      </c>
      <c r="R60" s="22">
        <v>3240</v>
      </c>
      <c r="S60" s="22">
        <v>49242</v>
      </c>
      <c r="T60" s="22">
        <v>3126</v>
      </c>
      <c r="U60" s="22">
        <v>51318</v>
      </c>
      <c r="V60" s="22">
        <v>3077</v>
      </c>
      <c r="W60" s="22">
        <v>52789</v>
      </c>
      <c r="X60" s="22">
        <v>3086</v>
      </c>
    </row>
    <row r="61" spans="1:24" x14ac:dyDescent="0.2">
      <c r="A61" s="29"/>
      <c r="B61" s="201"/>
      <c r="C61" s="32"/>
      <c r="D61" s="32"/>
      <c r="E61" s="32"/>
      <c r="F61" s="32"/>
      <c r="G61" s="32"/>
      <c r="H61" s="32"/>
      <c r="I61" s="32"/>
      <c r="J61" s="32"/>
      <c r="K61" s="32"/>
      <c r="L61" s="202"/>
      <c r="M61" s="19"/>
      <c r="N61" s="19"/>
      <c r="O61" s="19"/>
      <c r="P61" s="19"/>
      <c r="Q61" s="19"/>
      <c r="R61" s="19"/>
      <c r="S61" s="19"/>
      <c r="T61" s="19"/>
      <c r="U61" s="19"/>
      <c r="V61" s="19"/>
      <c r="W61" s="19"/>
      <c r="X61" s="19"/>
    </row>
    <row r="62" spans="1:24" x14ac:dyDescent="0.2">
      <c r="A62" s="69" t="s">
        <v>28</v>
      </c>
      <c r="B62" s="69" t="s">
        <v>1</v>
      </c>
      <c r="C62" s="55">
        <v>10938</v>
      </c>
      <c r="D62" s="55">
        <v>659</v>
      </c>
      <c r="E62" s="55">
        <v>11109</v>
      </c>
      <c r="F62" s="55">
        <v>576</v>
      </c>
      <c r="G62" s="55">
        <v>11177</v>
      </c>
      <c r="H62" s="55">
        <v>526</v>
      </c>
      <c r="I62" s="55">
        <v>11670</v>
      </c>
      <c r="J62" s="55">
        <v>521</v>
      </c>
      <c r="K62" s="55">
        <v>12277</v>
      </c>
      <c r="L62" s="55">
        <v>473</v>
      </c>
      <c r="M62" s="20">
        <v>12157</v>
      </c>
      <c r="N62" s="20">
        <v>493</v>
      </c>
      <c r="O62" s="20">
        <v>12348</v>
      </c>
      <c r="P62" s="20">
        <v>418</v>
      </c>
      <c r="Q62" s="20">
        <v>12646</v>
      </c>
      <c r="R62" s="20">
        <v>391</v>
      </c>
      <c r="S62" s="20">
        <v>12780</v>
      </c>
      <c r="T62" s="20">
        <v>337</v>
      </c>
      <c r="U62" s="20">
        <v>12828</v>
      </c>
      <c r="V62" s="20">
        <v>338</v>
      </c>
      <c r="W62" s="20">
        <v>12744</v>
      </c>
      <c r="X62" s="20">
        <v>352</v>
      </c>
    </row>
    <row r="63" spans="1:24" x14ac:dyDescent="0.2">
      <c r="A63" s="69"/>
      <c r="B63" s="69" t="s">
        <v>2</v>
      </c>
      <c r="C63" s="55">
        <v>12608</v>
      </c>
      <c r="D63" s="55">
        <v>362</v>
      </c>
      <c r="E63" s="55">
        <v>14245</v>
      </c>
      <c r="F63" s="55">
        <v>257</v>
      </c>
      <c r="G63" s="55">
        <v>14300</v>
      </c>
      <c r="H63" s="55">
        <v>228</v>
      </c>
      <c r="I63" s="55">
        <v>15461</v>
      </c>
      <c r="J63" s="55">
        <v>228</v>
      </c>
      <c r="K63" s="55">
        <v>16443</v>
      </c>
      <c r="L63" s="55">
        <v>217</v>
      </c>
      <c r="M63" s="20">
        <v>16503</v>
      </c>
      <c r="N63" s="20">
        <v>195</v>
      </c>
      <c r="O63" s="20">
        <v>16889</v>
      </c>
      <c r="P63" s="20">
        <v>196</v>
      </c>
      <c r="Q63" s="20">
        <v>16813</v>
      </c>
      <c r="R63" s="20">
        <v>183</v>
      </c>
      <c r="S63" s="20">
        <v>16780</v>
      </c>
      <c r="T63" s="20">
        <v>144</v>
      </c>
      <c r="U63" s="20">
        <v>16985</v>
      </c>
      <c r="V63" s="20">
        <v>151</v>
      </c>
      <c r="W63" s="20">
        <v>16715</v>
      </c>
      <c r="X63" s="20">
        <v>145</v>
      </c>
    </row>
    <row r="64" spans="1:24" x14ac:dyDescent="0.2">
      <c r="A64" s="69"/>
      <c r="B64" s="69" t="s">
        <v>3</v>
      </c>
      <c r="C64" s="55">
        <v>17980</v>
      </c>
      <c r="D64" s="55">
        <v>2003</v>
      </c>
      <c r="E64" s="55">
        <v>18805</v>
      </c>
      <c r="F64" s="55">
        <v>1651</v>
      </c>
      <c r="G64" s="55">
        <v>18698</v>
      </c>
      <c r="H64" s="55">
        <v>1586</v>
      </c>
      <c r="I64" s="55">
        <v>18752</v>
      </c>
      <c r="J64" s="55">
        <v>1451</v>
      </c>
      <c r="K64" s="55">
        <v>21264</v>
      </c>
      <c r="L64" s="55">
        <v>1321</v>
      </c>
      <c r="M64" s="20">
        <v>34877</v>
      </c>
      <c r="N64" s="20">
        <v>1308</v>
      </c>
      <c r="O64" s="20">
        <v>31776</v>
      </c>
      <c r="P64" s="20">
        <v>1174</v>
      </c>
      <c r="Q64" s="20">
        <v>30629</v>
      </c>
      <c r="R64" s="20">
        <v>1033</v>
      </c>
      <c r="S64" s="20">
        <v>30109</v>
      </c>
      <c r="T64" s="20">
        <v>916</v>
      </c>
      <c r="U64" s="20">
        <v>32514</v>
      </c>
      <c r="V64" s="20">
        <v>840</v>
      </c>
      <c r="W64" s="20">
        <v>33483</v>
      </c>
      <c r="X64" s="20">
        <v>808</v>
      </c>
    </row>
    <row r="65" spans="1:24" x14ac:dyDescent="0.2">
      <c r="A65" s="69"/>
      <c r="B65" s="69" t="s">
        <v>4</v>
      </c>
      <c r="C65" s="55">
        <v>958</v>
      </c>
      <c r="D65" s="55">
        <v>118</v>
      </c>
      <c r="E65" s="55">
        <v>911</v>
      </c>
      <c r="F65" s="55">
        <v>105</v>
      </c>
      <c r="G65" s="55">
        <v>907</v>
      </c>
      <c r="H65" s="55">
        <v>105</v>
      </c>
      <c r="I65" s="55">
        <v>905</v>
      </c>
      <c r="J65" s="55">
        <v>101</v>
      </c>
      <c r="K65" s="55">
        <v>947</v>
      </c>
      <c r="L65" s="55">
        <v>115</v>
      </c>
      <c r="M65" s="20">
        <v>1029</v>
      </c>
      <c r="N65" s="20">
        <v>99</v>
      </c>
      <c r="O65" s="20">
        <v>1218</v>
      </c>
      <c r="P65" s="20">
        <v>103</v>
      </c>
      <c r="Q65" s="20">
        <v>1254</v>
      </c>
      <c r="R65" s="20">
        <v>96</v>
      </c>
      <c r="S65" s="20">
        <v>1277</v>
      </c>
      <c r="T65" s="20">
        <v>97</v>
      </c>
      <c r="U65" s="20">
        <v>1421</v>
      </c>
      <c r="V65" s="20">
        <v>89</v>
      </c>
      <c r="W65" s="20">
        <v>903</v>
      </c>
      <c r="X65" s="20">
        <v>74</v>
      </c>
    </row>
    <row r="66" spans="1:24" x14ac:dyDescent="0.2">
      <c r="A66" s="69"/>
      <c r="B66" s="69" t="s">
        <v>5</v>
      </c>
      <c r="C66" s="55">
        <v>8659</v>
      </c>
      <c r="D66" s="55">
        <v>1695</v>
      </c>
      <c r="E66" s="55">
        <v>8681</v>
      </c>
      <c r="F66" s="55">
        <v>1579</v>
      </c>
      <c r="G66" s="55">
        <v>9065</v>
      </c>
      <c r="H66" s="55">
        <v>1569</v>
      </c>
      <c r="I66" s="55">
        <v>9061</v>
      </c>
      <c r="J66" s="55">
        <v>1516</v>
      </c>
      <c r="K66" s="55">
        <v>9916</v>
      </c>
      <c r="L66" s="55">
        <v>1413</v>
      </c>
      <c r="M66" s="20">
        <v>11813</v>
      </c>
      <c r="N66" s="20">
        <v>1391</v>
      </c>
      <c r="O66" s="20">
        <v>11520</v>
      </c>
      <c r="P66" s="20">
        <v>1392</v>
      </c>
      <c r="Q66" s="20">
        <v>11653</v>
      </c>
      <c r="R66" s="20">
        <v>1322</v>
      </c>
      <c r="S66" s="20">
        <v>11725</v>
      </c>
      <c r="T66" s="20">
        <v>1272</v>
      </c>
      <c r="U66" s="20">
        <v>11623</v>
      </c>
      <c r="V66" s="20">
        <v>1241</v>
      </c>
      <c r="W66" s="20">
        <v>12270</v>
      </c>
      <c r="X66" s="20">
        <v>1336</v>
      </c>
    </row>
    <row r="67" spans="1:24" x14ac:dyDescent="0.2">
      <c r="A67" s="69"/>
      <c r="B67" s="69" t="s">
        <v>6</v>
      </c>
      <c r="C67" s="55">
        <v>376</v>
      </c>
      <c r="D67" s="55">
        <v>31</v>
      </c>
      <c r="E67" s="55">
        <v>376</v>
      </c>
      <c r="F67" s="55">
        <v>22</v>
      </c>
      <c r="G67" s="55">
        <v>448</v>
      </c>
      <c r="H67" s="55">
        <v>29</v>
      </c>
      <c r="I67" s="55">
        <v>498</v>
      </c>
      <c r="J67" s="55">
        <v>29</v>
      </c>
      <c r="K67" s="55">
        <v>555</v>
      </c>
      <c r="L67" s="55">
        <v>11</v>
      </c>
      <c r="M67" s="20">
        <v>1002</v>
      </c>
      <c r="N67" s="20">
        <v>21</v>
      </c>
      <c r="O67" s="20">
        <v>825</v>
      </c>
      <c r="P67" s="20">
        <v>19</v>
      </c>
      <c r="Q67" s="20">
        <v>834</v>
      </c>
      <c r="R67" s="20">
        <v>19</v>
      </c>
      <c r="S67" s="20">
        <v>825</v>
      </c>
      <c r="T67" s="20">
        <v>19</v>
      </c>
      <c r="U67" s="20">
        <v>808</v>
      </c>
      <c r="V67" s="20">
        <v>25</v>
      </c>
      <c r="W67" s="20">
        <v>774</v>
      </c>
      <c r="X67" s="20">
        <v>19</v>
      </c>
    </row>
    <row r="68" spans="1:24" x14ac:dyDescent="0.2">
      <c r="A68" s="275" t="s">
        <v>34</v>
      </c>
      <c r="B68" s="276"/>
      <c r="C68" s="58">
        <v>51519</v>
      </c>
      <c r="D68" s="58">
        <v>4868</v>
      </c>
      <c r="E68" s="58">
        <v>54127</v>
      </c>
      <c r="F68" s="58">
        <v>4190</v>
      </c>
      <c r="G68" s="58">
        <v>54595</v>
      </c>
      <c r="H68" s="58">
        <v>4043</v>
      </c>
      <c r="I68" s="58">
        <v>56347</v>
      </c>
      <c r="J68" s="58">
        <v>3846</v>
      </c>
      <c r="K68" s="58">
        <v>61402</v>
      </c>
      <c r="L68" s="58">
        <v>3550</v>
      </c>
      <c r="M68" s="22">
        <v>77381</v>
      </c>
      <c r="N68" s="22">
        <v>3507</v>
      </c>
      <c r="O68" s="22">
        <v>74576</v>
      </c>
      <c r="P68" s="22">
        <v>3302</v>
      </c>
      <c r="Q68" s="22">
        <v>73829</v>
      </c>
      <c r="R68" s="22">
        <v>3044</v>
      </c>
      <c r="S68" s="22">
        <v>73496</v>
      </c>
      <c r="T68" s="22">
        <v>2785</v>
      </c>
      <c r="U68" s="22">
        <v>76179</v>
      </c>
      <c r="V68" s="22">
        <v>2684</v>
      </c>
      <c r="W68" s="22">
        <v>76889</v>
      </c>
      <c r="X68" s="22">
        <v>2734</v>
      </c>
    </row>
    <row r="69" spans="1:24" x14ac:dyDescent="0.2">
      <c r="A69" s="70" t="s">
        <v>29</v>
      </c>
      <c r="B69" s="70"/>
      <c r="C69" s="58">
        <v>92323</v>
      </c>
      <c r="D69" s="58">
        <v>10037</v>
      </c>
      <c r="E69" s="58">
        <v>96150</v>
      </c>
      <c r="F69" s="58">
        <v>8963</v>
      </c>
      <c r="G69" s="58">
        <v>97131</v>
      </c>
      <c r="H69" s="58">
        <v>8383</v>
      </c>
      <c r="I69" s="58">
        <v>99287</v>
      </c>
      <c r="J69" s="58">
        <v>8040</v>
      </c>
      <c r="K69" s="58">
        <v>106875</v>
      </c>
      <c r="L69" s="58">
        <v>7538</v>
      </c>
      <c r="M69" s="22">
        <v>127093</v>
      </c>
      <c r="N69" s="22">
        <v>7333</v>
      </c>
      <c r="O69" s="22">
        <v>123754</v>
      </c>
      <c r="P69" s="22">
        <v>6889</v>
      </c>
      <c r="Q69" s="22">
        <v>123021</v>
      </c>
      <c r="R69" s="22">
        <v>6284</v>
      </c>
      <c r="S69" s="22">
        <v>122738</v>
      </c>
      <c r="T69" s="22">
        <v>5911</v>
      </c>
      <c r="U69" s="22">
        <v>127497</v>
      </c>
      <c r="V69" s="22">
        <v>5761</v>
      </c>
      <c r="W69" s="22">
        <v>129678</v>
      </c>
      <c r="X69" s="22">
        <v>5820</v>
      </c>
    </row>
    <row r="70" spans="1:24" x14ac:dyDescent="0.2">
      <c r="A70" s="57" t="s">
        <v>75</v>
      </c>
    </row>
  </sheetData>
  <mergeCells count="7">
    <mergeCell ref="A1:M1"/>
    <mergeCell ref="A12:M12"/>
    <mergeCell ref="A68:B68"/>
    <mergeCell ref="A60:B60"/>
    <mergeCell ref="A10:B10"/>
    <mergeCell ref="A21:B21"/>
    <mergeCell ref="A22:B22"/>
  </mergeCells>
  <pageMargins left="0.23622047244094491" right="0.23622047244094491" top="0.35433070866141736" bottom="0.35433070866141736" header="0" footer="0"/>
  <pageSetup paperSize="9" scale="83"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3"/>
  <sheetViews>
    <sheetView showGridLines="0" zoomScaleNormal="100" workbookViewId="0">
      <selection activeCell="G13" sqref="G13"/>
    </sheetView>
  </sheetViews>
  <sheetFormatPr baseColWidth="10" defaultColWidth="9.140625" defaultRowHeight="12.75" x14ac:dyDescent="0.2"/>
  <cols>
    <col min="1" max="1" width="18.28515625" style="1" customWidth="1"/>
    <col min="2" max="12" width="5.7109375" style="1" customWidth="1"/>
    <col min="13" max="15" width="6.28515625" style="1" customWidth="1"/>
    <col min="16" max="16384" width="9.140625" style="1"/>
  </cols>
  <sheetData>
    <row r="1" spans="1:12" ht="12" customHeight="1" x14ac:dyDescent="0.2">
      <c r="A1" s="214" t="s">
        <v>245</v>
      </c>
      <c r="B1" s="215"/>
      <c r="C1" s="215"/>
      <c r="D1" s="215"/>
      <c r="E1" s="215"/>
      <c r="F1" s="215"/>
      <c r="G1" s="215"/>
      <c r="H1" s="215"/>
      <c r="I1" s="215"/>
      <c r="J1" s="215"/>
      <c r="K1" s="215"/>
      <c r="L1" s="215"/>
    </row>
    <row r="2" spans="1:12" ht="12" customHeight="1" x14ac:dyDescent="0.2">
      <c r="A2" s="174"/>
      <c r="L2" s="126" t="s">
        <v>77</v>
      </c>
    </row>
    <row r="3" spans="1:12" ht="24" x14ac:dyDescent="0.2">
      <c r="A3" s="198" t="s">
        <v>218</v>
      </c>
      <c r="B3" s="127" t="s">
        <v>171</v>
      </c>
      <c r="C3" s="127" t="s">
        <v>172</v>
      </c>
      <c r="D3" s="127" t="s">
        <v>173</v>
      </c>
      <c r="E3" s="127" t="s">
        <v>174</v>
      </c>
      <c r="F3" s="127" t="s">
        <v>175</v>
      </c>
      <c r="G3" s="127" t="s">
        <v>176</v>
      </c>
      <c r="H3" s="127" t="s">
        <v>177</v>
      </c>
      <c r="I3" s="127" t="s">
        <v>178</v>
      </c>
      <c r="J3" s="127" t="s">
        <v>179</v>
      </c>
      <c r="K3" s="127" t="s">
        <v>180</v>
      </c>
      <c r="L3" s="127" t="s">
        <v>181</v>
      </c>
    </row>
    <row r="4" spans="1:12" x14ac:dyDescent="0.2">
      <c r="A4" s="195" t="s">
        <v>66</v>
      </c>
      <c r="B4" s="51">
        <f t="shared" ref="B4:B10" si="0">C46/B46</f>
        <v>0.20284416353940352</v>
      </c>
      <c r="C4" s="51">
        <f t="shared" ref="C4:C10" si="1">E46/D46</f>
        <v>0.18498435870698646</v>
      </c>
      <c r="D4" s="51">
        <f t="shared" ref="D4:D10" si="2">G46/F46</f>
        <v>0.1512682836511757</v>
      </c>
      <c r="E4" s="51">
        <f t="shared" ref="E4:E10" si="3">I46/H46</f>
        <v>0.12422046182369796</v>
      </c>
      <c r="F4" s="51">
        <f t="shared" ref="F4:F10" si="4">K46/J46</f>
        <v>0.10333523375142531</v>
      </c>
      <c r="G4" s="51">
        <f t="shared" ref="G4:G10" si="5">M46/L46</f>
        <v>9.6957928802588994E-2</v>
      </c>
      <c r="H4" s="51">
        <f t="shared" ref="H4:H10" si="6">O46/N46</f>
        <v>8.344665595252812E-2</v>
      </c>
      <c r="I4" s="51">
        <f t="shared" ref="I4:I10" si="7">Q46/P46</f>
        <v>7.0355480321625058E-2</v>
      </c>
      <c r="J4" s="51">
        <f t="shared" ref="J4:J10" si="8">S46/R46</f>
        <v>6.1798919817199836E-2</v>
      </c>
      <c r="K4" s="51">
        <f t="shared" ref="K4:K10" si="9">U46/T46</f>
        <v>6.0253599008485079E-2</v>
      </c>
      <c r="L4" s="51">
        <f t="shared" ref="L4:L10" si="10">W46/V46</f>
        <v>4.6705653021442493E-2</v>
      </c>
    </row>
    <row r="5" spans="1:12" x14ac:dyDescent="0.2">
      <c r="A5" s="195" t="s">
        <v>72</v>
      </c>
      <c r="B5" s="51">
        <f t="shared" si="0"/>
        <v>0.27403414195867026</v>
      </c>
      <c r="C5" s="51">
        <f t="shared" si="1"/>
        <v>0.22036328871892927</v>
      </c>
      <c r="D5" s="51">
        <f t="shared" si="2"/>
        <v>0.12520593080724876</v>
      </c>
      <c r="E5" s="51">
        <f t="shared" si="3"/>
        <v>7.9575021682567221E-2</v>
      </c>
      <c r="F5" s="51">
        <f t="shared" si="4"/>
        <v>5.0218340611353711E-2</v>
      </c>
      <c r="G5" s="51">
        <f t="shared" si="5"/>
        <v>3.9549874358133945E-2</v>
      </c>
      <c r="H5" s="51">
        <f t="shared" si="6"/>
        <v>3.3127120335262425E-2</v>
      </c>
      <c r="I5" s="51">
        <f t="shared" si="7"/>
        <v>3.2428355957767725E-2</v>
      </c>
      <c r="J5" s="51">
        <f t="shared" si="8"/>
        <v>2.8329689133948094E-2</v>
      </c>
      <c r="K5" s="51">
        <f t="shared" si="9"/>
        <v>2.347811504276371E-2</v>
      </c>
      <c r="L5" s="51">
        <f t="shared" si="10"/>
        <v>1.9671113869066087E-2</v>
      </c>
    </row>
    <row r="6" spans="1:12" x14ac:dyDescent="0.2">
      <c r="A6" s="195" t="s">
        <v>68</v>
      </c>
      <c r="B6" s="51">
        <f t="shared" si="0"/>
        <v>0.29589302769818532</v>
      </c>
      <c r="C6" s="51">
        <f t="shared" si="1"/>
        <v>0.2335290879060378</v>
      </c>
      <c r="D6" s="51">
        <f t="shared" si="2"/>
        <v>0.22526621490803486</v>
      </c>
      <c r="E6" s="51">
        <f t="shared" si="3"/>
        <v>0.18811355797293711</v>
      </c>
      <c r="F6" s="51">
        <f t="shared" si="4"/>
        <v>0.13348041919470491</v>
      </c>
      <c r="G6" s="51">
        <f t="shared" si="5"/>
        <v>7.6907821672219573E-2</v>
      </c>
      <c r="H6" s="51">
        <f t="shared" si="6"/>
        <v>7.330780118224961E-2</v>
      </c>
      <c r="I6" s="51">
        <f t="shared" si="7"/>
        <v>6.4928490064548788E-2</v>
      </c>
      <c r="J6" s="51">
        <f t="shared" si="8"/>
        <v>5.8871139510117146E-2</v>
      </c>
      <c r="K6" s="51">
        <f t="shared" si="9"/>
        <v>3.8627380524613723E-2</v>
      </c>
      <c r="L6" s="51">
        <f t="shared" si="10"/>
        <v>3.5112512229590172E-2</v>
      </c>
    </row>
    <row r="7" spans="1:12" x14ac:dyDescent="0.2">
      <c r="A7" s="195" t="s">
        <v>65</v>
      </c>
      <c r="B7" s="51">
        <f t="shared" si="0"/>
        <v>0.35102739726027399</v>
      </c>
      <c r="C7" s="51">
        <f t="shared" si="1"/>
        <v>0.28970331588132636</v>
      </c>
      <c r="D7" s="51">
        <f t="shared" si="2"/>
        <v>0.33070866141732286</v>
      </c>
      <c r="E7" s="51">
        <f t="shared" si="3"/>
        <v>0.24028268551236748</v>
      </c>
      <c r="F7" s="51">
        <f t="shared" si="4"/>
        <v>0.2305593451568895</v>
      </c>
      <c r="G7" s="51">
        <f t="shared" si="5"/>
        <v>0.20025673940949937</v>
      </c>
      <c r="H7" s="51">
        <f t="shared" si="6"/>
        <v>0.16574585635359115</v>
      </c>
      <c r="I7" s="51">
        <f t="shared" si="7"/>
        <v>0.14547304170905392</v>
      </c>
      <c r="J7" s="51">
        <f t="shared" si="8"/>
        <v>0.13740458015267176</v>
      </c>
      <c r="K7" s="51">
        <f t="shared" si="9"/>
        <v>0.11697806661251016</v>
      </c>
      <c r="L7" s="51">
        <f t="shared" si="10"/>
        <v>0.12738214643931794</v>
      </c>
    </row>
    <row r="8" spans="1:12" x14ac:dyDescent="0.2">
      <c r="A8" s="195" t="s">
        <v>73</v>
      </c>
      <c r="B8" s="51">
        <f t="shared" si="0"/>
        <v>0.40486725663716816</v>
      </c>
      <c r="C8" s="51">
        <f t="shared" si="1"/>
        <v>0.36867984043046664</v>
      </c>
      <c r="D8" s="51">
        <f t="shared" si="2"/>
        <v>0.34628315278296601</v>
      </c>
      <c r="E8" s="51">
        <f t="shared" si="3"/>
        <v>0.29419097481924705</v>
      </c>
      <c r="F8" s="51">
        <f t="shared" si="4"/>
        <v>0.22922636103151864</v>
      </c>
      <c r="G8" s="51">
        <f t="shared" si="5"/>
        <v>0.19405367064664855</v>
      </c>
      <c r="H8" s="51">
        <f t="shared" si="6"/>
        <v>0.18174124019635501</v>
      </c>
      <c r="I8" s="51">
        <f t="shared" si="7"/>
        <v>0.16278941565600882</v>
      </c>
      <c r="J8" s="51">
        <f t="shared" si="8"/>
        <v>0.15081302924827264</v>
      </c>
      <c r="K8" s="51">
        <f t="shared" si="9"/>
        <v>0.14615117030263877</v>
      </c>
      <c r="L8" s="51">
        <f t="shared" si="10"/>
        <v>0.12810779242449524</v>
      </c>
    </row>
    <row r="9" spans="1:12" x14ac:dyDescent="0.2">
      <c r="A9" s="49" t="s">
        <v>6</v>
      </c>
      <c r="B9" s="51">
        <f t="shared" si="0"/>
        <v>0.44278606965174128</v>
      </c>
      <c r="C9" s="51">
        <f t="shared" si="1"/>
        <v>0.32432432432432434</v>
      </c>
      <c r="D9" s="51">
        <f t="shared" si="2"/>
        <v>0.32019704433497537</v>
      </c>
      <c r="E9" s="51">
        <f t="shared" si="3"/>
        <v>0.17229729729729729</v>
      </c>
      <c r="F9" s="51">
        <f t="shared" si="4"/>
        <v>0.11290322580645161</v>
      </c>
      <c r="G9" s="51">
        <f t="shared" si="5"/>
        <v>5.3149606299212601E-2</v>
      </c>
      <c r="H9" s="51">
        <f t="shared" si="6"/>
        <v>4.291417165668663E-2</v>
      </c>
      <c r="I9" s="51">
        <f t="shared" si="7"/>
        <v>4.4890162368672396E-2</v>
      </c>
      <c r="J9" s="51">
        <f t="shared" si="8"/>
        <v>4.0760869565217392E-2</v>
      </c>
      <c r="K9" s="51">
        <f t="shared" si="9"/>
        <v>4.1847041847041848E-2</v>
      </c>
      <c r="L9" s="51">
        <f t="shared" si="10"/>
        <v>2.9861111111111113E-2</v>
      </c>
    </row>
    <row r="10" spans="1:12" x14ac:dyDescent="0.2">
      <c r="A10" s="49" t="s">
        <v>8</v>
      </c>
      <c r="B10" s="51">
        <f t="shared" si="0"/>
        <v>0.31921216309606082</v>
      </c>
      <c r="C10" s="51">
        <f t="shared" si="1"/>
        <v>0.27606526107837459</v>
      </c>
      <c r="D10" s="51">
        <f t="shared" si="2"/>
        <v>0.24730826569488157</v>
      </c>
      <c r="E10" s="51">
        <f t="shared" si="3"/>
        <v>0.20024750338158689</v>
      </c>
      <c r="F10" s="51">
        <f t="shared" si="4"/>
        <v>0.14789693998612138</v>
      </c>
      <c r="G10" s="51">
        <f t="shared" si="5"/>
        <v>0.10760982188378863</v>
      </c>
      <c r="H10" s="51">
        <f t="shared" si="6"/>
        <v>0.10009228826319964</v>
      </c>
      <c r="I10" s="51">
        <f t="shared" si="7"/>
        <v>8.9015062643705123E-2</v>
      </c>
      <c r="J10" s="51">
        <f t="shared" si="8"/>
        <v>8.254002429909417E-2</v>
      </c>
      <c r="K10" s="51">
        <f t="shared" si="9"/>
        <v>6.8044964418021409E-2</v>
      </c>
      <c r="L10" s="51">
        <f t="shared" si="10"/>
        <v>5.9135058874599813E-2</v>
      </c>
    </row>
    <row r="11" spans="1:12" ht="22.5" customHeight="1" x14ac:dyDescent="0.2">
      <c r="A11" s="281" t="s">
        <v>210</v>
      </c>
      <c r="B11" s="281"/>
      <c r="C11" s="281"/>
      <c r="D11" s="281"/>
      <c r="E11" s="281"/>
      <c r="F11" s="281"/>
      <c r="G11" s="281"/>
      <c r="H11" s="281"/>
      <c r="I11" s="281"/>
      <c r="J11" s="281"/>
      <c r="K11" s="281"/>
      <c r="L11" s="281"/>
    </row>
    <row r="12" spans="1:12" x14ac:dyDescent="0.2">
      <c r="A12" s="57" t="s">
        <v>75</v>
      </c>
    </row>
    <row r="14" spans="1:12" s="4" customFormat="1" x14ac:dyDescent="0.2"/>
    <row r="44" spans="1:23" x14ac:dyDescent="0.2">
      <c r="A44" s="53" t="s">
        <v>74</v>
      </c>
      <c r="B44" s="4"/>
      <c r="C44" s="4"/>
      <c r="D44" s="4"/>
      <c r="E44" s="4"/>
      <c r="F44" s="4"/>
      <c r="G44" s="4"/>
      <c r="H44" s="4"/>
      <c r="I44" s="4"/>
      <c r="J44" s="4"/>
      <c r="K44" s="4"/>
      <c r="L44" s="4"/>
      <c r="M44" s="4"/>
      <c r="N44" s="4"/>
      <c r="O44" s="4"/>
      <c r="P44" s="4"/>
      <c r="Q44" s="4"/>
      <c r="R44" s="4"/>
      <c r="S44" s="4"/>
      <c r="T44" s="4"/>
      <c r="U44" s="4"/>
      <c r="V44" s="4"/>
      <c r="W44" s="4"/>
    </row>
    <row r="45" spans="1:23" x14ac:dyDescent="0.2">
      <c r="A45" s="20" t="s">
        <v>0</v>
      </c>
      <c r="B45" s="20" t="s">
        <v>43</v>
      </c>
      <c r="C45" s="20" t="s">
        <v>44</v>
      </c>
      <c r="D45" s="20" t="s">
        <v>45</v>
      </c>
      <c r="E45" s="20" t="s">
        <v>46</v>
      </c>
      <c r="F45" s="20" t="s">
        <v>47</v>
      </c>
      <c r="G45" s="20" t="s">
        <v>48</v>
      </c>
      <c r="H45" s="20" t="s">
        <v>49</v>
      </c>
      <c r="I45" s="20" t="s">
        <v>50</v>
      </c>
      <c r="J45" s="20" t="s">
        <v>51</v>
      </c>
      <c r="K45" s="20" t="s">
        <v>52</v>
      </c>
      <c r="L45" s="20" t="s">
        <v>53</v>
      </c>
      <c r="M45" s="20" t="s">
        <v>54</v>
      </c>
      <c r="N45" s="20" t="s">
        <v>55</v>
      </c>
      <c r="O45" s="20" t="s">
        <v>56</v>
      </c>
      <c r="P45" s="20" t="s">
        <v>57</v>
      </c>
      <c r="Q45" s="20" t="s">
        <v>58</v>
      </c>
      <c r="R45" s="20" t="s">
        <v>59</v>
      </c>
      <c r="S45" s="20" t="s">
        <v>60</v>
      </c>
      <c r="T45" s="20" t="s">
        <v>61</v>
      </c>
      <c r="U45" s="20" t="s">
        <v>62</v>
      </c>
      <c r="V45" s="20" t="s">
        <v>63</v>
      </c>
      <c r="W45" s="20" t="s">
        <v>64</v>
      </c>
    </row>
    <row r="46" spans="1:23" x14ac:dyDescent="0.2">
      <c r="A46" s="20" t="s">
        <v>1</v>
      </c>
      <c r="B46" s="20">
        <v>5063</v>
      </c>
      <c r="C46" s="20">
        <v>1027</v>
      </c>
      <c r="D46" s="20">
        <v>4795</v>
      </c>
      <c r="E46" s="20">
        <v>887</v>
      </c>
      <c r="F46" s="20">
        <v>5401</v>
      </c>
      <c r="G46" s="20">
        <v>817</v>
      </c>
      <c r="H46" s="20">
        <v>5933</v>
      </c>
      <c r="I46" s="20">
        <v>737</v>
      </c>
      <c r="J46" s="20">
        <v>7016</v>
      </c>
      <c r="K46" s="20">
        <v>725</v>
      </c>
      <c r="L46" s="20">
        <v>7725</v>
      </c>
      <c r="M46" s="20">
        <v>749</v>
      </c>
      <c r="N46" s="20">
        <v>8089</v>
      </c>
      <c r="O46" s="20">
        <v>675</v>
      </c>
      <c r="P46" s="20">
        <v>9452</v>
      </c>
      <c r="Q46" s="20">
        <v>665</v>
      </c>
      <c r="R46" s="20">
        <v>9628</v>
      </c>
      <c r="S46" s="20">
        <v>595</v>
      </c>
      <c r="T46" s="20">
        <v>10489</v>
      </c>
      <c r="U46" s="20">
        <v>632</v>
      </c>
      <c r="V46" s="20">
        <v>12825</v>
      </c>
      <c r="W46" s="20">
        <v>599</v>
      </c>
    </row>
    <row r="47" spans="1:23" x14ac:dyDescent="0.2">
      <c r="A47" s="20" t="s">
        <v>2</v>
      </c>
      <c r="B47" s="20">
        <v>2226</v>
      </c>
      <c r="C47" s="20">
        <v>610</v>
      </c>
      <c r="D47" s="20">
        <v>2092</v>
      </c>
      <c r="E47" s="20">
        <v>461</v>
      </c>
      <c r="F47" s="20">
        <v>3035</v>
      </c>
      <c r="G47" s="20">
        <v>380</v>
      </c>
      <c r="H47" s="20">
        <v>4612</v>
      </c>
      <c r="I47" s="20">
        <v>367</v>
      </c>
      <c r="J47" s="20">
        <v>7328</v>
      </c>
      <c r="K47" s="20">
        <v>368</v>
      </c>
      <c r="L47" s="20">
        <v>9153</v>
      </c>
      <c r="M47" s="20">
        <v>362</v>
      </c>
      <c r="N47" s="20">
        <v>10022</v>
      </c>
      <c r="O47" s="20">
        <v>332</v>
      </c>
      <c r="P47" s="20">
        <v>10608</v>
      </c>
      <c r="Q47" s="20">
        <v>344</v>
      </c>
      <c r="R47" s="20">
        <v>10519</v>
      </c>
      <c r="S47" s="20">
        <v>298</v>
      </c>
      <c r="T47" s="20">
        <v>11926</v>
      </c>
      <c r="U47" s="20">
        <v>280</v>
      </c>
      <c r="V47" s="20">
        <v>16115</v>
      </c>
      <c r="W47" s="20">
        <v>317</v>
      </c>
    </row>
    <row r="48" spans="1:23" x14ac:dyDescent="0.2">
      <c r="A48" s="20" t="s">
        <v>3</v>
      </c>
      <c r="B48" s="20">
        <v>10470</v>
      </c>
      <c r="C48" s="20">
        <v>3098</v>
      </c>
      <c r="D48" s="20">
        <v>10898</v>
      </c>
      <c r="E48" s="20">
        <v>2545</v>
      </c>
      <c r="F48" s="20">
        <v>10330</v>
      </c>
      <c r="G48" s="20">
        <v>2327</v>
      </c>
      <c r="H48" s="20">
        <v>11307</v>
      </c>
      <c r="I48" s="20">
        <v>2127</v>
      </c>
      <c r="J48" s="20">
        <v>14504</v>
      </c>
      <c r="K48" s="20">
        <v>1936</v>
      </c>
      <c r="L48" s="20">
        <v>25212</v>
      </c>
      <c r="M48" s="20">
        <v>1939</v>
      </c>
      <c r="N48" s="20">
        <v>24022</v>
      </c>
      <c r="O48" s="20">
        <v>1761</v>
      </c>
      <c r="P48" s="20">
        <v>23703</v>
      </c>
      <c r="Q48" s="20">
        <v>1539</v>
      </c>
      <c r="R48" s="20">
        <v>23475</v>
      </c>
      <c r="S48" s="20">
        <v>1382</v>
      </c>
      <c r="T48" s="20">
        <v>33396</v>
      </c>
      <c r="U48" s="20">
        <v>1290</v>
      </c>
      <c r="V48" s="20">
        <v>36796</v>
      </c>
      <c r="W48" s="20">
        <v>1292</v>
      </c>
    </row>
    <row r="49" spans="1:23" x14ac:dyDescent="0.2">
      <c r="A49" s="20" t="s">
        <v>4</v>
      </c>
      <c r="B49" s="20">
        <v>584</v>
      </c>
      <c r="C49" s="20">
        <v>205</v>
      </c>
      <c r="D49" s="20">
        <v>573</v>
      </c>
      <c r="E49" s="20">
        <v>166</v>
      </c>
      <c r="F49" s="20">
        <v>508</v>
      </c>
      <c r="G49" s="20">
        <v>168</v>
      </c>
      <c r="H49" s="20">
        <v>566</v>
      </c>
      <c r="I49" s="20">
        <v>136</v>
      </c>
      <c r="J49" s="20">
        <v>733</v>
      </c>
      <c r="K49" s="20">
        <v>169</v>
      </c>
      <c r="L49" s="20">
        <v>779</v>
      </c>
      <c r="M49" s="20">
        <v>156</v>
      </c>
      <c r="N49" s="20">
        <v>905</v>
      </c>
      <c r="O49" s="20">
        <v>150</v>
      </c>
      <c r="P49" s="20">
        <v>983</v>
      </c>
      <c r="Q49" s="20">
        <v>143</v>
      </c>
      <c r="R49" s="20">
        <v>1048</v>
      </c>
      <c r="S49" s="20">
        <v>144</v>
      </c>
      <c r="T49" s="20">
        <v>1231</v>
      </c>
      <c r="U49" s="20">
        <v>144</v>
      </c>
      <c r="V49" s="20">
        <v>997</v>
      </c>
      <c r="W49" s="20">
        <v>127</v>
      </c>
    </row>
    <row r="50" spans="1:23" x14ac:dyDescent="0.2">
      <c r="A50" s="20" t="s">
        <v>5</v>
      </c>
      <c r="B50" s="20">
        <v>10396</v>
      </c>
      <c r="C50" s="20">
        <v>4209</v>
      </c>
      <c r="D50" s="20">
        <v>10779</v>
      </c>
      <c r="E50" s="20">
        <v>3974</v>
      </c>
      <c r="F50" s="20">
        <v>10708</v>
      </c>
      <c r="G50" s="20">
        <v>3708</v>
      </c>
      <c r="H50" s="20">
        <v>12033</v>
      </c>
      <c r="I50" s="20">
        <v>3540</v>
      </c>
      <c r="J50" s="20">
        <v>14658</v>
      </c>
      <c r="K50" s="20">
        <v>3360</v>
      </c>
      <c r="L50" s="20">
        <v>16918</v>
      </c>
      <c r="M50" s="20">
        <v>3283</v>
      </c>
      <c r="N50" s="20">
        <v>17723</v>
      </c>
      <c r="O50" s="20">
        <v>3221</v>
      </c>
      <c r="P50" s="20">
        <v>18140</v>
      </c>
      <c r="Q50" s="20">
        <v>2953</v>
      </c>
      <c r="R50" s="20">
        <v>19249</v>
      </c>
      <c r="S50" s="20">
        <v>2903</v>
      </c>
      <c r="T50" s="20">
        <v>20123</v>
      </c>
      <c r="U50" s="20">
        <v>2941</v>
      </c>
      <c r="V50" s="20">
        <v>23972</v>
      </c>
      <c r="W50" s="20">
        <v>3071</v>
      </c>
    </row>
    <row r="51" spans="1:23" x14ac:dyDescent="0.2">
      <c r="A51" s="20" t="s">
        <v>6</v>
      </c>
      <c r="B51" s="20">
        <v>201</v>
      </c>
      <c r="C51" s="20">
        <v>89</v>
      </c>
      <c r="D51" s="20">
        <v>222</v>
      </c>
      <c r="E51" s="20">
        <v>72</v>
      </c>
      <c r="F51" s="20">
        <v>203</v>
      </c>
      <c r="G51" s="20">
        <v>65</v>
      </c>
      <c r="H51" s="20">
        <v>296</v>
      </c>
      <c r="I51" s="20">
        <v>51</v>
      </c>
      <c r="J51" s="20">
        <v>434</v>
      </c>
      <c r="K51" s="20">
        <v>49</v>
      </c>
      <c r="L51" s="20">
        <v>1016</v>
      </c>
      <c r="M51" s="20">
        <v>54</v>
      </c>
      <c r="N51" s="20">
        <v>1002</v>
      </c>
      <c r="O51" s="20">
        <v>43</v>
      </c>
      <c r="P51" s="20">
        <v>1047</v>
      </c>
      <c r="Q51" s="20">
        <v>47</v>
      </c>
      <c r="R51" s="20">
        <v>1104</v>
      </c>
      <c r="S51" s="20">
        <v>45</v>
      </c>
      <c r="T51" s="20">
        <v>1386</v>
      </c>
      <c r="U51" s="20">
        <v>58</v>
      </c>
      <c r="V51" s="20">
        <v>1440</v>
      </c>
      <c r="W51" s="20">
        <v>43</v>
      </c>
    </row>
    <row r="52" spans="1:23" x14ac:dyDescent="0.2">
      <c r="A52" s="20" t="s">
        <v>8</v>
      </c>
      <c r="B52" s="20">
        <f t="shared" ref="B52:E52" si="11">SUM(B46:B51)</f>
        <v>28940</v>
      </c>
      <c r="C52" s="20">
        <f t="shared" si="11"/>
        <v>9238</v>
      </c>
      <c r="D52" s="20">
        <f t="shared" si="11"/>
        <v>29359</v>
      </c>
      <c r="E52" s="20">
        <f t="shared" si="11"/>
        <v>8105</v>
      </c>
      <c r="F52" s="20">
        <f>SUM(F46:F51)</f>
        <v>30185</v>
      </c>
      <c r="G52" s="20">
        <f>SUM(G46:G51)</f>
        <v>7465</v>
      </c>
      <c r="H52" s="20">
        <f t="shared" ref="H52:W52" si="12">SUM(H46:H51)</f>
        <v>34747</v>
      </c>
      <c r="I52" s="20">
        <f t="shared" si="12"/>
        <v>6958</v>
      </c>
      <c r="J52" s="20">
        <f t="shared" si="12"/>
        <v>44673</v>
      </c>
      <c r="K52" s="20">
        <f t="shared" si="12"/>
        <v>6607</v>
      </c>
      <c r="L52" s="20">
        <f t="shared" si="12"/>
        <v>60803</v>
      </c>
      <c r="M52" s="20">
        <f t="shared" si="12"/>
        <v>6543</v>
      </c>
      <c r="N52" s="20">
        <f t="shared" si="12"/>
        <v>61763</v>
      </c>
      <c r="O52" s="20">
        <f t="shared" si="12"/>
        <v>6182</v>
      </c>
      <c r="P52" s="20">
        <f t="shared" si="12"/>
        <v>63933</v>
      </c>
      <c r="Q52" s="20">
        <f t="shared" si="12"/>
        <v>5691</v>
      </c>
      <c r="R52" s="20">
        <f t="shared" si="12"/>
        <v>65023</v>
      </c>
      <c r="S52" s="20">
        <f t="shared" si="12"/>
        <v>5367</v>
      </c>
      <c r="T52" s="20">
        <f t="shared" si="12"/>
        <v>78551</v>
      </c>
      <c r="U52" s="20">
        <f t="shared" si="12"/>
        <v>5345</v>
      </c>
      <c r="V52" s="20">
        <f t="shared" si="12"/>
        <v>92145</v>
      </c>
      <c r="W52" s="20">
        <f t="shared" si="12"/>
        <v>5449</v>
      </c>
    </row>
    <row r="53" spans="1:23" x14ac:dyDescent="0.2">
      <c r="A53" s="57" t="s">
        <v>75</v>
      </c>
    </row>
  </sheetData>
  <mergeCells count="1">
    <mergeCell ref="A11:L11"/>
  </mergeCells>
  <pageMargins left="0.23622047244094491" right="0.23622047244094491" top="0.35433070866141736" bottom="0.35433070866141736" header="0" footer="0"/>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18</vt:i4>
      </vt:variant>
    </vt:vector>
  </HeadingPairs>
  <TitlesOfParts>
    <vt:vector size="31" baseType="lpstr">
      <vt:lpstr>Sommaire </vt:lpstr>
      <vt:lpstr>Insc M2 finalité</vt:lpstr>
      <vt:lpstr>Insc M2 disc</vt:lpstr>
      <vt:lpstr>Etud M2</vt:lpstr>
      <vt:lpstr>Pours doct fin</vt:lpstr>
      <vt:lpstr>Pours disc Tous</vt:lpstr>
      <vt:lpstr>Pours doct HF</vt:lpstr>
      <vt:lpstr>Pours disc Tous HF</vt:lpstr>
      <vt:lpstr>Pours disc hors Pro</vt:lpstr>
      <vt:lpstr>Pours hors pro HF</vt:lpstr>
      <vt:lpstr>Pours disc hors Pro HF</vt:lpstr>
      <vt:lpstr>Inscrit_dip_INGE</vt:lpstr>
      <vt:lpstr>tx_pours_doct</vt:lpstr>
      <vt:lpstr>'Sommaire '!_Toc349049549</vt:lpstr>
      <vt:lpstr>'Pours disc hors Pro'!POURS</vt:lpstr>
      <vt:lpstr>'Pours disc Tous'!POURS</vt:lpstr>
      <vt:lpstr>'Pours doct fin'!POURS</vt:lpstr>
      <vt:lpstr>POURS</vt:lpstr>
      <vt:lpstr>'Etud M2'!Zone_d_impression</vt:lpstr>
      <vt:lpstr>'Insc M2 disc'!Zone_d_impression</vt:lpstr>
      <vt:lpstr>'Insc M2 finalité'!Zone_d_impression</vt:lpstr>
      <vt:lpstr>Inscrit_dip_INGE!Zone_d_impression</vt:lpstr>
      <vt:lpstr>'Pours disc hors Pro'!Zone_d_impression</vt:lpstr>
      <vt:lpstr>'Pours disc hors Pro HF'!Zone_d_impression</vt:lpstr>
      <vt:lpstr>'Pours disc Tous'!Zone_d_impression</vt:lpstr>
      <vt:lpstr>'Pours disc Tous HF'!Zone_d_impression</vt:lpstr>
      <vt:lpstr>'Pours doct fin'!Zone_d_impression</vt:lpstr>
      <vt:lpstr>'Pours doct HF'!Zone_d_impression</vt:lpstr>
      <vt:lpstr>'Pours hors pro HF'!Zone_d_impression</vt:lpstr>
      <vt:lpstr>'Sommaire '!Zone_d_impression</vt:lpstr>
      <vt:lpstr>tx_pours_doct!Zone_d_impression</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Administration centrale</cp:lastModifiedBy>
  <cp:lastPrinted>2018-06-28T09:44:21Z</cp:lastPrinted>
  <dcterms:created xsi:type="dcterms:W3CDTF">2014-04-23T16:10:46Z</dcterms:created>
  <dcterms:modified xsi:type="dcterms:W3CDTF">2018-07-20T14:23:04Z</dcterms:modified>
</cp:coreProperties>
</file>