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cbluntz\Desktop\"/>
    </mc:Choice>
  </mc:AlternateContent>
  <bookViews>
    <workbookView xWindow="0" yWindow="456" windowWidth="15480" windowHeight="7176"/>
  </bookViews>
  <sheets>
    <sheet name="Sommaire" sheetId="32" r:id="rId1"/>
    <sheet name="Tableau 1" sheetId="22" r:id="rId2"/>
    <sheet name="Tableau 2" sheetId="24" r:id="rId3"/>
    <sheet name="Tableau 3" sheetId="25" r:id="rId4"/>
    <sheet name="Cartes" sheetId="31" r:id="rId5"/>
    <sheet name="Annexe 1" sheetId="33" r:id="rId6"/>
    <sheet name="Annexe 2" sheetId="34" r:id="rId7"/>
  </sheets>
  <calcPr calcId="162913"/>
</workbook>
</file>

<file path=xl/calcChain.xml><?xml version="1.0" encoding="utf-8"?>
<calcChain xmlns="http://schemas.openxmlformats.org/spreadsheetml/2006/main">
  <c r="D13" i="24" l="1"/>
  <c r="C13" i="24"/>
  <c r="B13" i="24"/>
  <c r="D13" i="33"/>
  <c r="C13" i="33"/>
  <c r="B13" i="33"/>
  <c r="C12" i="33"/>
  <c r="D6" i="33"/>
  <c r="D7" i="33"/>
  <c r="D12" i="33"/>
  <c r="D8" i="33"/>
  <c r="D9" i="33"/>
  <c r="D10" i="33"/>
  <c r="B5" i="33"/>
  <c r="C5" i="33"/>
  <c r="D5" i="24"/>
  <c r="D14" i="22"/>
  <c r="B12" i="33"/>
  <c r="E10" i="33"/>
  <c r="E9" i="33"/>
  <c r="E8" i="33"/>
  <c r="E7" i="33"/>
  <c r="E6" i="33"/>
  <c r="D5" i="33"/>
  <c r="E5" i="33"/>
  <c r="D12" i="24"/>
  <c r="D7" i="24"/>
  <c r="E7" i="24"/>
  <c r="D8" i="24"/>
  <c r="E8" i="24"/>
  <c r="D9" i="24"/>
  <c r="E9" i="24"/>
  <c r="D10" i="24"/>
  <c r="E10" i="24"/>
  <c r="D6" i="24"/>
  <c r="E6" i="24"/>
  <c r="F14" i="22"/>
  <c r="E14" i="22"/>
  <c r="E12" i="33"/>
  <c r="E12" i="24"/>
</calcChain>
</file>

<file path=xl/sharedStrings.xml><?xml version="1.0" encoding="utf-8"?>
<sst xmlns="http://schemas.openxmlformats.org/spreadsheetml/2006/main" count="209" uniqueCount="119">
  <si>
    <t>Autres</t>
  </si>
  <si>
    <t>Total</t>
  </si>
  <si>
    <t>Effectifs (en milliers)</t>
  </si>
  <si>
    <t>Année universitaire</t>
  </si>
  <si>
    <t>2010-2011</t>
  </si>
  <si>
    <t>CPGE</t>
  </si>
  <si>
    <t>Universités</t>
  </si>
  <si>
    <t>Public</t>
  </si>
  <si>
    <t>Privé</t>
  </si>
  <si>
    <t>Part du privé</t>
  </si>
  <si>
    <t>-</t>
  </si>
  <si>
    <t>Régions académiques</t>
  </si>
  <si>
    <t>Académies</t>
  </si>
  <si>
    <t>Cl.-Ferrand</t>
  </si>
  <si>
    <t>Grenoble</t>
  </si>
  <si>
    <t>Lyon</t>
  </si>
  <si>
    <t>Bourg.-Franche-Comté</t>
  </si>
  <si>
    <t>Besançon</t>
  </si>
  <si>
    <t>Dijon</t>
  </si>
  <si>
    <t>Bretagne</t>
  </si>
  <si>
    <t>Rennes</t>
  </si>
  <si>
    <t>Centre-Val de Loire</t>
  </si>
  <si>
    <t>Corse</t>
  </si>
  <si>
    <t>Grand-Est</t>
  </si>
  <si>
    <t>Nancy-Metz</t>
  </si>
  <si>
    <t>Reims</t>
  </si>
  <si>
    <t>Strasbourg</t>
  </si>
  <si>
    <t>Hauts de France</t>
  </si>
  <si>
    <t>Amiens</t>
  </si>
  <si>
    <t>Lille</t>
  </si>
  <si>
    <t>Ile-de-France</t>
  </si>
  <si>
    <t>Créteil</t>
  </si>
  <si>
    <t>Paris</t>
  </si>
  <si>
    <t>Versailles</t>
  </si>
  <si>
    <t>Normandie</t>
  </si>
  <si>
    <t>Nouvelle Aquitaine</t>
  </si>
  <si>
    <t>Bordeaux</t>
  </si>
  <si>
    <t>Limoges</t>
  </si>
  <si>
    <t>Poitiers</t>
  </si>
  <si>
    <t>Occitanie</t>
  </si>
  <si>
    <t>Montpellier</t>
  </si>
  <si>
    <t>Toulouse</t>
  </si>
  <si>
    <t>Pays de la Loire</t>
  </si>
  <si>
    <t>Nantes</t>
  </si>
  <si>
    <t>Prov.-Alpes-Côte-d’Azur</t>
  </si>
  <si>
    <t>Aix-Marseille</t>
  </si>
  <si>
    <t>Nice</t>
  </si>
  <si>
    <t>France métropolitaine</t>
  </si>
  <si>
    <t>Guadeloupe</t>
  </si>
  <si>
    <t>Guyane</t>
  </si>
  <si>
    <t>La Réunion</t>
  </si>
  <si>
    <t>Martinique</t>
  </si>
  <si>
    <t>Mayotte</t>
  </si>
  <si>
    <t>Tableau 1 - Effectifs dans l’enseignement supérieur</t>
  </si>
  <si>
    <t>Aix-marseille</t>
  </si>
  <si>
    <t>Besancon</t>
  </si>
  <si>
    <t>Clermont-Ferrand</t>
  </si>
  <si>
    <t>Orléans-Tours</t>
  </si>
  <si>
    <t>Académie</t>
  </si>
  <si>
    <t>Part
(en %)</t>
  </si>
  <si>
    <t xml:space="preserve">  </t>
  </si>
  <si>
    <t>Evol. ann.  
(en %)</t>
  </si>
  <si>
    <t>Effectifs 
(en milliers)</t>
  </si>
  <si>
    <t>Source : MESRI-SIES, Systèmes d’information SISE et Scolarité, enquêtes menées par le SIES sur les établissements d’enseignement supérieur, enquêtes spécifiques aux ministères en charge de l’agriculture, de la santé, des affaires sociales et de la culture.</t>
  </si>
  <si>
    <t xml:space="preserve">Source : MESRI-SIES, Systèmes d’information SISE et Scolarité, enquêtes menées </t>
  </si>
  <si>
    <t xml:space="preserve">par le SIES sur les établissements d’enseignement supérieur, enquêtes spécifiques </t>
  </si>
  <si>
    <t xml:space="preserve">aux ministères en charge de l’agriculture, de la santé, des affaires sociales et de la </t>
  </si>
  <si>
    <t>culture.</t>
  </si>
  <si>
    <t>Evolution annuelle (en %)</t>
  </si>
  <si>
    <t>Formations d’ingé. hors univ.</t>
  </si>
  <si>
    <t xml:space="preserve">Ecoles de commerce, gestion, comptabilité </t>
  </si>
  <si>
    <t>Ecoles de commerce, gestion, comptabilité</t>
  </si>
  <si>
    <t>Formations d'ingénieurs hors université</t>
  </si>
  <si>
    <t>2019-2020</t>
  </si>
  <si>
    <t>Auv.-Rhône-Alpes</t>
  </si>
  <si>
    <t>Orl.-Tours</t>
  </si>
  <si>
    <t>Source : MESRI-SIES</t>
  </si>
  <si>
    <t>Réunion</t>
  </si>
  <si>
    <t>Part du privé 
(en %)</t>
  </si>
  <si>
    <t>Sommaire</t>
  </si>
  <si>
    <t>Tableau 1</t>
  </si>
  <si>
    <t>Tableau 2</t>
  </si>
  <si>
    <t>Tableau 3</t>
  </si>
  <si>
    <t>Cartes</t>
  </si>
  <si>
    <t>Effectifs dans l'enseignement supérieur</t>
  </si>
  <si>
    <t>DROM</t>
  </si>
  <si>
    <t>France métro. + DROM</t>
  </si>
  <si>
    <t>Évolution annuelle*     (en %)</t>
  </si>
  <si>
    <t>Effectifs            (en milliers)</t>
  </si>
  <si>
    <t>Part de l'université*</t>
  </si>
  <si>
    <t>Universités (y c, DUT et ingénieurs) *</t>
  </si>
  <si>
    <t>Annexe 1</t>
  </si>
  <si>
    <t>Annexe 2</t>
  </si>
  <si>
    <t>Universités (y c, DUT et ingé)</t>
  </si>
  <si>
    <t>Evolution annuelle à champ constant (en %)</t>
  </si>
  <si>
    <t>2020-2021</t>
  </si>
  <si>
    <t>2020-2021*</t>
  </si>
  <si>
    <t xml:space="preserve">Tableau 2 - Répartition des effectifs en 2020-2021 entre secteurs public et privé </t>
  </si>
  <si>
    <t>Tableau 3 - Répartition des effectifs en 2020-2021 par région et académie</t>
  </si>
  <si>
    <t>* Périmètre EPE des universités</t>
  </si>
  <si>
    <t>* Périmètre strict des universités</t>
  </si>
  <si>
    <t>Part des étudiants dans l’enseignement privé par académie en 2020 - 2021 (en %)</t>
  </si>
  <si>
    <t>Part des étudiants dans les universités par académie en 2020 - 2021 (en %)</t>
  </si>
  <si>
    <t>Carte 3 : Part des étudiants dans les universités par académie en 2020-2021 (périmètre EPE*, en %)</t>
  </si>
  <si>
    <t xml:space="preserve">Répartition des effectifs en 2020-2021 entre secteurs public et privé </t>
  </si>
  <si>
    <t>Répartition des effectifs en 2020-2021 par région et académie</t>
  </si>
  <si>
    <t>Part des étudiants dans l’enseignement privé par académie en 2020-2021 (en %) &amp; Part des étudiants dans les universités par académie en 2020-2021 (en %)</t>
  </si>
  <si>
    <t>Répartition des effectifs en 2020-2021 entre secteurs public et privé (périmètre EPE*)</t>
  </si>
  <si>
    <t>Part des étudiants dans les universités par académie en 2020-2021 ( périmètre EPE*, en %)</t>
  </si>
  <si>
    <r>
      <t>Tableau 4 - Répartition des effectifs en 2020-2021 entre secteurs public et privé (périmètre EPE</t>
    </r>
    <r>
      <rPr>
        <b/>
        <sz val="12"/>
        <rFont val="Arial"/>
        <family val="2"/>
      </rPr>
      <t>*</t>
    </r>
    <r>
      <rPr>
        <b/>
        <sz val="10"/>
        <rFont val="Arial"/>
        <family val="2"/>
      </rPr>
      <t>)</t>
    </r>
  </si>
  <si>
    <r>
      <t>(</t>
    </r>
    <r>
      <rPr>
        <b/>
        <sz val="8"/>
        <rFont val="Arial"/>
        <family val="2"/>
      </rPr>
      <t>*</t>
    </r>
    <r>
      <rPr>
        <sz val="8"/>
        <rFont val="Arial"/>
        <family val="2"/>
      </rPr>
      <t>) Les chiffres prennent en compte le nouveau périmètre des universités, comprenant les grands ensembles universitaires créés ou modifiés par décrets en 2020.</t>
    </r>
  </si>
  <si>
    <t xml:space="preserve">* Les chiffres prennent en compte le nouveau périmètre des universités, comprenant les établissements publics expérimentaux créés ou modifiés à partir de 2020. Les taux d’évolution sont calculés sur le périmètre des universités au sens strict. </t>
  </si>
  <si>
    <t>France métro + DROM</t>
  </si>
  <si>
    <r>
      <t>(</t>
    </r>
    <r>
      <rPr>
        <b/>
        <sz val="8"/>
        <rFont val="Arial"/>
        <family val="2"/>
      </rPr>
      <t>*</t>
    </r>
    <r>
      <rPr>
        <sz val="8"/>
        <rFont val="Arial"/>
        <family val="2"/>
      </rPr>
      <t xml:space="preserve">)  Les chiffres prennent en compte le nouveau périmètre des universités, comprenant les établissements publics expérimentaux créés ou modifiés à partir de 2020. Les taux d’évolution sont calculés sur le périmètre des universités au sens strict. </t>
    </r>
  </si>
  <si>
    <t>STS et assimilés (hors apprentissage)</t>
  </si>
  <si>
    <t>dont formations d'ingénieurs</t>
  </si>
  <si>
    <t>dont preparation DUT</t>
  </si>
  <si>
    <t>Evolution 2020/2019</t>
  </si>
  <si>
    <t>Autres : autres établissements d’enseignement universitaire (Paris-Dauphine, EHESS, IEP Paris, École nationale supérieure des sciences de l’information et des bibliothèques, Inalco, Observatoire de Paris, École pratique des hautes études, Muséum national d'histoire naturelle, Institut de physique du Globe, École nationale des chartes), formations comptables, écoles normales supérieures, écoles juridiques et administratives, écoles supérieures artistiques et culturelles, écoles paramédicales et sociales, préparations intégrées, autres écoles. Pour les formations paramédicales et sociales, données 2019-2020.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</si>
</sst>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5" formatCode="_-* #,##0.00\ _€_-;\-* #,##0.00\ _€_-;_-* &quot;-&quot;??\ _€_-;_-@_-"/>
    <numFmt numFmtId="168" formatCode="0.0"/>
    <numFmt numFmtId="169" formatCode="0;_-@_-"/>
    <numFmt numFmtId="176" formatCode="0.000"/>
    <numFmt numFmtId="177" formatCode="#,##0.0"/>
    <numFmt numFmtId="178" formatCode="#,##0.000"/>
    <numFmt numFmtId="190" formatCode="\+#,##0.0;\-#,##0.0"/>
  </numFmts>
  <fonts count="37" x14ac:knownFonts="1">
    <font>
      <sz val="10"/>
      <name val="MS Sans Serif"/>
    </font>
    <font>
      <sz val="10"/>
      <name val="MS Sans Serif"/>
      <family val="2"/>
    </font>
    <font>
      <u/>
      <sz val="10"/>
      <color indexed="12"/>
      <name val="Arial"/>
      <family val="2"/>
    </font>
    <font>
      <sz val="8"/>
      <name val="Arial"/>
      <family val="2"/>
    </font>
    <font>
      <sz val="10"/>
      <name val="Arial"/>
      <family val="2"/>
    </font>
    <font>
      <u/>
      <sz val="10"/>
      <color indexed="12"/>
      <name val="Arial"/>
      <family val="2"/>
    </font>
    <font>
      <b/>
      <sz val="7.5"/>
      <name val="Arial"/>
      <family val="2"/>
    </font>
    <font>
      <sz val="7.5"/>
      <name val="Arial"/>
      <family val="2"/>
    </font>
    <font>
      <b/>
      <sz val="10"/>
      <name val="Arial"/>
      <family val="2"/>
    </font>
    <font>
      <i/>
      <sz val="10"/>
      <name val="MS Sans Serif"/>
      <family val="2"/>
    </font>
    <font>
      <sz val="8.5"/>
      <name val="Arial"/>
      <family val="2"/>
    </font>
    <font>
      <b/>
      <sz val="8"/>
      <name val="Arial"/>
      <family val="2"/>
    </font>
    <font>
      <u/>
      <sz val="10"/>
      <color indexed="30"/>
      <name val="Arial"/>
      <family val="2"/>
    </font>
    <font>
      <b/>
      <sz val="12"/>
      <name val="Arial"/>
      <family val="2"/>
    </font>
    <font>
      <i/>
      <sz val="8"/>
      <name val="Arial"/>
      <family val="2"/>
    </font>
    <font>
      <sz val="11"/>
      <color theme="1"/>
      <name val="Calibri"/>
      <family val="2"/>
      <scheme val="minor"/>
    </font>
    <font>
      <u/>
      <sz val="11"/>
      <color theme="10"/>
      <name val="Calibri"/>
      <family val="2"/>
      <scheme val="minor"/>
    </font>
    <font>
      <b/>
      <sz val="8"/>
      <color rgb="FF000000"/>
      <name val="Arial"/>
      <family val="2"/>
    </font>
    <font>
      <b/>
      <sz val="14"/>
      <color theme="1"/>
      <name val="Calibri"/>
      <family val="2"/>
      <scheme val="minor"/>
    </font>
    <font>
      <sz val="7.5"/>
      <name val="Calibri"/>
      <family val="2"/>
      <scheme val="minor"/>
    </font>
    <font>
      <b/>
      <sz val="10"/>
      <name val="Calibri"/>
      <family val="2"/>
      <scheme val="minor"/>
    </font>
    <font>
      <sz val="7.5"/>
      <color rgb="FF000000"/>
      <name val="Calibri"/>
      <family val="2"/>
      <scheme val="minor"/>
    </font>
    <font>
      <b/>
      <sz val="8"/>
      <color rgb="FF000000"/>
      <name val="Calibri"/>
      <family val="2"/>
      <scheme val="minor"/>
    </font>
    <font>
      <b/>
      <sz val="8.5"/>
      <name val="Calibri"/>
      <family val="2"/>
      <scheme val="minor"/>
    </font>
    <font>
      <b/>
      <sz val="7.5"/>
      <color rgb="FF000000"/>
      <name val="Calibri"/>
      <family val="2"/>
      <scheme val="minor"/>
    </font>
    <font>
      <sz val="8.5"/>
      <name val="Calibri"/>
      <family val="2"/>
      <scheme val="minor"/>
    </font>
    <font>
      <sz val="10"/>
      <name val="Calibri"/>
      <family val="2"/>
      <scheme val="minor"/>
    </font>
    <font>
      <i/>
      <sz val="8"/>
      <color rgb="FF000000"/>
      <name val="Calibri"/>
      <family val="2"/>
      <scheme val="minor"/>
    </font>
    <font>
      <sz val="7.5"/>
      <color rgb="FF000000"/>
      <name val="Arial"/>
      <family val="2"/>
    </font>
    <font>
      <b/>
      <sz val="9"/>
      <color indexed="9"/>
      <name val="Calibri"/>
      <family val="2"/>
      <scheme val="minor"/>
    </font>
    <font>
      <b/>
      <sz val="7.5"/>
      <color rgb="FFFFFFFF"/>
      <name val="Arial"/>
      <family val="2"/>
    </font>
    <font>
      <b/>
      <sz val="8.5"/>
      <color rgb="FFFFFFFF"/>
      <name val="Calibri"/>
      <family val="2"/>
      <scheme val="minor"/>
    </font>
    <font>
      <sz val="8"/>
      <name val="Calibri"/>
      <family val="2"/>
      <scheme val="minor"/>
    </font>
    <font>
      <i/>
      <sz val="8"/>
      <name val="Calibri"/>
      <family val="2"/>
      <scheme val="minor"/>
    </font>
    <font>
      <sz val="8"/>
      <color rgb="FF000000"/>
      <name val="Calibri"/>
      <family val="2"/>
      <scheme val="minor"/>
    </font>
    <font>
      <b/>
      <i/>
      <sz val="7.5"/>
      <color rgb="FFFFFFFF"/>
      <name val="Arial"/>
      <family val="2"/>
    </font>
    <font>
      <i/>
      <sz val="10"/>
      <name val="Calibri"/>
      <family val="2"/>
      <scheme val="minor"/>
    </font>
  </fonts>
  <fills count="5">
    <fill>
      <patternFill patternType="none"/>
    </fill>
    <fill>
      <patternFill patternType="gray125"/>
    </fill>
    <fill>
      <patternFill patternType="solid">
        <fgColor theme="0"/>
        <bgColor indexed="64"/>
      </patternFill>
    </fill>
    <fill>
      <patternFill patternType="solid">
        <fgColor rgb="FF1F497D"/>
        <bgColor indexed="64"/>
      </patternFill>
    </fill>
    <fill>
      <patternFill patternType="solid">
        <fgColor theme="3"/>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style="thin">
        <color indexed="9"/>
      </right>
      <top/>
      <bottom/>
      <diagonal/>
    </border>
    <border>
      <left/>
      <right/>
      <top/>
      <bottom style="medium">
        <color indexed="64"/>
      </bottom>
      <diagonal/>
    </border>
    <border>
      <left style="thin">
        <color indexed="9"/>
      </left>
      <right style="thin">
        <color indexed="9"/>
      </right>
      <top/>
      <bottom/>
      <diagonal/>
    </border>
    <border>
      <left style="thin">
        <color indexed="9"/>
      </left>
      <right/>
      <top/>
      <bottom/>
      <diagonal/>
    </border>
    <border>
      <left/>
      <right/>
      <top style="medium">
        <color indexed="64"/>
      </top>
      <bottom/>
      <diagonal/>
    </border>
    <border>
      <left/>
      <right/>
      <top style="medium">
        <color indexed="64"/>
      </top>
      <bottom style="medium">
        <color indexed="64"/>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right/>
      <top style="thin">
        <color theme="0"/>
      </top>
      <bottom/>
      <diagonal/>
    </border>
    <border>
      <left/>
      <right style="medium">
        <color rgb="FFFFFFFF"/>
      </right>
      <top/>
      <bottom/>
      <diagonal/>
    </border>
    <border>
      <left/>
      <right/>
      <top/>
      <bottom style="medium">
        <color rgb="FF000000"/>
      </bottom>
      <diagonal/>
    </border>
    <border>
      <left/>
      <right style="medium">
        <color rgb="FFFFFFFF"/>
      </right>
      <top/>
      <bottom style="medium">
        <color rgb="FF000000"/>
      </bottom>
      <diagonal/>
    </border>
    <border>
      <left/>
      <right style="medium">
        <color rgb="FFFFFFFF"/>
      </right>
      <top/>
      <bottom style="medium">
        <color indexed="64"/>
      </bottom>
      <diagonal/>
    </border>
    <border>
      <left style="thin">
        <color indexed="9"/>
      </left>
      <right style="thin">
        <color indexed="9"/>
      </right>
      <top style="thin">
        <color theme="0"/>
      </top>
      <bottom style="thin">
        <color theme="0"/>
      </bottom>
      <diagonal/>
    </border>
    <border>
      <left style="thin">
        <color indexed="9"/>
      </left>
      <right style="thin">
        <color theme="0"/>
      </right>
      <top style="thin">
        <color theme="0"/>
      </top>
      <bottom style="thin">
        <color theme="0"/>
      </bottom>
      <diagonal/>
    </border>
    <border>
      <left/>
      <right style="thin">
        <color indexed="9"/>
      </right>
      <top style="thin">
        <color theme="0"/>
      </top>
      <bottom style="thin">
        <color theme="0"/>
      </bottom>
      <diagonal/>
    </border>
    <border>
      <left style="thin">
        <color indexed="9"/>
      </left>
      <right style="thin">
        <color theme="0"/>
      </right>
      <top/>
      <bottom/>
      <diagonal/>
    </border>
    <border>
      <left style="thin">
        <color theme="0"/>
      </left>
      <right style="thin">
        <color theme="0"/>
      </right>
      <top/>
      <bottom/>
      <diagonal/>
    </border>
    <border>
      <left style="thin">
        <color indexed="9"/>
      </left>
      <right style="thin">
        <color indexed="9"/>
      </right>
      <top style="thin">
        <color theme="0"/>
      </top>
      <bottom/>
      <diagonal/>
    </border>
    <border>
      <left style="medium">
        <color rgb="FFFFFFFF"/>
      </left>
      <right style="medium">
        <color rgb="FFFFFFFF"/>
      </right>
      <top style="medium">
        <color rgb="FFFFFFFF"/>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indexed="9"/>
      </left>
      <right/>
      <top style="thin">
        <color theme="0"/>
      </top>
      <bottom/>
      <diagonal/>
    </border>
    <border>
      <left style="thin">
        <color theme="0"/>
      </left>
      <right/>
      <top/>
      <bottom style="thin">
        <color theme="0"/>
      </bottom>
      <diagonal/>
    </border>
    <border>
      <left/>
      <right style="thin">
        <color indexed="9"/>
      </right>
      <top style="thin">
        <color theme="0"/>
      </top>
      <bottom/>
      <diagonal/>
    </border>
    <border>
      <left/>
      <right style="thin">
        <color indexed="9"/>
      </right>
      <top/>
      <bottom style="thin">
        <color theme="0"/>
      </bottom>
      <diagonal/>
    </border>
    <border>
      <left style="thin">
        <color indexed="9"/>
      </left>
      <right style="thin">
        <color indexed="9"/>
      </right>
      <top/>
      <bottom style="thin">
        <color theme="0"/>
      </bottom>
      <diagonal/>
    </border>
    <border>
      <left/>
      <right/>
      <top style="medium">
        <color rgb="FF000000"/>
      </top>
      <bottom/>
      <diagonal/>
    </border>
    <border>
      <left style="thin">
        <color theme="0"/>
      </left>
      <right/>
      <top/>
      <bottom/>
      <diagonal/>
    </border>
  </borders>
  <cellStyleXfs count="16">
    <xf numFmtId="0" fontId="0" fillId="0" borderId="0"/>
    <xf numFmtId="0" fontId="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6" fillId="0" borderId="0" applyNumberFormat="0" applyFill="0" applyBorder="0" applyAlignment="0" applyProtection="0"/>
    <xf numFmtId="0" fontId="12" fillId="0" borderId="0" applyNumberFormat="0" applyFill="0" applyBorder="0" applyAlignment="0" applyProtection="0">
      <alignment vertical="top"/>
      <protection locked="0"/>
    </xf>
    <xf numFmtId="40" fontId="1" fillId="0" borderId="0" applyFont="0" applyFill="0" applyBorder="0" applyAlignment="0" applyProtection="0"/>
    <xf numFmtId="165" fontId="4" fillId="0" borderId="0" applyFont="0" applyFill="0" applyBorder="0" applyAlignment="0" applyProtection="0"/>
    <xf numFmtId="165" fontId="15" fillId="0" borderId="0" applyFont="0" applyFill="0" applyBorder="0" applyAlignment="0" applyProtection="0"/>
    <xf numFmtId="0" fontId="4" fillId="0" borderId="0"/>
    <xf numFmtId="0" fontId="15" fillId="0" borderId="0"/>
    <xf numFmtId="0" fontId="1" fillId="0" borderId="0"/>
    <xf numFmtId="0" fontId="1" fillId="0" borderId="0"/>
    <xf numFmtId="9" fontId="4" fillId="0" borderId="0" applyFont="0" applyFill="0" applyBorder="0" applyAlignment="0" applyProtection="0"/>
    <xf numFmtId="9" fontId="4" fillId="0" borderId="0" applyFont="0" applyFill="0" applyBorder="0" applyAlignment="0" applyProtection="0"/>
    <xf numFmtId="9" fontId="15" fillId="0" borderId="0" applyFont="0" applyFill="0" applyBorder="0" applyAlignment="0" applyProtection="0"/>
  </cellStyleXfs>
  <cellXfs count="145">
    <xf numFmtId="0" fontId="0" fillId="0" borderId="0" xfId="0"/>
    <xf numFmtId="0" fontId="6" fillId="0" borderId="0" xfId="0" applyFont="1" applyAlignment="1">
      <alignment horizontal="center" vertical="center" wrapText="1"/>
    </xf>
    <xf numFmtId="0" fontId="8" fillId="0" borderId="0" xfId="0" applyFont="1"/>
    <xf numFmtId="0" fontId="9" fillId="0" borderId="0" xfId="0" applyFont="1"/>
    <xf numFmtId="0" fontId="7" fillId="0" borderId="0" xfId="0" applyFont="1"/>
    <xf numFmtId="0" fontId="3" fillId="0" borderId="1" xfId="0" applyNumberFormat="1" applyFont="1" applyFill="1" applyBorder="1" applyAlignment="1" applyProtection="1">
      <protection locked="0"/>
    </xf>
    <xf numFmtId="0" fontId="1" fillId="0" borderId="0" xfId="0" applyFont="1"/>
    <xf numFmtId="168" fontId="10" fillId="2" borderId="0" xfId="0" applyNumberFormat="1" applyFont="1" applyFill="1" applyBorder="1" applyAlignment="1">
      <alignment horizontal="center" vertical="center"/>
    </xf>
    <xf numFmtId="176" fontId="0" fillId="0" borderId="0" xfId="0" applyNumberFormat="1"/>
    <xf numFmtId="177" fontId="0" fillId="0" borderId="0" xfId="0" applyNumberFormat="1"/>
    <xf numFmtId="178" fontId="0" fillId="0" borderId="0" xfId="0" applyNumberFormat="1"/>
    <xf numFmtId="0" fontId="11" fillId="0" borderId="0" xfId="0" applyFont="1" applyAlignment="1">
      <alignment horizontal="center" vertical="center" wrapText="1"/>
    </xf>
    <xf numFmtId="0" fontId="11" fillId="0" borderId="0" xfId="0" applyFont="1" applyAlignment="1">
      <alignment horizontal="left" vertical="center"/>
    </xf>
    <xf numFmtId="168" fontId="0" fillId="2" borderId="1" xfId="0" applyNumberFormat="1" applyFill="1" applyBorder="1" applyAlignment="1">
      <alignment horizontal="center"/>
    </xf>
    <xf numFmtId="0" fontId="7" fillId="0" borderId="0" xfId="0" applyFont="1" applyAlignment="1">
      <alignment horizontal="left" wrapText="1"/>
    </xf>
    <xf numFmtId="0" fontId="7" fillId="0" borderId="0" xfId="0" applyFont="1" applyAlignment="1"/>
    <xf numFmtId="0" fontId="0" fillId="0" borderId="8" xfId="0" applyBorder="1"/>
    <xf numFmtId="190" fontId="17" fillId="0" borderId="9" xfId="0" applyNumberFormat="1" applyFont="1" applyBorder="1" applyAlignment="1">
      <alignment horizontal="center" vertical="center" wrapText="1"/>
    </xf>
    <xf numFmtId="0" fontId="15" fillId="0" borderId="0" xfId="10"/>
    <xf numFmtId="0" fontId="18" fillId="0" borderId="0" xfId="10" applyFont="1"/>
    <xf numFmtId="0" fontId="15" fillId="0" borderId="0" xfId="10" applyAlignment="1"/>
    <xf numFmtId="0" fontId="15" fillId="0" borderId="0" xfId="10" applyAlignment="1">
      <alignment horizontal="left" vertical="center"/>
    </xf>
    <xf numFmtId="0" fontId="16" fillId="0" borderId="0" xfId="4" applyAlignment="1">
      <alignment horizontal="left" vertical="center"/>
    </xf>
    <xf numFmtId="3" fontId="17" fillId="0" borderId="8" xfId="0" applyNumberFormat="1" applyFont="1" applyBorder="1" applyAlignment="1">
      <alignment horizontal="right" vertical="center" wrapText="1"/>
    </xf>
    <xf numFmtId="0" fontId="0" fillId="0" borderId="0" xfId="0" applyBorder="1"/>
    <xf numFmtId="190" fontId="19" fillId="0" borderId="10" xfId="0" applyNumberFormat="1" applyFont="1" applyBorder="1" applyAlignment="1">
      <alignment horizontal="center" vertical="center" wrapText="1"/>
    </xf>
    <xf numFmtId="0" fontId="0" fillId="0" borderId="11" xfId="0" applyBorder="1"/>
    <xf numFmtId="0" fontId="20" fillId="0" borderId="0" xfId="0" applyFont="1"/>
    <xf numFmtId="0" fontId="21" fillId="0" borderId="0" xfId="0" applyFont="1" applyAlignment="1">
      <alignment vertical="center"/>
    </xf>
    <xf numFmtId="3" fontId="21" fillId="0" borderId="0" xfId="0" applyNumberFormat="1" applyFont="1" applyAlignment="1">
      <alignment horizontal="center" vertical="center"/>
    </xf>
    <xf numFmtId="169" fontId="21" fillId="0" borderId="0" xfId="0" applyNumberFormat="1" applyFont="1" applyAlignment="1">
      <alignment horizontal="center" vertical="center"/>
    </xf>
    <xf numFmtId="0" fontId="21" fillId="0" borderId="0" xfId="0" applyFont="1" applyAlignment="1">
      <alignment horizontal="center" vertical="center" wrapText="1"/>
    </xf>
    <xf numFmtId="168" fontId="21" fillId="0" borderId="0" xfId="0" applyNumberFormat="1" applyFont="1" applyAlignment="1">
      <alignment horizontal="center" vertical="center" wrapText="1"/>
    </xf>
    <xf numFmtId="3" fontId="21" fillId="0" borderId="0" xfId="0" applyNumberFormat="1" applyFont="1" applyFill="1" applyAlignment="1">
      <alignment horizontal="center" vertical="center"/>
    </xf>
    <xf numFmtId="3" fontId="22" fillId="0" borderId="0" xfId="0" applyNumberFormat="1" applyFont="1" applyAlignment="1">
      <alignment horizontal="center" vertical="center"/>
    </xf>
    <xf numFmtId="177" fontId="22" fillId="0" borderId="0" xfId="0" applyNumberFormat="1" applyFont="1" applyAlignment="1">
      <alignment horizontal="center" vertical="center"/>
    </xf>
    <xf numFmtId="190" fontId="22" fillId="0" borderId="0" xfId="0" applyNumberFormat="1" applyFont="1" applyAlignment="1">
      <alignment horizontal="center" vertical="center"/>
    </xf>
    <xf numFmtId="0" fontId="22" fillId="0" borderId="0" xfId="0" applyFont="1" applyAlignment="1">
      <alignment horizontal="center" vertical="center" wrapText="1"/>
    </xf>
    <xf numFmtId="0" fontId="22" fillId="0" borderId="0" xfId="0" applyFont="1" applyAlignment="1">
      <alignment vertical="center" wrapText="1"/>
    </xf>
    <xf numFmtId="3" fontId="23" fillId="2" borderId="0" xfId="0" applyNumberFormat="1" applyFont="1" applyFill="1" applyAlignment="1">
      <alignment horizontal="center" vertical="center"/>
    </xf>
    <xf numFmtId="168" fontId="23" fillId="2" borderId="0" xfId="0" applyNumberFormat="1" applyFont="1" applyFill="1" applyAlignment="1">
      <alignment horizontal="center" vertical="center"/>
    </xf>
    <xf numFmtId="190" fontId="24" fillId="0" borderId="0" xfId="0" applyNumberFormat="1" applyFont="1" applyAlignment="1">
      <alignment horizontal="center" vertical="center"/>
    </xf>
    <xf numFmtId="0" fontId="25" fillId="2" borderId="0" xfId="0" applyFont="1" applyFill="1"/>
    <xf numFmtId="0" fontId="25" fillId="2" borderId="0" xfId="0" applyFont="1" applyFill="1" applyAlignment="1">
      <alignment vertical="center"/>
    </xf>
    <xf numFmtId="3" fontId="25" fillId="2" borderId="0" xfId="0" applyNumberFormat="1" applyFont="1" applyFill="1" applyAlignment="1">
      <alignment horizontal="center" vertical="center"/>
    </xf>
    <xf numFmtId="168" fontId="25" fillId="2" borderId="0" xfId="0" applyNumberFormat="1" applyFont="1" applyFill="1" applyAlignment="1">
      <alignment horizontal="center" vertical="center"/>
    </xf>
    <xf numFmtId="190" fontId="25" fillId="2" borderId="12" xfId="0" applyNumberFormat="1" applyFont="1" applyFill="1" applyBorder="1" applyAlignment="1">
      <alignment horizontal="center" vertical="center"/>
    </xf>
    <xf numFmtId="0" fontId="25" fillId="2" borderId="13" xfId="0" applyFont="1" applyFill="1" applyBorder="1"/>
    <xf numFmtId="0" fontId="25" fillId="2" borderId="13" xfId="0" applyFont="1" applyFill="1" applyBorder="1" applyAlignment="1">
      <alignment vertical="center"/>
    </xf>
    <xf numFmtId="3" fontId="25" fillId="2" borderId="13" xfId="0" applyNumberFormat="1" applyFont="1" applyFill="1" applyBorder="1" applyAlignment="1">
      <alignment horizontal="center" vertical="center"/>
    </xf>
    <xf numFmtId="168" fontId="25" fillId="2" borderId="13" xfId="0" applyNumberFormat="1" applyFont="1" applyFill="1" applyBorder="1" applyAlignment="1">
      <alignment horizontal="center" vertical="center"/>
    </xf>
    <xf numFmtId="190" fontId="25" fillId="2" borderId="14" xfId="0" applyNumberFormat="1" applyFont="1" applyFill="1" applyBorder="1" applyAlignment="1">
      <alignment horizontal="center" vertical="center"/>
    </xf>
    <xf numFmtId="190" fontId="23" fillId="2" borderId="12" xfId="0" applyNumberFormat="1" applyFont="1" applyFill="1" applyBorder="1" applyAlignment="1">
      <alignment horizontal="center" vertical="center"/>
    </xf>
    <xf numFmtId="0" fontId="23" fillId="2" borderId="13" xfId="0" applyFont="1" applyFill="1" applyBorder="1" applyAlignment="1">
      <alignment vertical="center"/>
    </xf>
    <xf numFmtId="3" fontId="23" fillId="2" borderId="13" xfId="0" applyNumberFormat="1" applyFont="1" applyFill="1" applyBorder="1" applyAlignment="1">
      <alignment horizontal="center" vertical="center"/>
    </xf>
    <xf numFmtId="168" fontId="23" fillId="2" borderId="13" xfId="0" applyNumberFormat="1" applyFont="1" applyFill="1" applyBorder="1" applyAlignment="1">
      <alignment horizontal="center" vertical="center"/>
    </xf>
    <xf numFmtId="190" fontId="23" fillId="2" borderId="14" xfId="0" applyNumberFormat="1" applyFont="1" applyFill="1" applyBorder="1" applyAlignment="1">
      <alignment horizontal="center" vertical="center"/>
    </xf>
    <xf numFmtId="0" fontId="23" fillId="2" borderId="0" xfId="0" applyFont="1" applyFill="1" applyAlignment="1">
      <alignment vertical="center"/>
    </xf>
    <xf numFmtId="0" fontId="23" fillId="2" borderId="0" xfId="0" applyFont="1" applyFill="1"/>
    <xf numFmtId="0" fontId="25" fillId="2" borderId="3" xfId="0" applyFont="1" applyFill="1" applyBorder="1"/>
    <xf numFmtId="0" fontId="25" fillId="2" borderId="3" xfId="0" applyFont="1" applyFill="1" applyBorder="1" applyAlignment="1">
      <alignment vertical="center"/>
    </xf>
    <xf numFmtId="3" fontId="25" fillId="2" borderId="3" xfId="0" applyNumberFormat="1" applyFont="1" applyFill="1" applyBorder="1" applyAlignment="1">
      <alignment horizontal="center" vertical="center"/>
    </xf>
    <xf numFmtId="168" fontId="25" fillId="2" borderId="3" xfId="0" applyNumberFormat="1" applyFont="1" applyFill="1" applyBorder="1" applyAlignment="1">
      <alignment horizontal="center" vertical="center"/>
    </xf>
    <xf numFmtId="190" fontId="25" fillId="2" borderId="15" xfId="0" applyNumberFormat="1" applyFont="1" applyFill="1" applyBorder="1" applyAlignment="1">
      <alignment horizontal="center" vertical="center"/>
    </xf>
    <xf numFmtId="0" fontId="23" fillId="2" borderId="3" xfId="0" applyFont="1" applyFill="1" applyBorder="1" applyAlignment="1">
      <alignment vertical="center"/>
    </xf>
    <xf numFmtId="3" fontId="23" fillId="2" borderId="3" xfId="0" applyNumberFormat="1" applyFont="1" applyFill="1" applyBorder="1" applyAlignment="1">
      <alignment horizontal="center" vertical="center"/>
    </xf>
    <xf numFmtId="168" fontId="23" fillId="2" borderId="3" xfId="0" applyNumberFormat="1" applyFont="1" applyFill="1" applyBorder="1" applyAlignment="1">
      <alignment horizontal="center" vertical="center"/>
    </xf>
    <xf numFmtId="190" fontId="23" fillId="2" borderId="15" xfId="0" applyNumberFormat="1" applyFont="1" applyFill="1" applyBorder="1" applyAlignment="1">
      <alignment horizontal="center" vertical="center"/>
    </xf>
    <xf numFmtId="0" fontId="23" fillId="2" borderId="13" xfId="0" applyFont="1" applyFill="1" applyBorder="1"/>
    <xf numFmtId="0" fontId="26" fillId="0" borderId="0" xfId="0" applyFont="1"/>
    <xf numFmtId="0" fontId="27" fillId="0" borderId="0" xfId="0" applyFont="1" applyAlignment="1">
      <alignment vertical="center" wrapText="1"/>
    </xf>
    <xf numFmtId="0" fontId="2" fillId="0" borderId="0" xfId="1" applyAlignment="1" applyProtection="1"/>
    <xf numFmtId="0" fontId="28" fillId="0" borderId="0" xfId="0" applyFont="1" applyAlignment="1">
      <alignment vertical="center"/>
    </xf>
    <xf numFmtId="3" fontId="28" fillId="0" borderId="0" xfId="0" applyNumberFormat="1" applyFont="1" applyAlignment="1">
      <alignment horizontal="center" vertical="center"/>
    </xf>
    <xf numFmtId="169" fontId="28" fillId="0" borderId="0" xfId="0" applyNumberFormat="1" applyFont="1" applyAlignment="1">
      <alignment horizontal="center" vertical="center"/>
    </xf>
    <xf numFmtId="168" fontId="28" fillId="0" borderId="0" xfId="0" applyNumberFormat="1" applyFont="1" applyAlignment="1">
      <alignment horizontal="center" vertical="center" wrapText="1"/>
    </xf>
    <xf numFmtId="3" fontId="28" fillId="0" borderId="0" xfId="0" applyNumberFormat="1" applyFont="1" applyFill="1" applyAlignment="1">
      <alignment horizontal="center" vertical="center"/>
    </xf>
    <xf numFmtId="0" fontId="17" fillId="0" borderId="0" xfId="0" applyFont="1" applyAlignment="1">
      <alignment vertical="center" wrapText="1"/>
    </xf>
    <xf numFmtId="3" fontId="17" fillId="0" borderId="0" xfId="0" applyNumberFormat="1" applyFont="1" applyAlignment="1">
      <alignment horizontal="center" vertical="center"/>
    </xf>
    <xf numFmtId="177" fontId="17" fillId="0" borderId="0" xfId="0" applyNumberFormat="1" applyFont="1" applyAlignment="1">
      <alignment horizontal="center" vertical="center"/>
    </xf>
    <xf numFmtId="190" fontId="17" fillId="0" borderId="0" xfId="0" applyNumberFormat="1" applyFont="1" applyAlignment="1">
      <alignment horizontal="center" vertical="center"/>
    </xf>
    <xf numFmtId="0" fontId="17" fillId="0" borderId="0" xfId="0" applyFont="1" applyAlignment="1">
      <alignment horizontal="center" vertical="center" wrapText="1"/>
    </xf>
    <xf numFmtId="0" fontId="7" fillId="0" borderId="0" xfId="0" applyFont="1" applyAlignment="1">
      <alignment vertical="center" wrapText="1"/>
    </xf>
    <xf numFmtId="0" fontId="14" fillId="0" borderId="0" xfId="0" applyFont="1" applyAlignment="1">
      <alignment vertical="center"/>
    </xf>
    <xf numFmtId="0" fontId="27" fillId="0" borderId="0" xfId="0" applyFont="1" applyAlignment="1">
      <alignment horizontal="left" vertical="center" wrapText="1"/>
    </xf>
    <xf numFmtId="3" fontId="29" fillId="3" borderId="4" xfId="0" applyNumberFormat="1" applyFont="1" applyFill="1" applyBorder="1" applyAlignment="1">
      <alignment horizontal="center" vertical="center" wrapText="1"/>
    </xf>
    <xf numFmtId="3" fontId="29" fillId="3" borderId="16" xfId="0" applyNumberFormat="1" applyFont="1" applyFill="1" applyBorder="1" applyAlignment="1">
      <alignment horizontal="center" vertical="center" wrapText="1"/>
    </xf>
    <xf numFmtId="3" fontId="29" fillId="3" borderId="17" xfId="0" applyNumberFormat="1" applyFont="1" applyFill="1" applyBorder="1" applyAlignment="1">
      <alignment horizontal="center" vertical="center" wrapText="1"/>
    </xf>
    <xf numFmtId="3" fontId="29" fillId="3" borderId="18" xfId="0" applyNumberFormat="1" applyFont="1" applyFill="1" applyBorder="1" applyAlignment="1">
      <alignment horizontal="center" vertical="center" wrapText="1"/>
    </xf>
    <xf numFmtId="3" fontId="29" fillId="3" borderId="19" xfId="0" applyNumberFormat="1" applyFont="1" applyFill="1" applyBorder="1" applyAlignment="1">
      <alignment horizontal="center" vertical="center" wrapText="1"/>
    </xf>
    <xf numFmtId="3" fontId="29" fillId="3" borderId="20" xfId="0" applyNumberFormat="1" applyFont="1" applyFill="1" applyBorder="1" applyAlignment="1">
      <alignment horizontal="center" vertical="center" wrapText="1"/>
    </xf>
    <xf numFmtId="3" fontId="29" fillId="3" borderId="21" xfId="0" applyNumberFormat="1" applyFont="1" applyFill="1" applyBorder="1" applyAlignment="1">
      <alignment horizontal="center" vertical="center" wrapText="1"/>
    </xf>
    <xf numFmtId="177" fontId="29" fillId="3" borderId="21" xfId="0" applyNumberFormat="1" applyFont="1" applyFill="1" applyBorder="1" applyAlignment="1">
      <alignment horizontal="center" vertical="center" wrapText="1"/>
    </xf>
    <xf numFmtId="190" fontId="29" fillId="3" borderId="21" xfId="0" applyNumberFormat="1" applyFont="1" applyFill="1" applyBorder="1" applyAlignment="1">
      <alignment horizontal="center" vertical="center" wrapText="1"/>
    </xf>
    <xf numFmtId="0" fontId="30" fillId="4" borderId="22" xfId="0" applyFont="1" applyFill="1" applyBorder="1" applyAlignment="1">
      <alignment horizontal="center" vertical="center"/>
    </xf>
    <xf numFmtId="0" fontId="30" fillId="4" borderId="22" xfId="0" applyFont="1" applyFill="1" applyBorder="1" applyAlignment="1">
      <alignment horizontal="center" vertical="center" wrapText="1"/>
    </xf>
    <xf numFmtId="3" fontId="29" fillId="4" borderId="2" xfId="0" applyNumberFormat="1" applyFont="1" applyFill="1" applyBorder="1" applyAlignment="1">
      <alignment horizontal="center" vertical="center" wrapText="1"/>
    </xf>
    <xf numFmtId="0" fontId="31" fillId="4" borderId="23" xfId="10" applyFont="1" applyFill="1" applyBorder="1" applyAlignment="1">
      <alignment vertical="center"/>
    </xf>
    <xf numFmtId="2" fontId="0" fillId="0" borderId="0" xfId="0" applyNumberFormat="1"/>
    <xf numFmtId="168" fontId="0" fillId="0" borderId="0" xfId="0" applyNumberFormat="1"/>
    <xf numFmtId="3" fontId="0" fillId="0" borderId="0" xfId="0" applyNumberFormat="1"/>
    <xf numFmtId="1" fontId="0" fillId="0" borderId="0" xfId="0" applyNumberFormat="1"/>
    <xf numFmtId="3" fontId="29" fillId="3" borderId="2" xfId="0" applyNumberFormat="1" applyFont="1" applyFill="1" applyBorder="1" applyAlignment="1">
      <alignment horizontal="center" vertical="center" wrapText="1"/>
    </xf>
    <xf numFmtId="0" fontId="34" fillId="0" borderId="31" xfId="0" applyFont="1" applyBorder="1" applyAlignment="1">
      <alignment vertical="center"/>
    </xf>
    <xf numFmtId="3" fontId="32" fillId="0" borderId="24" xfId="0" applyNumberFormat="1" applyFont="1" applyBorder="1" applyAlignment="1">
      <alignment horizontal="right" vertical="center" wrapText="1"/>
    </xf>
    <xf numFmtId="3" fontId="32" fillId="0" borderId="23" xfId="0" applyNumberFormat="1" applyFont="1" applyBorder="1" applyAlignment="1">
      <alignment horizontal="right" vertical="center" wrapText="1"/>
    </xf>
    <xf numFmtId="190" fontId="32" fillId="0" borderId="10" xfId="0" applyNumberFormat="1" applyFont="1" applyBorder="1" applyAlignment="1">
      <alignment horizontal="center" vertical="center" wrapText="1"/>
    </xf>
    <xf numFmtId="3" fontId="27" fillId="0" borderId="10" xfId="0" applyNumberFormat="1" applyFont="1" applyBorder="1" applyAlignment="1">
      <alignment horizontal="right" vertical="center" wrapText="1"/>
    </xf>
    <xf numFmtId="3" fontId="27" fillId="0" borderId="20" xfId="0" applyNumberFormat="1" applyFont="1" applyBorder="1" applyAlignment="1">
      <alignment horizontal="right" vertical="center" wrapText="1"/>
    </xf>
    <xf numFmtId="190" fontId="27" fillId="0" borderId="10" xfId="0" applyNumberFormat="1" applyFont="1" applyBorder="1" applyAlignment="1">
      <alignment horizontal="center" vertical="center" wrapText="1"/>
    </xf>
    <xf numFmtId="3" fontId="34" fillId="0" borderId="10" xfId="0" applyNumberFormat="1" applyFont="1" applyBorder="1" applyAlignment="1">
      <alignment horizontal="right" vertical="center" wrapText="1"/>
    </xf>
    <xf numFmtId="3" fontId="34" fillId="0" borderId="20" xfId="0" applyNumberFormat="1" applyFont="1" applyBorder="1" applyAlignment="1">
      <alignment horizontal="right" vertical="center" wrapText="1"/>
    </xf>
    <xf numFmtId="190" fontId="34" fillId="0" borderId="10" xfId="0" applyNumberFormat="1" applyFont="1" applyBorder="1" applyAlignment="1">
      <alignment horizontal="center" vertical="center" wrapText="1"/>
    </xf>
    <xf numFmtId="0" fontId="27" fillId="0" borderId="10" xfId="0" applyFont="1" applyBorder="1" applyAlignment="1">
      <alignment vertical="center" wrapText="1"/>
    </xf>
    <xf numFmtId="0" fontId="34" fillId="0" borderId="10" xfId="0" applyFont="1" applyBorder="1" applyAlignment="1">
      <alignment vertical="center"/>
    </xf>
    <xf numFmtId="0" fontId="35" fillId="4" borderId="22" xfId="0" applyFont="1" applyFill="1" applyBorder="1" applyAlignment="1">
      <alignment horizontal="center" vertical="center" wrapText="1"/>
    </xf>
    <xf numFmtId="168" fontId="36" fillId="2" borderId="1" xfId="0" applyNumberFormat="1" applyFont="1" applyFill="1" applyBorder="1" applyAlignment="1">
      <alignment horizontal="center"/>
    </xf>
    <xf numFmtId="0" fontId="2" fillId="0" borderId="0" xfId="1" applyAlignment="1" applyProtection="1">
      <alignment horizontal="left" vertical="center"/>
    </xf>
    <xf numFmtId="0" fontId="32" fillId="0" borderId="0" xfId="0" applyFont="1" applyAlignment="1">
      <alignment horizontal="left" vertical="center" wrapText="1"/>
    </xf>
    <xf numFmtId="3" fontId="29" fillId="3" borderId="2" xfId="0" applyNumberFormat="1" applyFont="1" applyFill="1" applyBorder="1" applyAlignment="1">
      <alignment horizontal="center" vertical="center" wrapText="1"/>
    </xf>
    <xf numFmtId="3" fontId="29" fillId="3" borderId="25" xfId="0" applyNumberFormat="1" applyFont="1" applyFill="1" applyBorder="1" applyAlignment="1">
      <alignment horizontal="center" vertical="center" wrapText="1"/>
    </xf>
    <xf numFmtId="3" fontId="29" fillId="3" borderId="24" xfId="0" applyNumberFormat="1" applyFont="1" applyFill="1" applyBorder="1" applyAlignment="1">
      <alignment horizontal="center" vertical="center" wrapText="1"/>
    </xf>
    <xf numFmtId="3" fontId="29" fillId="3" borderId="5" xfId="0" applyNumberFormat="1" applyFont="1" applyFill="1" applyBorder="1" applyAlignment="1">
      <alignment horizontal="center" vertical="center" wrapText="1"/>
    </xf>
    <xf numFmtId="3" fontId="29" fillId="3" borderId="10" xfId="0" applyNumberFormat="1" applyFont="1" applyFill="1" applyBorder="1" applyAlignment="1">
      <alignment horizontal="center" vertical="center" wrapText="1"/>
    </xf>
    <xf numFmtId="0" fontId="34" fillId="0" borderId="31" xfId="0" applyFont="1" applyBorder="1" applyAlignment="1">
      <alignment vertical="center"/>
    </xf>
    <xf numFmtId="0" fontId="34" fillId="0" borderId="0" xfId="0" applyFont="1" applyBorder="1" applyAlignment="1">
      <alignment vertical="center"/>
    </xf>
    <xf numFmtId="0" fontId="17" fillId="0" borderId="26" xfId="0" applyFont="1" applyBorder="1" applyAlignment="1">
      <alignment vertical="center" wrapText="1"/>
    </xf>
    <xf numFmtId="0" fontId="17" fillId="0" borderId="8" xfId="0" applyFont="1" applyBorder="1" applyAlignment="1">
      <alignment vertical="center" wrapText="1"/>
    </xf>
    <xf numFmtId="0" fontId="32" fillId="0" borderId="0" xfId="0" applyNumberFormat="1" applyFont="1" applyFill="1" applyBorder="1" applyAlignment="1" applyProtection="1">
      <alignment horizontal="left" vertical="center" wrapText="1"/>
      <protection locked="0"/>
    </xf>
    <xf numFmtId="3" fontId="29" fillId="3" borderId="11" xfId="0" applyNumberFormat="1" applyFont="1" applyFill="1" applyBorder="1" applyAlignment="1">
      <alignment horizontal="center" vertical="center" wrapText="1"/>
    </xf>
    <xf numFmtId="3" fontId="29" fillId="3" borderId="27" xfId="0" applyNumberFormat="1" applyFont="1" applyFill="1" applyBorder="1" applyAlignment="1">
      <alignment horizontal="center" vertical="center" wrapText="1"/>
    </xf>
    <xf numFmtId="3" fontId="29" fillId="3" borderId="28" xfId="0" applyNumberFormat="1" applyFont="1" applyFill="1" applyBorder="1" applyAlignment="1">
      <alignment horizontal="center" vertical="center" wrapText="1"/>
    </xf>
    <xf numFmtId="3" fontId="29" fillId="3" borderId="21" xfId="0" applyNumberFormat="1" applyFont="1" applyFill="1" applyBorder="1" applyAlignment="1">
      <alignment horizontal="center" vertical="center" wrapText="1"/>
    </xf>
    <xf numFmtId="3" fontId="29" fillId="3" borderId="29" xfId="0" applyNumberFormat="1" applyFont="1" applyFill="1" applyBorder="1" applyAlignment="1">
      <alignment horizontal="center" vertical="center" wrapText="1"/>
    </xf>
    <xf numFmtId="0" fontId="33" fillId="0" borderId="0" xfId="0" applyFont="1" applyAlignment="1">
      <alignment horizontal="left" wrapText="1"/>
    </xf>
    <xf numFmtId="0" fontId="23" fillId="2" borderId="0" xfId="0" applyFont="1" applyFill="1" applyAlignment="1">
      <alignment vertical="center"/>
    </xf>
    <xf numFmtId="0" fontId="23" fillId="2" borderId="30" xfId="0" applyFont="1" applyFill="1" applyBorder="1" applyAlignment="1">
      <alignment vertical="center"/>
    </xf>
    <xf numFmtId="0" fontId="23" fillId="2" borderId="6" xfId="0" applyFont="1" applyFill="1" applyBorder="1" applyAlignment="1">
      <alignment vertical="center"/>
    </xf>
    <xf numFmtId="0" fontId="23" fillId="2" borderId="7" xfId="0" applyFont="1" applyFill="1" applyBorder="1" applyAlignment="1">
      <alignment vertical="center"/>
    </xf>
    <xf numFmtId="0" fontId="27" fillId="0" borderId="0" xfId="0" applyFont="1" applyAlignment="1">
      <alignment horizontal="left" vertical="center" wrapText="1"/>
    </xf>
    <xf numFmtId="0" fontId="3" fillId="0" borderId="0" xfId="0" applyFont="1" applyAlignment="1">
      <alignment horizontal="left" vertical="center" wrapText="1"/>
    </xf>
    <xf numFmtId="0" fontId="31" fillId="4" borderId="23" xfId="10" applyFont="1" applyFill="1" applyBorder="1" applyAlignment="1">
      <alignment horizontal="center" vertical="center"/>
    </xf>
    <xf numFmtId="0" fontId="31" fillId="4" borderId="20" xfId="10" applyFont="1" applyFill="1" applyBorder="1" applyAlignment="1">
      <alignment horizontal="center" vertical="center"/>
    </xf>
    <xf numFmtId="0" fontId="31" fillId="4" borderId="23" xfId="10" applyFont="1" applyFill="1" applyBorder="1" applyAlignment="1">
      <alignment horizontal="center" vertical="center" wrapText="1"/>
    </xf>
    <xf numFmtId="0" fontId="3" fillId="0" borderId="0" xfId="0" applyFont="1" applyAlignment="1">
      <alignment horizontal="left" wrapText="1"/>
    </xf>
  </cellXfs>
  <cellStyles count="16">
    <cellStyle name="Lien hypertexte" xfId="1" builtinId="8"/>
    <cellStyle name="Lien hypertexte 2" xfId="2"/>
    <cellStyle name="Lien hypertexte 2 2" xfId="3"/>
    <cellStyle name="Lien hypertexte 3" xfId="4"/>
    <cellStyle name="Lien hypertexte 4" xfId="5"/>
    <cellStyle name="Milliers 2" xfId="6"/>
    <cellStyle name="Milliers 3" xfId="7"/>
    <cellStyle name="Milliers 4" xfId="8"/>
    <cellStyle name="Normal" xfId="0" builtinId="0"/>
    <cellStyle name="Normal 2" xfId="9"/>
    <cellStyle name="Normal 3" xfId="10"/>
    <cellStyle name="Normal 4" xfId="11"/>
    <cellStyle name="Normal 5" xfId="12"/>
    <cellStyle name="Pourcentage 2" xfId="13"/>
    <cellStyle name="Pourcentage 3" xfId="14"/>
    <cellStyle name="Pourcentage 4" xfId="1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30480</xdr:rowOff>
    </xdr:from>
    <xdr:to>
      <xdr:col>5</xdr:col>
      <xdr:colOff>693420</xdr:colOff>
      <xdr:row>23</xdr:row>
      <xdr:rowOff>137160</xdr:rowOff>
    </xdr:to>
    <xdr:pic>
      <xdr:nvPicPr>
        <xdr:cNvPr id="308238" name="Imag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7240"/>
          <a:ext cx="4655820" cy="3436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25</xdr:row>
      <xdr:rowOff>167640</xdr:rowOff>
    </xdr:from>
    <xdr:to>
      <xdr:col>5</xdr:col>
      <xdr:colOff>754380</xdr:colOff>
      <xdr:row>46</xdr:row>
      <xdr:rowOff>76200</xdr:rowOff>
    </xdr:to>
    <xdr:pic>
      <xdr:nvPicPr>
        <xdr:cNvPr id="308239" name="Imag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 y="4594860"/>
          <a:ext cx="4709160" cy="3421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259080</xdr:rowOff>
    </xdr:from>
    <xdr:to>
      <xdr:col>6</xdr:col>
      <xdr:colOff>251460</xdr:colOff>
      <xdr:row>25</xdr:row>
      <xdr:rowOff>0</xdr:rowOff>
    </xdr:to>
    <xdr:pic>
      <xdr:nvPicPr>
        <xdr:cNvPr id="309255"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6760"/>
          <a:ext cx="5006340" cy="3360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tabSelected="1" workbookViewId="0">
      <selection activeCell="B18" sqref="B18"/>
    </sheetView>
  </sheetViews>
  <sheetFormatPr baseColWidth="10" defaultRowHeight="12.6" x14ac:dyDescent="0.25"/>
  <sheetData>
    <row r="1" spans="1:14" ht="18" x14ac:dyDescent="0.35">
      <c r="A1" s="19" t="s">
        <v>79</v>
      </c>
      <c r="B1" s="18"/>
      <c r="C1" s="18"/>
      <c r="D1" s="18"/>
      <c r="E1" s="18"/>
      <c r="F1" s="18"/>
      <c r="G1" s="18"/>
      <c r="H1" s="18"/>
      <c r="I1" s="18"/>
      <c r="J1" s="18"/>
      <c r="K1" s="18"/>
      <c r="L1" s="18"/>
      <c r="M1" s="18"/>
      <c r="N1" s="18"/>
    </row>
    <row r="2" spans="1:14" ht="14.4" x14ac:dyDescent="0.3">
      <c r="A2" s="18"/>
      <c r="B2" s="21"/>
      <c r="C2" s="21"/>
      <c r="D2" s="21"/>
      <c r="E2" s="21"/>
      <c r="F2" s="21"/>
      <c r="G2" s="21"/>
      <c r="H2" s="21"/>
      <c r="I2" s="21"/>
      <c r="J2" s="21"/>
      <c r="K2" s="21"/>
      <c r="L2" s="21"/>
      <c r="M2" s="21"/>
      <c r="N2" s="20"/>
    </row>
    <row r="3" spans="1:14" ht="14.4" x14ac:dyDescent="0.3">
      <c r="A3" s="18" t="s">
        <v>80</v>
      </c>
      <c r="B3" s="117" t="s">
        <v>84</v>
      </c>
      <c r="C3" s="117"/>
      <c r="D3" s="117"/>
      <c r="E3" s="117"/>
      <c r="F3" s="117"/>
      <c r="G3" s="117"/>
      <c r="H3" s="117"/>
      <c r="I3" s="117"/>
      <c r="J3" s="21"/>
      <c r="K3" s="21"/>
      <c r="L3" s="21"/>
      <c r="M3" s="21"/>
      <c r="N3" s="20"/>
    </row>
    <row r="4" spans="1:14" ht="14.4" x14ac:dyDescent="0.3">
      <c r="A4" s="18"/>
      <c r="B4" s="22"/>
      <c r="C4" s="22"/>
      <c r="D4" s="22"/>
      <c r="E4" s="22"/>
      <c r="F4" s="22"/>
      <c r="G4" s="22"/>
      <c r="H4" s="22"/>
      <c r="I4" s="22"/>
      <c r="J4" s="21"/>
      <c r="K4" s="21"/>
      <c r="L4" s="21"/>
      <c r="M4" s="21"/>
      <c r="N4" s="20"/>
    </row>
    <row r="5" spans="1:14" ht="14.4" x14ac:dyDescent="0.3">
      <c r="A5" s="18" t="s">
        <v>81</v>
      </c>
      <c r="B5" s="117" t="s">
        <v>104</v>
      </c>
      <c r="C5" s="117"/>
      <c r="D5" s="117"/>
      <c r="E5" s="117"/>
      <c r="F5" s="117"/>
      <c r="G5" s="117"/>
      <c r="H5" s="117"/>
      <c r="I5" s="21"/>
      <c r="J5" s="21"/>
      <c r="K5" s="21"/>
      <c r="L5" s="21"/>
      <c r="M5" s="21"/>
      <c r="N5" s="20"/>
    </row>
    <row r="6" spans="1:14" ht="14.4" x14ac:dyDescent="0.3">
      <c r="A6" s="18"/>
      <c r="B6" s="22"/>
      <c r="C6" s="22"/>
      <c r="D6" s="22"/>
      <c r="E6" s="22"/>
      <c r="F6" s="22"/>
      <c r="G6" s="22"/>
      <c r="H6" s="22"/>
      <c r="I6" s="21"/>
      <c r="J6" s="21"/>
      <c r="K6" s="21"/>
      <c r="L6" s="21"/>
      <c r="M6" s="21"/>
      <c r="N6" s="20"/>
    </row>
    <row r="7" spans="1:14" ht="14.4" x14ac:dyDescent="0.3">
      <c r="A7" s="18" t="s">
        <v>82</v>
      </c>
      <c r="B7" s="117" t="s">
        <v>105</v>
      </c>
      <c r="C7" s="117"/>
      <c r="D7" s="117"/>
      <c r="E7" s="117"/>
      <c r="F7" s="117"/>
      <c r="G7" s="117"/>
      <c r="H7" s="117"/>
      <c r="I7" s="117"/>
      <c r="J7" s="117"/>
      <c r="K7" s="21"/>
      <c r="L7" s="21"/>
      <c r="M7" s="21"/>
      <c r="N7" s="20"/>
    </row>
    <row r="8" spans="1:14" ht="14.4" x14ac:dyDescent="0.3">
      <c r="A8" s="18"/>
      <c r="B8" s="22"/>
      <c r="C8" s="22"/>
      <c r="D8" s="22"/>
      <c r="E8" s="22"/>
      <c r="F8" s="22"/>
      <c r="G8" s="22"/>
      <c r="H8" s="22"/>
      <c r="I8" s="22"/>
      <c r="J8" s="22"/>
      <c r="K8" s="21"/>
      <c r="L8" s="21"/>
      <c r="M8" s="21"/>
      <c r="N8" s="20"/>
    </row>
    <row r="9" spans="1:14" ht="14.4" x14ac:dyDescent="0.3">
      <c r="A9" s="18" t="s">
        <v>83</v>
      </c>
      <c r="B9" s="117" t="s">
        <v>106</v>
      </c>
      <c r="C9" s="117"/>
      <c r="D9" s="117"/>
      <c r="E9" s="117"/>
      <c r="F9" s="117"/>
      <c r="G9" s="117"/>
      <c r="H9" s="117"/>
      <c r="I9" s="117"/>
      <c r="J9" s="117"/>
      <c r="K9" s="117"/>
      <c r="L9" s="117"/>
      <c r="M9" s="117"/>
      <c r="N9" s="20"/>
    </row>
    <row r="10" spans="1:14" ht="14.4" x14ac:dyDescent="0.3">
      <c r="A10" s="18"/>
      <c r="B10" s="20"/>
      <c r="C10" s="20"/>
      <c r="D10" s="20"/>
      <c r="E10" s="20"/>
      <c r="F10" s="20"/>
      <c r="G10" s="20"/>
      <c r="H10" s="20"/>
      <c r="I10" s="20"/>
      <c r="J10" s="20"/>
      <c r="K10" s="20"/>
      <c r="L10" s="20"/>
      <c r="M10" s="20"/>
      <c r="N10" s="20"/>
    </row>
    <row r="11" spans="1:14" ht="14.4" x14ac:dyDescent="0.3">
      <c r="A11" s="18" t="s">
        <v>91</v>
      </c>
      <c r="B11" s="71" t="s">
        <v>107</v>
      </c>
    </row>
    <row r="13" spans="1:14" ht="14.4" x14ac:dyDescent="0.3">
      <c r="A13" s="18" t="s">
        <v>92</v>
      </c>
      <c r="B13" s="71" t="s">
        <v>108</v>
      </c>
    </row>
  </sheetData>
  <mergeCells count="4">
    <mergeCell ref="B9:M9"/>
    <mergeCell ref="B3:I3"/>
    <mergeCell ref="B5:H5"/>
    <mergeCell ref="B7:J7"/>
  </mergeCells>
  <hyperlinks>
    <hyperlink ref="B3:I3" location="'Tableau 1'!A1" display="Effectifs dans l'enseignement supérieur"/>
    <hyperlink ref="B5:H5" location="'Tableau 2'!A1" display="Répartition des effectifs en 2019-2020 entre secteurs public et privé "/>
    <hyperlink ref="B7:J7" location="'Tableau 3'!A1" display="Répartition des effectifs en 2019-2020 par région et académie"/>
    <hyperlink ref="B9:I9" location="Cartes!A1" display="Part des étudiants dans l’enseignement privé par académie en 2019-2020 (en %) &amp; Part des étudiants dans les universités par académie en 2019-2020 (en %)"/>
    <hyperlink ref="B11" location="'Annexe 1'!A1" display="Répartition des effectifs en 2019-2020 entre secteurs public et privé (périmètre 2020*)"/>
    <hyperlink ref="B13" location="'Annexe 2'!A1" display="Part des étudiants dans les universités par académie en 2019-2020 (en %)"/>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showGridLines="0" workbookViewId="0">
      <selection activeCell="B20" sqref="B20"/>
    </sheetView>
  </sheetViews>
  <sheetFormatPr baseColWidth="10" defaultRowHeight="12.6" x14ac:dyDescent="0.25"/>
  <cols>
    <col min="1" max="1" width="9.5546875" customWidth="1"/>
    <col min="2" max="2" width="21.109375" customWidth="1"/>
    <col min="3" max="6" width="6.44140625" customWidth="1"/>
    <col min="7" max="7" width="8.33203125" customWidth="1"/>
    <col min="8" max="8" width="10.44140625" customWidth="1"/>
    <col min="9" max="9" width="11.33203125" customWidth="1"/>
    <col min="10" max="10" width="10.88671875" customWidth="1"/>
    <col min="11" max="11" width="12.44140625" customWidth="1"/>
  </cols>
  <sheetData>
    <row r="1" spans="1:13" ht="13.8" x14ac:dyDescent="0.3">
      <c r="A1" s="27" t="s">
        <v>53</v>
      </c>
      <c r="B1" s="2"/>
      <c r="C1" s="2"/>
    </row>
    <row r="2" spans="1:13" x14ac:dyDescent="0.25">
      <c r="A2" s="16"/>
      <c r="B2" s="16"/>
      <c r="C2" s="16"/>
      <c r="D2" s="16"/>
      <c r="E2" s="16"/>
      <c r="F2" s="16"/>
      <c r="G2" s="24"/>
    </row>
    <row r="3" spans="1:13" ht="16.5" customHeight="1" x14ac:dyDescent="0.25">
      <c r="A3" s="120" t="s">
        <v>62</v>
      </c>
      <c r="B3" s="121"/>
      <c r="C3" s="129" t="s">
        <v>3</v>
      </c>
      <c r="D3" s="129"/>
      <c r="E3" s="129"/>
      <c r="F3" s="121"/>
      <c r="G3" s="119" t="s">
        <v>87</v>
      </c>
    </row>
    <row r="4" spans="1:13" ht="24.75" customHeight="1" x14ac:dyDescent="0.25">
      <c r="A4" s="122"/>
      <c r="B4" s="123"/>
      <c r="C4" s="88" t="s">
        <v>4</v>
      </c>
      <c r="D4" s="86" t="s">
        <v>73</v>
      </c>
      <c r="E4" s="86" t="s">
        <v>95</v>
      </c>
      <c r="F4" s="87" t="s">
        <v>96</v>
      </c>
      <c r="G4" s="119"/>
    </row>
    <row r="5" spans="1:13" x14ac:dyDescent="0.25">
      <c r="A5" s="103" t="s">
        <v>6</v>
      </c>
      <c r="B5" s="114"/>
      <c r="C5" s="104">
        <v>1420.56</v>
      </c>
      <c r="D5" s="104">
        <v>1635.35</v>
      </c>
      <c r="E5" s="104">
        <v>1649.9780000000001</v>
      </c>
      <c r="F5" s="105">
        <v>1695.9749999999999</v>
      </c>
      <c r="G5" s="106">
        <v>0.89448741859541736</v>
      </c>
      <c r="I5" s="10"/>
      <c r="J5" s="25"/>
    </row>
    <row r="6" spans="1:13" x14ac:dyDescent="0.25">
      <c r="A6" s="103"/>
      <c r="B6" s="113" t="s">
        <v>116</v>
      </c>
      <c r="C6" s="107">
        <v>115.68600000000001</v>
      </c>
      <c r="D6" s="107">
        <v>120.551</v>
      </c>
      <c r="E6" s="107">
        <v>120.93</v>
      </c>
      <c r="F6" s="108">
        <v>120.93</v>
      </c>
      <c r="G6" s="109">
        <v>0.31438976035039518</v>
      </c>
      <c r="I6" s="9"/>
      <c r="J6" s="25"/>
    </row>
    <row r="7" spans="1:13" x14ac:dyDescent="0.25">
      <c r="A7" s="103"/>
      <c r="B7" s="113" t="s">
        <v>115</v>
      </c>
      <c r="C7" s="107">
        <v>23.869</v>
      </c>
      <c r="D7" s="107">
        <v>31.774000000000001</v>
      </c>
      <c r="E7" s="107">
        <v>31.157</v>
      </c>
      <c r="F7" s="108">
        <v>48.755000000000003</v>
      </c>
      <c r="G7" s="109">
        <v>-1.9418392396298887</v>
      </c>
      <c r="I7" s="9"/>
      <c r="J7" s="25"/>
    </row>
    <row r="8" spans="1:13" x14ac:dyDescent="0.25">
      <c r="A8" s="124" t="s">
        <v>72</v>
      </c>
      <c r="B8" s="125"/>
      <c r="C8" s="110">
        <v>101.6</v>
      </c>
      <c r="D8" s="110">
        <v>135.773</v>
      </c>
      <c r="E8" s="110">
        <v>140.68600000000001</v>
      </c>
      <c r="F8" s="111">
        <v>123.08799999999999</v>
      </c>
      <c r="G8" s="112">
        <v>3.6185397685843363</v>
      </c>
      <c r="I8" s="9"/>
      <c r="J8" s="25"/>
    </row>
    <row r="9" spans="1:13" x14ac:dyDescent="0.25">
      <c r="A9" s="124" t="s">
        <v>114</v>
      </c>
      <c r="B9" s="125"/>
      <c r="C9" s="110">
        <v>242.24700000000001</v>
      </c>
      <c r="D9" s="110">
        <v>262.49799999999999</v>
      </c>
      <c r="E9" s="110">
        <v>267.35000000000002</v>
      </c>
      <c r="F9" s="111">
        <v>267.35000000000002</v>
      </c>
      <c r="G9" s="112">
        <v>1.8483950353907581</v>
      </c>
      <c r="I9" s="9"/>
      <c r="J9" s="25"/>
      <c r="L9" s="98"/>
      <c r="M9" s="8"/>
    </row>
    <row r="10" spans="1:13" x14ac:dyDescent="0.25">
      <c r="A10" s="124" t="s">
        <v>5</v>
      </c>
      <c r="B10" s="125"/>
      <c r="C10" s="110">
        <v>79.873999999999995</v>
      </c>
      <c r="D10" s="110">
        <v>85.07</v>
      </c>
      <c r="E10" s="110">
        <v>84.903000000000006</v>
      </c>
      <c r="F10" s="111">
        <v>84.903000000000006</v>
      </c>
      <c r="G10" s="112">
        <v>-0.19630892206416761</v>
      </c>
      <c r="I10" s="9"/>
      <c r="J10" s="25"/>
      <c r="M10" s="6" t="s">
        <v>60</v>
      </c>
    </row>
    <row r="11" spans="1:13" x14ac:dyDescent="0.25">
      <c r="A11" s="124" t="s">
        <v>71</v>
      </c>
      <c r="B11" s="125"/>
      <c r="C11" s="110">
        <v>121.31699999999999</v>
      </c>
      <c r="D11" s="110">
        <v>199.22499999999999</v>
      </c>
      <c r="E11" s="110">
        <v>219.46</v>
      </c>
      <c r="F11" s="111">
        <v>219.46</v>
      </c>
      <c r="G11" s="112">
        <v>10.156857824068272</v>
      </c>
      <c r="I11" s="9"/>
      <c r="J11" s="25"/>
    </row>
    <row r="12" spans="1:13" x14ac:dyDescent="0.25">
      <c r="A12" s="124" t="s">
        <v>0</v>
      </c>
      <c r="B12" s="125"/>
      <c r="C12" s="110">
        <v>333.64100000000002</v>
      </c>
      <c r="D12" s="110">
        <v>409.86</v>
      </c>
      <c r="E12" s="110">
        <v>422.61</v>
      </c>
      <c r="F12" s="111">
        <v>394.21100000000001</v>
      </c>
      <c r="G12" s="112">
        <v>3.1108183282096324</v>
      </c>
      <c r="I12" s="9"/>
      <c r="J12" s="25"/>
      <c r="K12" s="10"/>
    </row>
    <row r="13" spans="1:13" x14ac:dyDescent="0.25">
      <c r="A13" s="85"/>
      <c r="B13" s="89"/>
      <c r="C13" s="96"/>
      <c r="D13" s="89"/>
      <c r="E13" s="89"/>
      <c r="F13" s="90"/>
      <c r="G13" s="102"/>
      <c r="I13" s="9"/>
      <c r="J13" s="25"/>
    </row>
    <row r="14" spans="1:13" x14ac:dyDescent="0.25">
      <c r="A14" s="126" t="s">
        <v>1</v>
      </c>
      <c r="B14" s="127"/>
      <c r="C14" s="23">
        <v>2299.239</v>
      </c>
      <c r="D14" s="23">
        <f>SUM(D5,D8:D12)</f>
        <v>2727.7759999999998</v>
      </c>
      <c r="E14" s="23">
        <f>SUM(E5,E8:E12)</f>
        <v>2784.9870000000001</v>
      </c>
      <c r="F14" s="23">
        <f>SUM(F5,F8:F12)</f>
        <v>2784.9870000000001</v>
      </c>
      <c r="G14" s="17">
        <v>2.0973496357472259</v>
      </c>
      <c r="H14" s="9"/>
      <c r="I14" s="9"/>
      <c r="J14" s="25"/>
      <c r="K14" s="26"/>
    </row>
    <row r="15" spans="1:13" ht="35.25" customHeight="1" x14ac:dyDescent="0.25">
      <c r="A15" s="118" t="s">
        <v>111</v>
      </c>
      <c r="B15" s="118"/>
      <c r="C15" s="118"/>
      <c r="D15" s="118"/>
      <c r="E15" s="118"/>
      <c r="F15" s="118"/>
      <c r="G15" s="118"/>
      <c r="H15" s="9"/>
      <c r="K15" s="101"/>
    </row>
    <row r="16" spans="1:13" ht="75" customHeight="1" x14ac:dyDescent="0.25">
      <c r="A16" s="128" t="s">
        <v>118</v>
      </c>
      <c r="B16" s="128"/>
      <c r="C16" s="128"/>
      <c r="D16" s="128"/>
      <c r="E16" s="128"/>
      <c r="F16" s="128"/>
      <c r="G16" s="128"/>
      <c r="H16" s="128"/>
      <c r="I16" s="128"/>
      <c r="J16" s="128"/>
    </row>
    <row r="17" spans="1:7" ht="36" customHeight="1" x14ac:dyDescent="0.25">
      <c r="A17" s="118" t="s">
        <v>63</v>
      </c>
      <c r="B17" s="118"/>
      <c r="C17" s="118"/>
      <c r="D17" s="118"/>
      <c r="E17" s="118"/>
      <c r="F17" s="118"/>
      <c r="G17" s="118"/>
    </row>
    <row r="19" spans="1:7" ht="12.75" customHeight="1" x14ac:dyDescent="0.25"/>
    <row r="36" ht="12.75" customHeight="1" x14ac:dyDescent="0.25"/>
    <row r="37" ht="12.75" customHeight="1" x14ac:dyDescent="0.25"/>
  </sheetData>
  <mergeCells count="12">
    <mergeCell ref="A11:B11"/>
    <mergeCell ref="C3:F3"/>
    <mergeCell ref="A17:G17"/>
    <mergeCell ref="G3:G4"/>
    <mergeCell ref="A3:B4"/>
    <mergeCell ref="A12:B12"/>
    <mergeCell ref="A14:B14"/>
    <mergeCell ref="A16:J16"/>
    <mergeCell ref="A8:B8"/>
    <mergeCell ref="A9:B9"/>
    <mergeCell ref="A15:G15"/>
    <mergeCell ref="A10:B10"/>
  </mergeCells>
  <pageMargins left="0.7" right="0.7" top="0.75" bottom="0.75" header="0.3" footer="0.3"/>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showGridLines="0" workbookViewId="0">
      <selection activeCell="C27" sqref="C27"/>
    </sheetView>
  </sheetViews>
  <sheetFormatPr baseColWidth="10" defaultRowHeight="12.6" x14ac:dyDescent="0.25"/>
  <cols>
    <col min="1" max="1" width="28.6640625" customWidth="1"/>
    <col min="2" max="4" width="6.44140625" customWidth="1"/>
    <col min="5" max="5" width="10" customWidth="1"/>
  </cols>
  <sheetData>
    <row r="1" spans="1:9" ht="12.9" customHeight="1" x14ac:dyDescent="0.3">
      <c r="A1" s="27" t="s">
        <v>97</v>
      </c>
      <c r="B1" s="2"/>
      <c r="C1" s="2"/>
      <c r="D1" s="2"/>
      <c r="E1" s="2"/>
    </row>
    <row r="2" spans="1:9" x14ac:dyDescent="0.25">
      <c r="A2" s="1"/>
    </row>
    <row r="3" spans="1:9" ht="12.75" customHeight="1" x14ac:dyDescent="0.25">
      <c r="A3" s="130" t="s">
        <v>2</v>
      </c>
      <c r="B3" s="132" t="s">
        <v>7</v>
      </c>
      <c r="C3" s="132" t="s">
        <v>8</v>
      </c>
      <c r="D3" s="132" t="s">
        <v>1</v>
      </c>
      <c r="E3" s="132" t="s">
        <v>78</v>
      </c>
    </row>
    <row r="4" spans="1:9" x14ac:dyDescent="0.25">
      <c r="A4" s="131"/>
      <c r="B4" s="133"/>
      <c r="C4" s="133"/>
      <c r="D4" s="133"/>
      <c r="E4" s="133"/>
    </row>
    <row r="5" spans="1:9" x14ac:dyDescent="0.25">
      <c r="A5" s="28" t="s">
        <v>90</v>
      </c>
      <c r="B5" s="29">
        <v>1649.9780000000001</v>
      </c>
      <c r="C5" s="30" t="s">
        <v>10</v>
      </c>
      <c r="D5" s="29">
        <f t="shared" ref="D5:D10" si="0">SUM(B5:C5)</f>
        <v>1649.9780000000001</v>
      </c>
      <c r="E5" s="31" t="s">
        <v>10</v>
      </c>
    </row>
    <row r="6" spans="1:9" x14ac:dyDescent="0.25">
      <c r="A6" s="28" t="s">
        <v>69</v>
      </c>
      <c r="B6" s="29">
        <v>84.215000000000003</v>
      </c>
      <c r="C6" s="29">
        <v>56.470999999999997</v>
      </c>
      <c r="D6" s="29">
        <f t="shared" si="0"/>
        <v>140.68600000000001</v>
      </c>
      <c r="E6" s="32">
        <f>100*C6/D6</f>
        <v>40.139743826677844</v>
      </c>
    </row>
    <row r="7" spans="1:9" x14ac:dyDescent="0.25">
      <c r="A7" s="28" t="s">
        <v>114</v>
      </c>
      <c r="B7" s="29">
        <v>184.596</v>
      </c>
      <c r="C7" s="29">
        <v>82.754000000000005</v>
      </c>
      <c r="D7" s="29">
        <f t="shared" si="0"/>
        <v>267.35000000000002</v>
      </c>
      <c r="E7" s="32">
        <f t="shared" ref="E7:E12" si="1">100*C7/D7</f>
        <v>30.95343183093323</v>
      </c>
    </row>
    <row r="8" spans="1:9" x14ac:dyDescent="0.25">
      <c r="A8" s="28" t="s">
        <v>5</v>
      </c>
      <c r="B8" s="33">
        <v>71.007000000000005</v>
      </c>
      <c r="C8" s="33">
        <v>13.896000000000001</v>
      </c>
      <c r="D8" s="29">
        <f t="shared" si="0"/>
        <v>84.903000000000006</v>
      </c>
      <c r="E8" s="32">
        <f t="shared" si="1"/>
        <v>16.366912829935337</v>
      </c>
    </row>
    <row r="9" spans="1:9" x14ac:dyDescent="0.25">
      <c r="A9" s="28" t="s">
        <v>70</v>
      </c>
      <c r="B9" s="29">
        <v>1.2989999999999999</v>
      </c>
      <c r="C9" s="29">
        <v>218.161</v>
      </c>
      <c r="D9" s="29">
        <f t="shared" si="0"/>
        <v>219.46</v>
      </c>
      <c r="E9" s="32">
        <f t="shared" si="1"/>
        <v>99.408092590904943</v>
      </c>
    </row>
    <row r="10" spans="1:9" x14ac:dyDescent="0.25">
      <c r="A10" s="28" t="s">
        <v>0</v>
      </c>
      <c r="B10" s="28"/>
      <c r="C10" s="29">
        <v>221.30099999999999</v>
      </c>
      <c r="D10" s="29">
        <f t="shared" si="0"/>
        <v>221.30099999999999</v>
      </c>
      <c r="E10" s="32">
        <f t="shared" si="1"/>
        <v>100</v>
      </c>
    </row>
    <row r="11" spans="1:9" x14ac:dyDescent="0.25">
      <c r="A11" s="91"/>
      <c r="B11" s="91"/>
      <c r="C11" s="91"/>
      <c r="D11" s="91"/>
      <c r="E11" s="91"/>
    </row>
    <row r="12" spans="1:9" x14ac:dyDescent="0.25">
      <c r="A12" s="38" t="s">
        <v>1</v>
      </c>
      <c r="B12" s="34">
        <v>2192.404</v>
      </c>
      <c r="C12" s="34">
        <v>592.58299999999997</v>
      </c>
      <c r="D12" s="34">
        <f>SUM(B12:C12)</f>
        <v>2784.9870000000001</v>
      </c>
      <c r="E12" s="35">
        <f t="shared" si="1"/>
        <v>21.277765389928209</v>
      </c>
    </row>
    <row r="13" spans="1:9" ht="13.2" customHeight="1" x14ac:dyDescent="0.25">
      <c r="A13" s="38" t="s">
        <v>68</v>
      </c>
      <c r="B13" s="36">
        <f>100*(B12-2163.824)/2163.824</f>
        <v>1.3208098255680649</v>
      </c>
      <c r="C13" s="36">
        <f>100*(C12-563.952)/563.952</f>
        <v>5.0768505121003153</v>
      </c>
      <c r="D13" s="36">
        <f>100*(D12-2727.776)/2727.776</f>
        <v>2.0973496357472259</v>
      </c>
      <c r="E13" s="37" t="s">
        <v>10</v>
      </c>
      <c r="I13" s="101"/>
    </row>
    <row r="14" spans="1:9" ht="13.2" customHeight="1" x14ac:dyDescent="0.25">
      <c r="A14" s="70" t="s">
        <v>100</v>
      </c>
      <c r="B14" s="36"/>
      <c r="C14" s="36"/>
      <c r="D14" s="36"/>
      <c r="E14" s="37"/>
    </row>
    <row r="15" spans="1:9" ht="6" customHeight="1" x14ac:dyDescent="0.25"/>
    <row r="16" spans="1:9" ht="36" customHeight="1" x14ac:dyDescent="0.25">
      <c r="A16" s="134" t="s">
        <v>63</v>
      </c>
      <c r="B16" s="134"/>
      <c r="C16" s="134"/>
      <c r="D16" s="134"/>
      <c r="E16" s="134"/>
      <c r="F16" s="3"/>
    </row>
  </sheetData>
  <mergeCells count="6">
    <mergeCell ref="A3:A4"/>
    <mergeCell ref="B3:B4"/>
    <mergeCell ref="C3:C4"/>
    <mergeCell ref="D3:D4"/>
    <mergeCell ref="A16:E16"/>
    <mergeCell ref="E3:E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6"/>
  <sheetViews>
    <sheetView showGridLines="0" topLeftCell="A16" zoomScaleNormal="100" workbookViewId="0">
      <selection activeCell="I46" sqref="I46"/>
    </sheetView>
  </sheetViews>
  <sheetFormatPr baseColWidth="10" defaultRowHeight="11.7" customHeight="1" x14ac:dyDescent="0.25"/>
  <cols>
    <col min="1" max="1" width="17.6640625" customWidth="1"/>
    <col min="2" max="2" width="9.5546875" customWidth="1"/>
    <col min="3" max="3" width="9.109375" customWidth="1"/>
    <col min="4" max="4" width="6.44140625" customWidth="1"/>
    <col min="5" max="5" width="8.6640625" bestFit="1" customWidth="1"/>
    <col min="6" max="6" width="7" style="4" customWidth="1"/>
  </cols>
  <sheetData>
    <row r="1" spans="1:9" ht="11.7" customHeight="1" x14ac:dyDescent="0.3">
      <c r="A1" s="27" t="s">
        <v>98</v>
      </c>
    </row>
    <row r="3" spans="1:9" ht="39" customHeight="1" x14ac:dyDescent="0.25">
      <c r="A3" s="91" t="s">
        <v>11</v>
      </c>
      <c r="B3" s="91" t="s">
        <v>12</v>
      </c>
      <c r="C3" s="91" t="s">
        <v>88</v>
      </c>
      <c r="D3" s="91" t="s">
        <v>59</v>
      </c>
      <c r="E3" s="91" t="s">
        <v>61</v>
      </c>
    </row>
    <row r="4" spans="1:9" ht="12.9" customHeight="1" x14ac:dyDescent="0.25">
      <c r="A4" s="135" t="s">
        <v>74</v>
      </c>
      <c r="B4" s="135"/>
      <c r="C4" s="39">
        <v>351.07</v>
      </c>
      <c r="D4" s="40">
        <v>12.605803905009251</v>
      </c>
      <c r="E4" s="41">
        <v>0.25701801981894506</v>
      </c>
    </row>
    <row r="5" spans="1:9" ht="12.9" customHeight="1" x14ac:dyDescent="0.25">
      <c r="A5" s="42"/>
      <c r="B5" s="43" t="s">
        <v>13</v>
      </c>
      <c r="C5" s="44">
        <v>50.307000000000002</v>
      </c>
      <c r="D5" s="45">
        <v>1.8063639076232672</v>
      </c>
      <c r="E5" s="46">
        <v>1.3763501531517008</v>
      </c>
    </row>
    <row r="6" spans="1:9" ht="12.9" customHeight="1" x14ac:dyDescent="0.25">
      <c r="A6" s="42"/>
      <c r="B6" s="43" t="s">
        <v>14</v>
      </c>
      <c r="C6" s="44">
        <v>96.682000000000002</v>
      </c>
      <c r="D6" s="45">
        <v>3.4715422370014655</v>
      </c>
      <c r="E6" s="46">
        <v>0.19067752699537815</v>
      </c>
    </row>
    <row r="7" spans="1:9" ht="12.9" customHeight="1" thickBot="1" x14ac:dyDescent="0.3">
      <c r="A7" s="47"/>
      <c r="B7" s="48" t="s">
        <v>15</v>
      </c>
      <c r="C7" s="49">
        <v>204.08099999999999</v>
      </c>
      <c r="D7" s="50">
        <v>7.3278977603845181</v>
      </c>
      <c r="E7" s="51">
        <v>1.6172665255234062E-2</v>
      </c>
    </row>
    <row r="8" spans="1:9" ht="12.9" customHeight="1" x14ac:dyDescent="0.25">
      <c r="A8" s="136" t="s">
        <v>16</v>
      </c>
      <c r="B8" s="136"/>
      <c r="C8" s="39">
        <v>82.751999999999995</v>
      </c>
      <c r="D8" s="40">
        <v>2.9713603690071082</v>
      </c>
      <c r="E8" s="52">
        <v>1.3608358545338739</v>
      </c>
    </row>
    <row r="9" spans="1:9" ht="12.9" customHeight="1" x14ac:dyDescent="0.25">
      <c r="A9" s="42"/>
      <c r="B9" s="43" t="s">
        <v>17</v>
      </c>
      <c r="C9" s="44">
        <v>35.457000000000001</v>
      </c>
      <c r="D9" s="45">
        <v>1.2731477741188739</v>
      </c>
      <c r="E9" s="46">
        <v>1.6892279453940575</v>
      </c>
    </row>
    <row r="10" spans="1:9" ht="12.9" customHeight="1" thickBot="1" x14ac:dyDescent="0.3">
      <c r="A10" s="47"/>
      <c r="B10" s="48" t="s">
        <v>18</v>
      </c>
      <c r="C10" s="49">
        <v>47.295000000000002</v>
      </c>
      <c r="D10" s="50">
        <v>1.6982125948882347</v>
      </c>
      <c r="E10" s="51">
        <v>1.1160284779680585</v>
      </c>
      <c r="H10" s="100"/>
    </row>
    <row r="11" spans="1:9" ht="12.9" customHeight="1" thickBot="1" x14ac:dyDescent="0.3">
      <c r="A11" s="53" t="s">
        <v>19</v>
      </c>
      <c r="B11" s="53" t="s">
        <v>20</v>
      </c>
      <c r="C11" s="54">
        <v>136.78299999999999</v>
      </c>
      <c r="D11" s="55">
        <v>4.9114412383253487</v>
      </c>
      <c r="E11" s="56">
        <v>4.8868951767502491</v>
      </c>
    </row>
    <row r="12" spans="1:9" ht="12.9" customHeight="1" thickBot="1" x14ac:dyDescent="0.3">
      <c r="A12" s="53" t="s">
        <v>21</v>
      </c>
      <c r="B12" s="53" t="s">
        <v>75</v>
      </c>
      <c r="C12" s="54">
        <v>66.415999999999997</v>
      </c>
      <c r="D12" s="55">
        <v>2.3847867153419386</v>
      </c>
      <c r="E12" s="56">
        <v>2.3895415163567972</v>
      </c>
    </row>
    <row r="13" spans="1:9" ht="12.9" customHeight="1" thickBot="1" x14ac:dyDescent="0.3">
      <c r="A13" s="53" t="s">
        <v>22</v>
      </c>
      <c r="B13" s="53" t="s">
        <v>22</v>
      </c>
      <c r="C13" s="54">
        <v>5.6440000000000001</v>
      </c>
      <c r="D13" s="55">
        <v>0.20265803754200645</v>
      </c>
      <c r="E13" s="56">
        <v>1.5107913669064748</v>
      </c>
    </row>
    <row r="14" spans="1:9" ht="12.9" customHeight="1" x14ac:dyDescent="0.25">
      <c r="A14" s="57" t="s">
        <v>23</v>
      </c>
      <c r="B14" s="58"/>
      <c r="C14" s="39">
        <v>215.48599999999999</v>
      </c>
      <c r="D14" s="40">
        <v>7.73741493227796</v>
      </c>
      <c r="E14" s="52">
        <v>2.1430095039461521</v>
      </c>
      <c r="I14" s="99"/>
    </row>
    <row r="15" spans="1:9" ht="12.9" customHeight="1" x14ac:dyDescent="0.25">
      <c r="A15" s="42"/>
      <c r="B15" s="43" t="s">
        <v>24</v>
      </c>
      <c r="C15" s="44">
        <v>86.968999999999994</v>
      </c>
      <c r="D15" s="45">
        <v>3.1227793881982211</v>
      </c>
      <c r="E15" s="46">
        <v>2.462328726775763</v>
      </c>
    </row>
    <row r="16" spans="1:9" ht="12.9" customHeight="1" x14ac:dyDescent="0.25">
      <c r="A16" s="42"/>
      <c r="B16" s="43" t="s">
        <v>25</v>
      </c>
      <c r="C16" s="44">
        <v>45.844000000000001</v>
      </c>
      <c r="D16" s="45">
        <v>1.6461118130892534</v>
      </c>
      <c r="E16" s="46">
        <v>4.3735628258543358</v>
      </c>
    </row>
    <row r="17" spans="1:5" ht="12.9" customHeight="1" thickBot="1" x14ac:dyDescent="0.3">
      <c r="A17" s="47"/>
      <c r="B17" s="48" t="s">
        <v>26</v>
      </c>
      <c r="C17" s="49">
        <v>82.673000000000002</v>
      </c>
      <c r="D17" s="50">
        <v>2.9685237309904853</v>
      </c>
      <c r="E17" s="51">
        <v>0.62071735452697685</v>
      </c>
    </row>
    <row r="18" spans="1:5" ht="12.9" customHeight="1" x14ac:dyDescent="0.25">
      <c r="A18" s="136" t="s">
        <v>27</v>
      </c>
      <c r="B18" s="136"/>
      <c r="C18" s="39">
        <v>237.84899999999999</v>
      </c>
      <c r="D18" s="40">
        <v>8.5403989318442051</v>
      </c>
      <c r="E18" s="52">
        <v>1.9035500372741061</v>
      </c>
    </row>
    <row r="19" spans="1:5" ht="12.9" customHeight="1" x14ac:dyDescent="0.25">
      <c r="A19" s="42"/>
      <c r="B19" s="43" t="s">
        <v>28</v>
      </c>
      <c r="C19" s="44">
        <v>50.127000000000002</v>
      </c>
      <c r="D19" s="45">
        <v>1.7999006817626078</v>
      </c>
      <c r="E19" s="46">
        <v>0.523402719287691</v>
      </c>
    </row>
    <row r="20" spans="1:5" ht="12.9" customHeight="1" thickBot="1" x14ac:dyDescent="0.3">
      <c r="A20" s="47"/>
      <c r="B20" s="48" t="s">
        <v>29</v>
      </c>
      <c r="C20" s="49">
        <v>187.72200000000001</v>
      </c>
      <c r="D20" s="50">
        <v>6.7404982500815986</v>
      </c>
      <c r="E20" s="51">
        <v>2.2785223929388687</v>
      </c>
    </row>
    <row r="21" spans="1:5" ht="12.9" customHeight="1" x14ac:dyDescent="0.25">
      <c r="A21" s="57" t="s">
        <v>30</v>
      </c>
      <c r="B21" s="58"/>
      <c r="C21" s="39">
        <v>734.26</v>
      </c>
      <c r="D21" s="40">
        <v>26.364934558042819</v>
      </c>
      <c r="E21" s="52">
        <v>2.2707488052905673</v>
      </c>
    </row>
    <row r="22" spans="1:5" ht="12.9" customHeight="1" x14ac:dyDescent="0.25">
      <c r="A22" s="42"/>
      <c r="B22" s="43" t="s">
        <v>31</v>
      </c>
      <c r="C22" s="44">
        <v>157.684</v>
      </c>
      <c r="D22" s="45">
        <v>5.6619294811789063</v>
      </c>
      <c r="E22" s="46">
        <v>1.3979808372451932</v>
      </c>
    </row>
    <row r="23" spans="1:5" ht="12.9" customHeight="1" x14ac:dyDescent="0.25">
      <c r="A23" s="42"/>
      <c r="B23" s="43" t="s">
        <v>32</v>
      </c>
      <c r="C23" s="44">
        <v>362.18700000000001</v>
      </c>
      <c r="D23" s="45">
        <v>13.00497991552564</v>
      </c>
      <c r="E23" s="46">
        <v>1.718777645780148</v>
      </c>
    </row>
    <row r="24" spans="1:5" ht="12.9" customHeight="1" thickBot="1" x14ac:dyDescent="0.3">
      <c r="A24" s="47"/>
      <c r="B24" s="48" t="s">
        <v>33</v>
      </c>
      <c r="C24" s="49">
        <v>214.38900000000001</v>
      </c>
      <c r="D24" s="50">
        <v>7.6980251613382755</v>
      </c>
      <c r="E24" s="51">
        <v>3.8807054947184803</v>
      </c>
    </row>
    <row r="25" spans="1:5" ht="12.9" customHeight="1" thickBot="1" x14ac:dyDescent="0.3">
      <c r="A25" s="57" t="s">
        <v>34</v>
      </c>
      <c r="B25" s="58"/>
      <c r="C25" s="54">
        <v>109.599</v>
      </c>
      <c r="D25" s="55">
        <v>3.9353505061244447</v>
      </c>
      <c r="E25" s="56">
        <v>3.0579141865779005</v>
      </c>
    </row>
    <row r="26" spans="1:5" ht="12.9" customHeight="1" x14ac:dyDescent="0.25">
      <c r="A26" s="136" t="s">
        <v>35</v>
      </c>
      <c r="B26" s="136"/>
      <c r="C26" s="39">
        <v>212.31399999999999</v>
      </c>
      <c r="D26" s="40">
        <v>7.6235185298890071</v>
      </c>
      <c r="E26" s="52">
        <v>1.106237886385607</v>
      </c>
    </row>
    <row r="27" spans="1:5" ht="12.9" customHeight="1" x14ac:dyDescent="0.25">
      <c r="A27" s="42"/>
      <c r="B27" s="43" t="s">
        <v>36</v>
      </c>
      <c r="C27" s="44">
        <v>133.37200000000001</v>
      </c>
      <c r="D27" s="45">
        <v>4.7889631082658557</v>
      </c>
      <c r="E27" s="46">
        <v>0.3030781610751378</v>
      </c>
    </row>
    <row r="28" spans="1:5" ht="12.9" customHeight="1" x14ac:dyDescent="0.25">
      <c r="A28" s="42"/>
      <c r="B28" s="43" t="s">
        <v>37</v>
      </c>
      <c r="C28" s="44">
        <v>25.239000000000001</v>
      </c>
      <c r="D28" s="45">
        <v>0.90625198609544677</v>
      </c>
      <c r="E28" s="46">
        <v>3.0794363896263017</v>
      </c>
    </row>
    <row r="29" spans="1:5" ht="12.9" customHeight="1" thickBot="1" x14ac:dyDescent="0.3">
      <c r="A29" s="59"/>
      <c r="B29" s="60" t="s">
        <v>38</v>
      </c>
      <c r="C29" s="61">
        <v>53.703000000000003</v>
      </c>
      <c r="D29" s="62">
        <v>1.9283034355277062</v>
      </c>
      <c r="E29" s="63">
        <v>2.2193882406684811</v>
      </c>
    </row>
    <row r="30" spans="1:5" ht="12.9" customHeight="1" x14ac:dyDescent="0.25">
      <c r="A30" s="57" t="s">
        <v>39</v>
      </c>
      <c r="B30" s="58"/>
      <c r="C30" s="39">
        <v>260.10899999999998</v>
      </c>
      <c r="D30" s="40">
        <v>9.3396845299457407</v>
      </c>
      <c r="E30" s="52">
        <v>2.1774313930375619</v>
      </c>
    </row>
    <row r="31" spans="1:5" ht="12.9" customHeight="1" x14ac:dyDescent="0.25">
      <c r="A31" s="42"/>
      <c r="B31" s="43" t="s">
        <v>40</v>
      </c>
      <c r="C31" s="44">
        <v>117.343</v>
      </c>
      <c r="D31" s="45">
        <v>4.213412845374144</v>
      </c>
      <c r="E31" s="46">
        <v>1.8973931468069956</v>
      </c>
    </row>
    <row r="32" spans="1:5" ht="12.9" customHeight="1" thickBot="1" x14ac:dyDescent="0.3">
      <c r="A32" s="59"/>
      <c r="B32" s="60" t="s">
        <v>41</v>
      </c>
      <c r="C32" s="61">
        <v>142.76599999999999</v>
      </c>
      <c r="D32" s="62">
        <v>5.1262716845715968</v>
      </c>
      <c r="E32" s="63">
        <v>2.4087570297256971</v>
      </c>
    </row>
    <row r="33" spans="1:5" ht="12.9" customHeight="1" thickBot="1" x14ac:dyDescent="0.3">
      <c r="A33" s="64" t="s">
        <v>42</v>
      </c>
      <c r="B33" s="64" t="s">
        <v>43</v>
      </c>
      <c r="C33" s="65">
        <v>143.06299999999999</v>
      </c>
      <c r="D33" s="66">
        <v>5.136936007241685</v>
      </c>
      <c r="E33" s="67">
        <v>2.4865321794945268</v>
      </c>
    </row>
    <row r="34" spans="1:5" ht="12.9" customHeight="1" x14ac:dyDescent="0.25">
      <c r="A34" s="137" t="s">
        <v>44</v>
      </c>
      <c r="B34" s="137"/>
      <c r="C34" s="39">
        <v>177.42500000000001</v>
      </c>
      <c r="D34" s="40">
        <v>6.3707658240415483</v>
      </c>
      <c r="E34" s="52">
        <v>2.1021798678728447</v>
      </c>
    </row>
    <row r="35" spans="1:5" ht="12.9" customHeight="1" x14ac:dyDescent="0.25">
      <c r="A35" s="42"/>
      <c r="B35" s="43" t="s">
        <v>45</v>
      </c>
      <c r="C35" s="44">
        <v>113.35899999999999</v>
      </c>
      <c r="D35" s="45">
        <v>4.0703601129915503</v>
      </c>
      <c r="E35" s="46">
        <v>1.9369632660401961</v>
      </c>
    </row>
    <row r="36" spans="1:5" ht="12.9" customHeight="1" thickBot="1" x14ac:dyDescent="0.3">
      <c r="A36" s="59"/>
      <c r="B36" s="60" t="s">
        <v>46</v>
      </c>
      <c r="C36" s="61">
        <v>64.066000000000003</v>
      </c>
      <c r="D36" s="62">
        <v>2.3004057110499976</v>
      </c>
      <c r="E36" s="63">
        <v>2.3958316684514203</v>
      </c>
    </row>
    <row r="37" spans="1:5" ht="12.9" customHeight="1" thickBot="1" x14ac:dyDescent="0.3">
      <c r="A37" s="138" t="s">
        <v>47</v>
      </c>
      <c r="B37" s="138"/>
      <c r="C37" s="65">
        <v>2732.77</v>
      </c>
      <c r="D37" s="66">
        <v>98.125054084633064</v>
      </c>
      <c r="E37" s="67">
        <v>1.9978404347795253</v>
      </c>
    </row>
    <row r="38" spans="1:5" ht="12.9" customHeight="1" x14ac:dyDescent="0.25">
      <c r="A38" s="57" t="s">
        <v>48</v>
      </c>
      <c r="B38" s="43" t="s">
        <v>48</v>
      </c>
      <c r="C38" s="44">
        <v>10.599</v>
      </c>
      <c r="D38" s="45">
        <v>0.38057628276182259</v>
      </c>
      <c r="E38" s="46">
        <v>7.6040609137055837</v>
      </c>
    </row>
    <row r="39" spans="1:5" ht="12.9" customHeight="1" x14ac:dyDescent="0.25">
      <c r="A39" s="57" t="s">
        <v>49</v>
      </c>
      <c r="B39" s="43" t="s">
        <v>49</v>
      </c>
      <c r="C39" s="44">
        <v>5.2519999999999998</v>
      </c>
      <c r="D39" s="45">
        <v>0.18858256788990393</v>
      </c>
      <c r="E39" s="46">
        <v>7.1399428804569567</v>
      </c>
    </row>
    <row r="40" spans="1:5" ht="12.9" customHeight="1" x14ac:dyDescent="0.25">
      <c r="A40" s="57" t="s">
        <v>50</v>
      </c>
      <c r="B40" s="43" t="s">
        <v>50</v>
      </c>
      <c r="C40" s="44">
        <v>24.97</v>
      </c>
      <c r="D40" s="45">
        <v>0.89659305411479473</v>
      </c>
      <c r="E40" s="46">
        <v>7.5690345926851332</v>
      </c>
    </row>
    <row r="41" spans="1:5" ht="12.9" customHeight="1" x14ac:dyDescent="0.25">
      <c r="A41" s="57" t="s">
        <v>51</v>
      </c>
      <c r="B41" s="43" t="s">
        <v>51</v>
      </c>
      <c r="C41" s="44">
        <v>9.109</v>
      </c>
      <c r="D41" s="45">
        <v>0.32707513535969823</v>
      </c>
      <c r="E41" s="46">
        <v>6.7002459880520089</v>
      </c>
    </row>
    <row r="42" spans="1:5" ht="12.9" customHeight="1" thickBot="1" x14ac:dyDescent="0.3">
      <c r="A42" s="68" t="s">
        <v>52</v>
      </c>
      <c r="B42" s="48" t="s">
        <v>52</v>
      </c>
      <c r="C42" s="49">
        <v>2.2869999999999999</v>
      </c>
      <c r="D42" s="50">
        <v>8.2118875240710279E-2</v>
      </c>
      <c r="E42" s="51">
        <v>12.604628261939931</v>
      </c>
    </row>
    <row r="43" spans="1:5" ht="12.9" customHeight="1" x14ac:dyDescent="0.25">
      <c r="A43" s="57" t="s">
        <v>85</v>
      </c>
      <c r="B43" s="42"/>
      <c r="C43" s="39">
        <v>52.216999999999999</v>
      </c>
      <c r="D43" s="40">
        <v>1.8749459153669297</v>
      </c>
      <c r="E43" s="52">
        <v>7.5907114746667217</v>
      </c>
    </row>
    <row r="44" spans="1:5" ht="14.1" customHeight="1" x14ac:dyDescent="0.25">
      <c r="A44" s="120" t="s">
        <v>86</v>
      </c>
      <c r="B44" s="130"/>
      <c r="C44" s="91">
        <v>2784.9870000000001</v>
      </c>
      <c r="D44" s="92">
        <v>100</v>
      </c>
      <c r="E44" s="93">
        <v>2.097349635747217</v>
      </c>
    </row>
    <row r="45" spans="1:5" ht="11.7" customHeight="1" x14ac:dyDescent="0.3">
      <c r="A45" s="69"/>
      <c r="B45" s="69"/>
      <c r="C45" s="69"/>
      <c r="D45" s="69"/>
      <c r="E45" s="69"/>
    </row>
    <row r="46" spans="1:5" ht="11.7" customHeight="1" x14ac:dyDescent="0.25">
      <c r="A46" s="83" t="s">
        <v>76</v>
      </c>
      <c r="E46" s="7"/>
    </row>
  </sheetData>
  <mergeCells count="7">
    <mergeCell ref="A44:B44"/>
    <mergeCell ref="A4:B4"/>
    <mergeCell ref="A8:B8"/>
    <mergeCell ref="A18:B18"/>
    <mergeCell ref="A26:B26"/>
    <mergeCell ref="A34:B34"/>
    <mergeCell ref="A37:B3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topLeftCell="B10" zoomScale="145" zoomScaleNormal="145" workbookViewId="0">
      <selection activeCell="M27" sqref="M27"/>
    </sheetView>
  </sheetViews>
  <sheetFormatPr baseColWidth="10" defaultRowHeight="12.6" x14ac:dyDescent="0.25"/>
  <cols>
    <col min="8" max="8" width="16.88671875" customWidth="1"/>
  </cols>
  <sheetData>
    <row r="1" spans="1:12" ht="12.75" customHeight="1" x14ac:dyDescent="0.25"/>
    <row r="2" spans="1:12" ht="12.75" customHeight="1" x14ac:dyDescent="0.25"/>
    <row r="3" spans="1:12" ht="13.5" customHeight="1" thickBot="1" x14ac:dyDescent="0.3"/>
    <row r="4" spans="1:12" ht="20.399999999999999" x14ac:dyDescent="0.25">
      <c r="A4" s="12" t="s">
        <v>101</v>
      </c>
      <c r="H4" s="94" t="s">
        <v>58</v>
      </c>
      <c r="I4" s="95" t="s">
        <v>9</v>
      </c>
      <c r="J4" s="115" t="s">
        <v>117</v>
      </c>
      <c r="K4" s="95" t="s">
        <v>89</v>
      </c>
      <c r="L4" s="115" t="s">
        <v>117</v>
      </c>
    </row>
    <row r="5" spans="1:12" ht="13.8" x14ac:dyDescent="0.3">
      <c r="A5" s="11"/>
      <c r="H5" s="5" t="s">
        <v>54</v>
      </c>
      <c r="I5" s="13">
        <v>16.22367875510546</v>
      </c>
      <c r="J5" s="116">
        <v>-0.41632124489454014</v>
      </c>
      <c r="K5" s="13">
        <v>67.17</v>
      </c>
      <c r="L5" s="116">
        <v>0.48999999999999488</v>
      </c>
    </row>
    <row r="6" spans="1:12" ht="13.8" x14ac:dyDescent="0.3">
      <c r="H6" s="5" t="s">
        <v>28</v>
      </c>
      <c r="I6" s="13">
        <v>14.505156901470265</v>
      </c>
      <c r="J6" s="116">
        <v>0.58515690147026511</v>
      </c>
      <c r="K6" s="13">
        <v>56.74</v>
      </c>
      <c r="L6" s="116">
        <v>-0.6699999999999946</v>
      </c>
    </row>
    <row r="7" spans="1:12" ht="13.8" x14ac:dyDescent="0.3">
      <c r="H7" s="5" t="s">
        <v>55</v>
      </c>
      <c r="I7" s="13">
        <v>6.4557069125983588</v>
      </c>
      <c r="J7" s="116">
        <v>-4.293087401641138E-3</v>
      </c>
      <c r="K7" s="13">
        <v>64.86</v>
      </c>
      <c r="L7" s="116">
        <v>0.45999999999999375</v>
      </c>
    </row>
    <row r="8" spans="1:12" ht="13.8" x14ac:dyDescent="0.3">
      <c r="H8" s="5" t="s">
        <v>36</v>
      </c>
      <c r="I8" s="13">
        <v>24.342440692199261</v>
      </c>
      <c r="J8" s="116">
        <v>0.18244069219926118</v>
      </c>
      <c r="K8" s="13">
        <v>57.99</v>
      </c>
      <c r="L8" s="116">
        <v>-0.57999999999999829</v>
      </c>
    </row>
    <row r="9" spans="1:12" ht="13.8" x14ac:dyDescent="0.3">
      <c r="H9" s="5" t="s">
        <v>56</v>
      </c>
      <c r="I9" s="13">
        <v>9.8594628978074628</v>
      </c>
      <c r="J9" s="116">
        <v>-3.0537102192537802E-2</v>
      </c>
      <c r="K9" s="13">
        <v>62.09</v>
      </c>
      <c r="L9" s="116">
        <v>-4.6499999999999915</v>
      </c>
    </row>
    <row r="10" spans="1:12" ht="13.8" x14ac:dyDescent="0.3">
      <c r="H10" s="5" t="s">
        <v>22</v>
      </c>
      <c r="I10" s="13">
        <v>2.0198440822111978</v>
      </c>
      <c r="J10" s="116">
        <v>-0.530155917788802</v>
      </c>
      <c r="K10" s="13">
        <v>77.819999999999993</v>
      </c>
      <c r="L10" s="116">
        <v>0.94999999999998863</v>
      </c>
    </row>
    <row r="11" spans="1:12" ht="13.8" x14ac:dyDescent="0.3">
      <c r="H11" s="5" t="s">
        <v>31</v>
      </c>
      <c r="I11" s="13">
        <v>17.490043377895031</v>
      </c>
      <c r="J11" s="116">
        <v>0.8800433778950314</v>
      </c>
      <c r="K11" s="13">
        <v>64.97</v>
      </c>
      <c r="L11" s="116">
        <v>0.43999999999999773</v>
      </c>
    </row>
    <row r="12" spans="1:12" ht="13.8" x14ac:dyDescent="0.3">
      <c r="H12" s="5" t="s">
        <v>18</v>
      </c>
      <c r="I12" s="13">
        <v>12.068929062268738</v>
      </c>
      <c r="J12" s="116">
        <v>-0.13107093773126088</v>
      </c>
      <c r="K12" s="13">
        <v>64.930000000000007</v>
      </c>
      <c r="L12" s="116">
        <v>0.19000000000001194</v>
      </c>
    </row>
    <row r="13" spans="1:12" ht="13.8" x14ac:dyDescent="0.3">
      <c r="H13" s="5" t="s">
        <v>14</v>
      </c>
      <c r="I13" s="13">
        <v>14.20222999110486</v>
      </c>
      <c r="J13" s="116">
        <v>-0.36777000889514078</v>
      </c>
      <c r="K13" s="13">
        <v>61.87</v>
      </c>
      <c r="L13" s="116">
        <v>-2.3100000000000094</v>
      </c>
    </row>
    <row r="14" spans="1:12" ht="13.8" x14ac:dyDescent="0.3">
      <c r="H14" s="5" t="s">
        <v>48</v>
      </c>
      <c r="I14" s="13">
        <v>7.500707613925842</v>
      </c>
      <c r="J14" s="116">
        <v>-0.61929238607415726</v>
      </c>
      <c r="K14" s="13">
        <v>65.2</v>
      </c>
      <c r="L14" s="116">
        <v>1.9000000000000057</v>
      </c>
    </row>
    <row r="15" spans="1:12" ht="13.8" x14ac:dyDescent="0.3">
      <c r="H15" s="5" t="s">
        <v>49</v>
      </c>
      <c r="I15" s="13">
        <v>3.9603960396039604</v>
      </c>
      <c r="J15" s="116">
        <v>-0.19960396039603978</v>
      </c>
      <c r="K15" s="13">
        <v>75.400000000000006</v>
      </c>
      <c r="L15" s="116">
        <v>-2.1599999999999966</v>
      </c>
    </row>
    <row r="16" spans="1:12" ht="13.8" x14ac:dyDescent="0.3">
      <c r="H16" s="5" t="s">
        <v>29</v>
      </c>
      <c r="I16" s="13">
        <v>26.829567125856318</v>
      </c>
      <c r="J16" s="116">
        <v>1.2295671258563168</v>
      </c>
      <c r="K16" s="13">
        <v>56.06</v>
      </c>
      <c r="L16" s="116">
        <v>-2.4600000000000009</v>
      </c>
    </row>
    <row r="17" spans="1:12" ht="13.8" x14ac:dyDescent="0.3">
      <c r="H17" s="5" t="s">
        <v>37</v>
      </c>
      <c r="I17" s="13">
        <v>9.1326914695510908</v>
      </c>
      <c r="J17" s="116">
        <v>0.23269146955109044</v>
      </c>
      <c r="K17" s="13">
        <v>71.040000000000006</v>
      </c>
      <c r="L17" s="116">
        <v>-0.25</v>
      </c>
    </row>
    <row r="18" spans="1:12" ht="13.8" x14ac:dyDescent="0.3">
      <c r="H18" s="5" t="s">
        <v>15</v>
      </c>
      <c r="I18" s="13">
        <v>29.43488124813187</v>
      </c>
      <c r="J18" s="116">
        <v>1.7448812481318683</v>
      </c>
      <c r="K18" s="13">
        <v>54.67</v>
      </c>
      <c r="L18" s="116">
        <v>-1.4699999999999989</v>
      </c>
    </row>
    <row r="19" spans="1:12" ht="13.8" x14ac:dyDescent="0.3">
      <c r="H19" s="5" t="s">
        <v>51</v>
      </c>
      <c r="I19" s="13">
        <v>10.857393786365133</v>
      </c>
      <c r="J19" s="116">
        <v>-0.94260621363486763</v>
      </c>
      <c r="K19" s="13">
        <v>56.6</v>
      </c>
      <c r="L19" s="116">
        <v>0.96000000000000085</v>
      </c>
    </row>
    <row r="20" spans="1:12" ht="13.8" x14ac:dyDescent="0.3">
      <c r="H20" s="5" t="s">
        <v>52</v>
      </c>
      <c r="I20" s="13">
        <v>1.3992129427197202</v>
      </c>
      <c r="J20" s="116">
        <v>-8.0787057280279795E-2</v>
      </c>
      <c r="K20" s="13">
        <v>54.92</v>
      </c>
      <c r="L20" s="116">
        <v>-0.36999999999999744</v>
      </c>
    </row>
    <row r="21" spans="1:12" ht="13.8" x14ac:dyDescent="0.3">
      <c r="H21" s="5" t="s">
        <v>40</v>
      </c>
      <c r="I21" s="13">
        <v>16.526763420059144</v>
      </c>
      <c r="J21" s="116">
        <v>5.676342005914492E-2</v>
      </c>
      <c r="K21" s="13">
        <v>69.05</v>
      </c>
      <c r="L21" s="116">
        <v>-0.10999999999999943</v>
      </c>
    </row>
    <row r="22" spans="1:12" ht="13.8" x14ac:dyDescent="0.3">
      <c r="H22" s="5" t="s">
        <v>24</v>
      </c>
      <c r="I22" s="13">
        <v>10.434752613000034</v>
      </c>
      <c r="J22" s="116">
        <v>-0.1852473869999649</v>
      </c>
      <c r="K22" s="13">
        <v>72.5</v>
      </c>
      <c r="L22" s="116">
        <v>0.76000000000000512</v>
      </c>
    </row>
    <row r="23" spans="1:12" ht="13.8" x14ac:dyDescent="0.3">
      <c r="H23" s="5" t="s">
        <v>43</v>
      </c>
      <c r="I23" s="13">
        <v>31.419025184708836</v>
      </c>
      <c r="J23" s="116">
        <v>0.52902518470883564</v>
      </c>
      <c r="K23" s="13">
        <v>53.03</v>
      </c>
      <c r="L23" s="116">
        <v>-0.17999999999999972</v>
      </c>
    </row>
    <row r="24" spans="1:12" ht="13.8" x14ac:dyDescent="0.3">
      <c r="H24" s="5" t="s">
        <v>46</v>
      </c>
      <c r="I24" s="13">
        <v>20.403958417881558</v>
      </c>
      <c r="J24" s="116">
        <v>6.3958417881558205E-2</v>
      </c>
      <c r="K24" s="13">
        <v>64.08</v>
      </c>
      <c r="L24" s="116">
        <v>0.18999999999999773</v>
      </c>
    </row>
    <row r="25" spans="1:12" ht="13.8" x14ac:dyDescent="0.3">
      <c r="H25" s="5" t="s">
        <v>34</v>
      </c>
      <c r="I25" s="13">
        <v>18.1224281243442</v>
      </c>
      <c r="J25" s="116">
        <v>-0.25757187565579898</v>
      </c>
      <c r="K25" s="13">
        <v>63.27</v>
      </c>
      <c r="L25" s="116">
        <v>0.45000000000000284</v>
      </c>
    </row>
    <row r="26" spans="1:12" ht="13.8" x14ac:dyDescent="0.3">
      <c r="A26" s="12" t="s">
        <v>102</v>
      </c>
      <c r="H26" s="5" t="s">
        <v>57</v>
      </c>
      <c r="I26" s="13">
        <v>9.2492772825825096</v>
      </c>
      <c r="J26" s="116">
        <v>-0.72072271741749105</v>
      </c>
      <c r="K26" s="13">
        <v>69.05</v>
      </c>
      <c r="L26" s="116">
        <v>0.85999999999999943</v>
      </c>
    </row>
    <row r="27" spans="1:12" ht="13.8" x14ac:dyDescent="0.3">
      <c r="A27" s="12"/>
      <c r="H27" s="5" t="s">
        <v>32</v>
      </c>
      <c r="I27" s="13">
        <v>32.468586669317233</v>
      </c>
      <c r="J27" s="116">
        <v>1.1785866693172338</v>
      </c>
      <c r="K27" s="13">
        <v>45.18</v>
      </c>
      <c r="L27" s="116">
        <v>-1.0300000000000011</v>
      </c>
    </row>
    <row r="28" spans="1:12" ht="13.8" x14ac:dyDescent="0.3">
      <c r="H28" s="5" t="s">
        <v>38</v>
      </c>
      <c r="I28" s="13">
        <v>15.589445654805132</v>
      </c>
      <c r="J28" s="116">
        <v>-0.36055434519486695</v>
      </c>
      <c r="K28" s="13">
        <v>67.37</v>
      </c>
      <c r="L28" s="116">
        <v>0.51000000000000512</v>
      </c>
    </row>
    <row r="29" spans="1:12" ht="13.8" x14ac:dyDescent="0.3">
      <c r="H29" s="5" t="s">
        <v>25</v>
      </c>
      <c r="I29" s="13">
        <v>19.108280254777071</v>
      </c>
      <c r="J29" s="116">
        <v>1.3482802547770696</v>
      </c>
      <c r="K29" s="13">
        <v>54.59</v>
      </c>
      <c r="L29" s="116">
        <v>-1.029999999999994</v>
      </c>
    </row>
    <row r="30" spans="1:12" ht="13.8" x14ac:dyDescent="0.3">
      <c r="H30" s="5" t="s">
        <v>20</v>
      </c>
      <c r="I30" s="13">
        <v>20.911224348054947</v>
      </c>
      <c r="J30" s="116">
        <v>1.6212243480549482</v>
      </c>
      <c r="K30" s="13">
        <v>60.82</v>
      </c>
      <c r="L30" s="116">
        <v>-1.2000000000000028</v>
      </c>
    </row>
    <row r="31" spans="1:12" ht="13.8" x14ac:dyDescent="0.3">
      <c r="H31" s="5" t="s">
        <v>77</v>
      </c>
      <c r="I31" s="13">
        <v>7.2086503804565476</v>
      </c>
      <c r="J31" s="116">
        <v>-0.2913496195434524</v>
      </c>
      <c r="K31" s="13">
        <v>70.06</v>
      </c>
      <c r="L31" s="116">
        <v>1.460000000000008</v>
      </c>
    </row>
    <row r="32" spans="1:12" ht="13.8" x14ac:dyDescent="0.3">
      <c r="H32" s="5" t="s">
        <v>26</v>
      </c>
      <c r="I32" s="13">
        <v>7.3639519552937474</v>
      </c>
      <c r="J32" s="116">
        <v>0.18395195529374764</v>
      </c>
      <c r="K32" s="13">
        <v>74.73</v>
      </c>
      <c r="L32" s="116">
        <v>-0.10999999999999943</v>
      </c>
    </row>
    <row r="33" spans="8:12" ht="13.8" x14ac:dyDescent="0.3">
      <c r="H33" s="5" t="s">
        <v>41</v>
      </c>
      <c r="I33" s="13">
        <v>18.068027401482144</v>
      </c>
      <c r="J33" s="116">
        <v>0.93802740148214525</v>
      </c>
      <c r="K33" s="13">
        <v>60.55</v>
      </c>
      <c r="L33" s="116">
        <v>-0.67000000000000171</v>
      </c>
    </row>
    <row r="34" spans="8:12" ht="13.8" x14ac:dyDescent="0.3">
      <c r="H34" s="5" t="s">
        <v>33</v>
      </c>
      <c r="I34" s="13">
        <v>26.0274547668024</v>
      </c>
      <c r="J34" s="116">
        <v>0.97745476680239918</v>
      </c>
      <c r="K34" s="13">
        <v>53.38</v>
      </c>
      <c r="L34" s="116">
        <v>-1.5700000000000003</v>
      </c>
    </row>
    <row r="35" spans="8:12" ht="13.8" x14ac:dyDescent="0.3">
      <c r="H35" s="5" t="s">
        <v>112</v>
      </c>
      <c r="I35" s="13">
        <v>21.3</v>
      </c>
      <c r="J35" s="116">
        <v>0.6255751205377571</v>
      </c>
      <c r="K35" s="13">
        <v>59.2</v>
      </c>
      <c r="L35" s="116">
        <v>-0.75177023333294102</v>
      </c>
    </row>
    <row r="36" spans="8:12" x14ac:dyDescent="0.25">
      <c r="H36" s="139" t="s">
        <v>100</v>
      </c>
      <c r="I36" s="139"/>
      <c r="J36" s="139"/>
      <c r="K36" s="139"/>
    </row>
    <row r="37" spans="8:12" x14ac:dyDescent="0.25">
      <c r="H37" s="15" t="s">
        <v>64</v>
      </c>
      <c r="I37" s="14"/>
      <c r="J37" s="14"/>
      <c r="K37" s="14"/>
      <c r="L37" s="14"/>
    </row>
    <row r="38" spans="8:12" ht="12.75" customHeight="1" x14ac:dyDescent="0.25">
      <c r="H38" s="15" t="s">
        <v>65</v>
      </c>
      <c r="I38" s="14"/>
      <c r="J38" s="14"/>
      <c r="K38" s="14"/>
      <c r="L38" s="14"/>
    </row>
    <row r="39" spans="8:12" ht="12.75" customHeight="1" x14ac:dyDescent="0.25">
      <c r="H39" s="15" t="s">
        <v>66</v>
      </c>
      <c r="I39" s="14"/>
      <c r="J39" s="14"/>
      <c r="K39" s="14"/>
      <c r="L39" s="14"/>
    </row>
    <row r="40" spans="8:12" ht="12.75" customHeight="1" x14ac:dyDescent="0.25">
      <c r="H40" s="15" t="s">
        <v>67</v>
      </c>
    </row>
  </sheetData>
  <mergeCells count="1">
    <mergeCell ref="H36:K3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showGridLines="0" workbookViewId="0">
      <selection activeCell="D34" sqref="D34"/>
    </sheetView>
  </sheetViews>
  <sheetFormatPr baseColWidth="10" defaultRowHeight="12.6" x14ac:dyDescent="0.25"/>
  <cols>
    <col min="1" max="1" width="39.44140625" customWidth="1"/>
  </cols>
  <sheetData>
    <row r="1" spans="1:7" ht="12.9" customHeight="1" x14ac:dyDescent="0.3">
      <c r="A1" s="2" t="s">
        <v>109</v>
      </c>
      <c r="B1" s="2"/>
      <c r="C1" s="2"/>
      <c r="D1" s="2"/>
      <c r="E1" s="2"/>
    </row>
    <row r="2" spans="1:7" x14ac:dyDescent="0.25">
      <c r="A2" s="1"/>
    </row>
    <row r="3" spans="1:7" x14ac:dyDescent="0.25">
      <c r="A3" s="141" t="s">
        <v>2</v>
      </c>
      <c r="B3" s="141" t="s">
        <v>7</v>
      </c>
      <c r="C3" s="141" t="s">
        <v>8</v>
      </c>
      <c r="D3" s="141" t="s">
        <v>1</v>
      </c>
      <c r="E3" s="143" t="s">
        <v>78</v>
      </c>
    </row>
    <row r="4" spans="1:7" x14ac:dyDescent="0.25">
      <c r="A4" s="142"/>
      <c r="B4" s="142"/>
      <c r="C4" s="142"/>
      <c r="D4" s="142"/>
      <c r="E4" s="142"/>
    </row>
    <row r="5" spans="1:7" x14ac:dyDescent="0.25">
      <c r="A5" s="72" t="s">
        <v>93</v>
      </c>
      <c r="B5" s="73">
        <f>120.93+46.228+1524.513</f>
        <v>1691.6709999999998</v>
      </c>
      <c r="C5" s="74">
        <f>2.527+1.777</f>
        <v>4.3040000000000003</v>
      </c>
      <c r="D5" s="73">
        <f t="shared" ref="D5:D10" si="0">SUM(B5:C5)</f>
        <v>1695.9749999999999</v>
      </c>
      <c r="E5" s="75">
        <f>100*C5/D5</f>
        <v>0.25377732572708916</v>
      </c>
    </row>
    <row r="6" spans="1:7" x14ac:dyDescent="0.25">
      <c r="A6" s="72" t="s">
        <v>69</v>
      </c>
      <c r="B6" s="73">
        <v>69.144000000000005</v>
      </c>
      <c r="C6" s="73">
        <v>53.944000000000003</v>
      </c>
      <c r="D6" s="73">
        <f t="shared" si="0"/>
        <v>123.08800000000001</v>
      </c>
      <c r="E6" s="75">
        <f>100*C6/D6</f>
        <v>43.825555699987</v>
      </c>
    </row>
    <row r="7" spans="1:7" x14ac:dyDescent="0.25">
      <c r="A7" s="72" t="s">
        <v>114</v>
      </c>
      <c r="B7" s="73">
        <v>184.596</v>
      </c>
      <c r="C7" s="73">
        <v>82.754000000000005</v>
      </c>
      <c r="D7" s="73">
        <f t="shared" si="0"/>
        <v>267.35000000000002</v>
      </c>
      <c r="E7" s="75">
        <f t="shared" ref="E7:E12" si="1">100*C7/D7</f>
        <v>30.95343183093323</v>
      </c>
    </row>
    <row r="8" spans="1:7" x14ac:dyDescent="0.25">
      <c r="A8" s="72" t="s">
        <v>5</v>
      </c>
      <c r="B8" s="76">
        <v>71.007000000000005</v>
      </c>
      <c r="C8" s="76">
        <v>13.896000000000001</v>
      </c>
      <c r="D8" s="73">
        <f t="shared" si="0"/>
        <v>84.903000000000006</v>
      </c>
      <c r="E8" s="75">
        <f t="shared" si="1"/>
        <v>16.366912829935337</v>
      </c>
    </row>
    <row r="9" spans="1:7" x14ac:dyDescent="0.25">
      <c r="A9" s="72" t="s">
        <v>70</v>
      </c>
      <c r="B9" s="73">
        <v>1.2989999999999999</v>
      </c>
      <c r="C9" s="73">
        <v>218.161</v>
      </c>
      <c r="D9" s="73">
        <f t="shared" si="0"/>
        <v>219.46</v>
      </c>
      <c r="E9" s="75">
        <f t="shared" si="1"/>
        <v>99.408092590904943</v>
      </c>
    </row>
    <row r="10" spans="1:7" x14ac:dyDescent="0.25">
      <c r="A10" s="72" t="s">
        <v>0</v>
      </c>
      <c r="B10" s="73">
        <v>174.68700000000001</v>
      </c>
      <c r="C10" s="73">
        <v>219.524</v>
      </c>
      <c r="D10" s="73">
        <f t="shared" si="0"/>
        <v>394.21100000000001</v>
      </c>
      <c r="E10" s="75">
        <f t="shared" si="1"/>
        <v>55.686929081126607</v>
      </c>
    </row>
    <row r="11" spans="1:7" x14ac:dyDescent="0.25">
      <c r="A11" s="97"/>
      <c r="B11" s="97"/>
      <c r="C11" s="97"/>
      <c r="D11" s="97"/>
      <c r="E11" s="97"/>
    </row>
    <row r="12" spans="1:7" x14ac:dyDescent="0.25">
      <c r="A12" s="77" t="s">
        <v>1</v>
      </c>
      <c r="B12" s="78">
        <f>SUM(B5:B10)</f>
        <v>2192.404</v>
      </c>
      <c r="C12" s="78">
        <f>SUM(C5:C10)</f>
        <v>592.58300000000008</v>
      </c>
      <c r="D12" s="78">
        <f>SUM(D5:D10)</f>
        <v>2784.9870000000001</v>
      </c>
      <c r="E12" s="79">
        <f t="shared" si="1"/>
        <v>21.277765389928213</v>
      </c>
    </row>
    <row r="13" spans="1:7" ht="12.75" customHeight="1" x14ac:dyDescent="0.25">
      <c r="A13" s="77" t="s">
        <v>94</v>
      </c>
      <c r="B13" s="80">
        <f>100*(B12-2163.824)/2163.824</f>
        <v>1.3208098255680649</v>
      </c>
      <c r="C13" s="80">
        <f>100*(C12-563.952)/563.952</f>
        <v>5.0768505121003358</v>
      </c>
      <c r="D13" s="80">
        <f>100*(D12-2727.776)/2727.776</f>
        <v>2.0973496357472259</v>
      </c>
      <c r="E13" s="81" t="s">
        <v>10</v>
      </c>
    </row>
    <row r="14" spans="1:7" ht="9.75" customHeight="1" x14ac:dyDescent="0.25"/>
    <row r="15" spans="1:7" ht="39" customHeight="1" x14ac:dyDescent="0.25">
      <c r="A15" s="144" t="s">
        <v>63</v>
      </c>
      <c r="B15" s="144"/>
      <c r="C15" s="144"/>
      <c r="D15" s="144"/>
      <c r="E15" s="144"/>
      <c r="F15" s="3"/>
    </row>
    <row r="16" spans="1:7" ht="39" customHeight="1" x14ac:dyDescent="0.25">
      <c r="A16" s="140" t="s">
        <v>113</v>
      </c>
      <c r="B16" s="140"/>
      <c r="C16" s="140"/>
      <c r="D16" s="140"/>
      <c r="E16" s="140"/>
      <c r="F16" s="82"/>
      <c r="G16" s="82"/>
    </row>
  </sheetData>
  <mergeCells count="7">
    <mergeCell ref="A16:E16"/>
    <mergeCell ref="A3:A4"/>
    <mergeCell ref="B3:B4"/>
    <mergeCell ref="C3:C4"/>
    <mergeCell ref="D3:D4"/>
    <mergeCell ref="E3:E4"/>
    <mergeCell ref="A15:E1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showGridLines="0" workbookViewId="0">
      <selection activeCell="E29" sqref="E29"/>
    </sheetView>
  </sheetViews>
  <sheetFormatPr baseColWidth="10" defaultRowHeight="12.6" x14ac:dyDescent="0.25"/>
  <cols>
    <col min="8" max="8" width="16.88671875" customWidth="1"/>
  </cols>
  <sheetData>
    <row r="1" spans="1:9" ht="12.75" customHeight="1" x14ac:dyDescent="0.25"/>
    <row r="2" spans="1:9" ht="12.75" customHeight="1" x14ac:dyDescent="0.25"/>
    <row r="3" spans="1:9" ht="13.2" thickBot="1" x14ac:dyDescent="0.3"/>
    <row r="4" spans="1:9" ht="20.399999999999999" x14ac:dyDescent="0.25">
      <c r="A4" s="12" t="s">
        <v>103</v>
      </c>
      <c r="H4" s="94" t="s">
        <v>58</v>
      </c>
      <c r="I4" s="95" t="s">
        <v>89</v>
      </c>
    </row>
    <row r="5" spans="1:9" x14ac:dyDescent="0.25">
      <c r="H5" s="5" t="s">
        <v>54</v>
      </c>
      <c r="I5" s="13">
        <v>67.180000000000007</v>
      </c>
    </row>
    <row r="6" spans="1:9" x14ac:dyDescent="0.25">
      <c r="H6" s="5" t="s">
        <v>28</v>
      </c>
      <c r="I6" s="13">
        <v>56.74</v>
      </c>
    </row>
    <row r="7" spans="1:9" x14ac:dyDescent="0.25">
      <c r="H7" s="5" t="s">
        <v>55</v>
      </c>
      <c r="I7" s="13">
        <v>64.86</v>
      </c>
    </row>
    <row r="8" spans="1:9" x14ac:dyDescent="0.25">
      <c r="H8" s="5" t="s">
        <v>36</v>
      </c>
      <c r="I8" s="13">
        <v>57.99</v>
      </c>
    </row>
    <row r="9" spans="1:9" x14ac:dyDescent="0.25">
      <c r="H9" s="5" t="s">
        <v>56</v>
      </c>
      <c r="I9" s="13">
        <v>68.27</v>
      </c>
    </row>
    <row r="10" spans="1:9" x14ac:dyDescent="0.25">
      <c r="H10" s="5" t="s">
        <v>22</v>
      </c>
      <c r="I10" s="13">
        <v>77.819999999999993</v>
      </c>
    </row>
    <row r="11" spans="1:9" x14ac:dyDescent="0.25">
      <c r="H11" s="5" t="s">
        <v>31</v>
      </c>
      <c r="I11" s="13">
        <v>66.849999999999994</v>
      </c>
    </row>
    <row r="12" spans="1:9" x14ac:dyDescent="0.25">
      <c r="H12" s="5" t="s">
        <v>18</v>
      </c>
      <c r="I12" s="13">
        <v>64.930000000000007</v>
      </c>
    </row>
    <row r="13" spans="1:9" x14ac:dyDescent="0.25">
      <c r="H13" s="5" t="s">
        <v>14</v>
      </c>
      <c r="I13" s="13">
        <v>70.95</v>
      </c>
    </row>
    <row r="14" spans="1:9" x14ac:dyDescent="0.25">
      <c r="H14" s="5" t="s">
        <v>48</v>
      </c>
      <c r="I14" s="13">
        <v>65.2</v>
      </c>
    </row>
    <row r="15" spans="1:9" x14ac:dyDescent="0.25">
      <c r="H15" s="5" t="s">
        <v>49</v>
      </c>
      <c r="I15" s="13">
        <v>75.400000000000006</v>
      </c>
    </row>
    <row r="16" spans="1:9" x14ac:dyDescent="0.25">
      <c r="H16" s="5" t="s">
        <v>29</v>
      </c>
      <c r="I16" s="13">
        <v>57.28</v>
      </c>
    </row>
    <row r="17" spans="1:9" x14ac:dyDescent="0.25">
      <c r="H17" s="5" t="s">
        <v>37</v>
      </c>
      <c r="I17" s="13">
        <v>71.040000000000006</v>
      </c>
    </row>
    <row r="18" spans="1:9" x14ac:dyDescent="0.25">
      <c r="H18" s="5" t="s">
        <v>15</v>
      </c>
      <c r="I18" s="13">
        <v>54.67</v>
      </c>
    </row>
    <row r="19" spans="1:9" x14ac:dyDescent="0.25">
      <c r="H19" s="5" t="s">
        <v>51</v>
      </c>
      <c r="I19" s="13">
        <v>56.6</v>
      </c>
    </row>
    <row r="20" spans="1:9" x14ac:dyDescent="0.25">
      <c r="H20" s="5" t="s">
        <v>52</v>
      </c>
      <c r="I20" s="13">
        <v>54.92</v>
      </c>
    </row>
    <row r="21" spans="1:9" x14ac:dyDescent="0.25">
      <c r="H21" s="5" t="s">
        <v>40</v>
      </c>
      <c r="I21" s="13">
        <v>69.14</v>
      </c>
    </row>
    <row r="22" spans="1:9" x14ac:dyDescent="0.25">
      <c r="H22" s="5" t="s">
        <v>24</v>
      </c>
      <c r="I22" s="13">
        <v>72.81</v>
      </c>
    </row>
    <row r="23" spans="1:9" x14ac:dyDescent="0.25">
      <c r="H23" s="5" t="s">
        <v>43</v>
      </c>
      <c r="I23" s="13">
        <v>53.03</v>
      </c>
    </row>
    <row r="24" spans="1:9" x14ac:dyDescent="0.25">
      <c r="H24" s="5" t="s">
        <v>46</v>
      </c>
      <c r="I24" s="13">
        <v>64.459999999999994</v>
      </c>
    </row>
    <row r="25" spans="1:9" x14ac:dyDescent="0.25">
      <c r="H25" s="5" t="s">
        <v>34</v>
      </c>
      <c r="I25" s="13">
        <v>63.27</v>
      </c>
    </row>
    <row r="26" spans="1:9" ht="35.25" customHeight="1" x14ac:dyDescent="0.25">
      <c r="A26" s="140" t="s">
        <v>110</v>
      </c>
      <c r="B26" s="140"/>
      <c r="C26" s="140"/>
      <c r="D26" s="140"/>
      <c r="E26" s="140"/>
      <c r="F26" s="140"/>
      <c r="H26" s="5" t="s">
        <v>57</v>
      </c>
      <c r="I26" s="13">
        <v>69.05</v>
      </c>
    </row>
    <row r="27" spans="1:9" x14ac:dyDescent="0.25">
      <c r="H27" s="5" t="s">
        <v>32</v>
      </c>
      <c r="I27" s="13">
        <v>50.38</v>
      </c>
    </row>
    <row r="28" spans="1:9" x14ac:dyDescent="0.25">
      <c r="H28" s="5" t="s">
        <v>38</v>
      </c>
      <c r="I28" s="13">
        <v>67.37</v>
      </c>
    </row>
    <row r="29" spans="1:9" x14ac:dyDescent="0.25">
      <c r="H29" s="5" t="s">
        <v>25</v>
      </c>
      <c r="I29" s="13">
        <v>54.59</v>
      </c>
    </row>
    <row r="30" spans="1:9" x14ac:dyDescent="0.25">
      <c r="H30" s="5" t="s">
        <v>20</v>
      </c>
      <c r="I30" s="13">
        <v>60.98</v>
      </c>
    </row>
    <row r="31" spans="1:9" x14ac:dyDescent="0.25">
      <c r="H31" s="5" t="s">
        <v>77</v>
      </c>
      <c r="I31" s="13">
        <v>70.06</v>
      </c>
    </row>
    <row r="32" spans="1:9" x14ac:dyDescent="0.25">
      <c r="H32" s="5" t="s">
        <v>26</v>
      </c>
      <c r="I32" s="13">
        <v>74.73</v>
      </c>
    </row>
    <row r="33" spans="8:9" x14ac:dyDescent="0.25">
      <c r="H33" s="5" t="s">
        <v>41</v>
      </c>
      <c r="I33" s="13">
        <v>60.55</v>
      </c>
    </row>
    <row r="34" spans="8:9" x14ac:dyDescent="0.25">
      <c r="H34" s="5" t="s">
        <v>33</v>
      </c>
      <c r="I34" s="13">
        <v>57.66</v>
      </c>
    </row>
    <row r="35" spans="8:9" ht="20.399999999999999" x14ac:dyDescent="0.25">
      <c r="H35" s="84" t="s">
        <v>99</v>
      </c>
      <c r="I35" s="84"/>
    </row>
    <row r="36" spans="8:9" x14ac:dyDescent="0.25">
      <c r="H36" s="15" t="s">
        <v>64</v>
      </c>
      <c r="I36" s="14"/>
    </row>
    <row r="37" spans="8:9" ht="12.75" customHeight="1" x14ac:dyDescent="0.25">
      <c r="H37" s="15" t="s">
        <v>65</v>
      </c>
      <c r="I37" s="14"/>
    </row>
    <row r="38" spans="8:9" ht="12.75" customHeight="1" x14ac:dyDescent="0.25">
      <c r="H38" s="15" t="s">
        <v>66</v>
      </c>
      <c r="I38" s="14"/>
    </row>
    <row r="39" spans="8:9" ht="12.75" customHeight="1" x14ac:dyDescent="0.25">
      <c r="H39" s="15" t="s">
        <v>67</v>
      </c>
      <c r="I39" s="14"/>
    </row>
    <row r="40" spans="8:9" ht="12.75" customHeight="1" x14ac:dyDescent="0.25"/>
  </sheetData>
  <mergeCells count="1">
    <mergeCell ref="A26:F2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Sommaire</vt:lpstr>
      <vt:lpstr>Tableau 1</vt:lpstr>
      <vt:lpstr>Tableau 2</vt:lpstr>
      <vt:lpstr>Tableau 3</vt:lpstr>
      <vt:lpstr>Cartes</vt:lpstr>
      <vt:lpstr>Annexe 1</vt:lpstr>
      <vt:lpstr>Annexe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MENESR-DEPP</dc:creator>
  <cp:lastModifiedBy>Cosima Bluntz</cp:lastModifiedBy>
  <cp:lastPrinted>2016-08-22T13:15:45Z</cp:lastPrinted>
  <dcterms:created xsi:type="dcterms:W3CDTF">1999-07-07T16:14:00Z</dcterms:created>
  <dcterms:modified xsi:type="dcterms:W3CDTF">2021-07-27T14:23:48Z</dcterms:modified>
</cp:coreProperties>
</file>