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485" windowWidth="8640" windowHeight="3045" tabRatio="616" activeTab="3"/>
  </bookViews>
  <sheets>
    <sheet name="Tableau 1" sheetId="44" r:id="rId1"/>
    <sheet name="Tableau 2 " sheetId="20" r:id="rId2"/>
    <sheet name="Tableau 3" sheetId="45" r:id="rId3"/>
    <sheet name="Tableau 4" sheetId="18" r:id="rId4"/>
    <sheet name="graf1" sheetId="13" r:id="rId5"/>
  </sheets>
  <definedNames>
    <definedName name="RTAUXACA2006" localSheetId="0">#REF!</definedName>
    <definedName name="RTAUXACA2006" localSheetId="2">#REF!</definedName>
    <definedName name="RTAUXACA2006">#REF!</definedName>
    <definedName name="_xlnm.Print_Area" localSheetId="4">graf1!$J$14:$AE$43</definedName>
    <definedName name="_xlnm.Print_Area" localSheetId="0">'Tableau 1'!$A$1:$U$37</definedName>
    <definedName name="_xlnm.Print_Area" localSheetId="1">'Tableau 2 '!$A$1:$T$105</definedName>
    <definedName name="_xlnm.Print_Area" localSheetId="2">'Tableau 3'!$A$1:$U$32</definedName>
    <definedName name="_xlnm.Print_Area" localSheetId="3">'Tableau 4'!$A$1:$M$42</definedName>
  </definedNames>
  <calcPr calcId="145621"/>
</workbook>
</file>

<file path=xl/calcChain.xml><?xml version="1.0" encoding="utf-8"?>
<calcChain xmlns="http://schemas.openxmlformats.org/spreadsheetml/2006/main">
  <c r="G25" i="45" l="1"/>
  <c r="G21" i="45"/>
  <c r="G20" i="45"/>
  <c r="G26" i="45"/>
  <c r="G24" i="45"/>
  <c r="G23" i="45"/>
  <c r="G22" i="45"/>
  <c r="G19" i="45"/>
  <c r="G18" i="45"/>
  <c r="G17" i="45"/>
  <c r="G16" i="45"/>
  <c r="G15" i="45"/>
  <c r="G14" i="45"/>
  <c r="G13" i="45"/>
  <c r="G12" i="45"/>
  <c r="G11" i="45"/>
  <c r="G10" i="45"/>
  <c r="G9" i="45"/>
  <c r="G8" i="45"/>
  <c r="G7" i="45"/>
  <c r="G6" i="45"/>
  <c r="G5" i="45"/>
  <c r="T8" i="45" l="1"/>
  <c r="T24" i="45"/>
  <c r="T23" i="45"/>
  <c r="T22" i="45"/>
  <c r="T19" i="45"/>
  <c r="T18" i="45"/>
  <c r="T17" i="45"/>
  <c r="T16" i="45"/>
  <c r="T15" i="45"/>
  <c r="T13" i="45" s="1"/>
  <c r="T14" i="45"/>
  <c r="T12" i="45"/>
  <c r="T11" i="45"/>
  <c r="T10" i="45"/>
  <c r="T9" i="45"/>
  <c r="T7" i="45"/>
  <c r="T6" i="45"/>
  <c r="K27" i="44"/>
  <c r="K26" i="44"/>
  <c r="K25" i="44"/>
  <c r="K24" i="44"/>
  <c r="K23" i="44"/>
  <c r="K22" i="44"/>
  <c r="K21" i="44"/>
  <c r="K20" i="44"/>
  <c r="K19" i="44"/>
  <c r="K18" i="44"/>
  <c r="K16" i="44"/>
  <c r="K15" i="44"/>
  <c r="K14" i="44"/>
  <c r="K13" i="44"/>
  <c r="K12" i="44"/>
  <c r="K11" i="44"/>
  <c r="K9" i="44"/>
  <c r="K8" i="44"/>
  <c r="K7" i="44"/>
  <c r="K6" i="44"/>
  <c r="T26" i="44"/>
  <c r="T27" i="44"/>
  <c r="I27" i="44"/>
  <c r="T25" i="44"/>
  <c r="T24" i="44"/>
  <c r="T23" i="44"/>
  <c r="T22" i="44"/>
  <c r="T21" i="44"/>
  <c r="T20" i="44"/>
  <c r="T19" i="44"/>
  <c r="T17" i="44"/>
  <c r="T16" i="44"/>
  <c r="T15" i="44"/>
  <c r="T14" i="44"/>
  <c r="T13" i="44"/>
  <c r="T12" i="44"/>
  <c r="T11" i="44"/>
  <c r="T9" i="44"/>
  <c r="T8" i="44"/>
  <c r="T7" i="44"/>
  <c r="J24" i="44"/>
  <c r="J23" i="44"/>
  <c r="J22" i="44"/>
  <c r="J21" i="44"/>
  <c r="J20" i="44"/>
  <c r="J19" i="44"/>
  <c r="J16" i="44"/>
  <c r="J14" i="44" s="1"/>
  <c r="J15" i="44"/>
  <c r="J13" i="44"/>
  <c r="J12" i="44"/>
  <c r="J10" i="44"/>
  <c r="J17" i="44" s="1"/>
  <c r="J25" i="44" s="1"/>
  <c r="J27" i="44" s="1"/>
  <c r="J7" i="44"/>
  <c r="J9" i="44"/>
  <c r="J8" i="44"/>
  <c r="G28" i="44"/>
  <c r="G26" i="44"/>
  <c r="G24" i="44"/>
  <c r="G23" i="44"/>
  <c r="G22" i="44"/>
  <c r="G21" i="44"/>
  <c r="G20" i="44"/>
  <c r="G19" i="44"/>
  <c r="G17" i="44"/>
  <c r="G14" i="44"/>
  <c r="G10" i="44"/>
  <c r="G16" i="44"/>
  <c r="G15" i="44"/>
  <c r="G13" i="44"/>
  <c r="G12" i="44"/>
  <c r="G11" i="44"/>
  <c r="T5" i="45" l="1"/>
  <c r="T20" i="45" s="1"/>
  <c r="T25" i="45" s="1"/>
  <c r="K10" i="44"/>
  <c r="T18" i="44"/>
  <c r="U18" i="44" s="1"/>
  <c r="T10" i="44"/>
  <c r="T6" i="44"/>
  <c r="J18" i="44"/>
  <c r="U11" i="45" l="1"/>
  <c r="I18" i="44" l="1"/>
  <c r="I25" i="44" s="1"/>
  <c r="S28" i="44" l="1"/>
  <c r="R28" i="44"/>
  <c r="Q28" i="44"/>
  <c r="P28" i="44"/>
  <c r="O28" i="44"/>
  <c r="S27" i="44"/>
  <c r="R27" i="44"/>
  <c r="Q27" i="44"/>
  <c r="P27" i="44"/>
  <c r="O27" i="44"/>
  <c r="S25" i="44"/>
  <c r="R25" i="44"/>
  <c r="Q25" i="44"/>
  <c r="P25" i="44"/>
  <c r="O25" i="44"/>
  <c r="Q18" i="44"/>
  <c r="O18" i="44"/>
  <c r="N28" i="44"/>
  <c r="N27" i="44"/>
  <c r="N25" i="44"/>
  <c r="M18" i="44"/>
  <c r="M25" i="44" s="1"/>
  <c r="M27" i="44" s="1"/>
  <c r="M28" i="44" s="1"/>
  <c r="L25" i="44"/>
  <c r="L18" i="44"/>
  <c r="I28" i="44"/>
  <c r="D18" i="44" l="1"/>
  <c r="S18" i="44" l="1"/>
  <c r="R18" i="44"/>
  <c r="P18" i="44"/>
  <c r="N18" i="44"/>
  <c r="F18" i="44"/>
  <c r="E18" i="44"/>
  <c r="C18" i="44"/>
  <c r="B18" i="44"/>
  <c r="H18" i="44" l="1"/>
  <c r="F25" i="44"/>
  <c r="O41" i="44"/>
  <c r="H21" i="45"/>
  <c r="G25" i="44" l="1"/>
  <c r="G27" i="44" s="1"/>
  <c r="U24" i="45" l="1"/>
  <c r="K24" i="45"/>
  <c r="J24" i="45"/>
  <c r="H24" i="45"/>
  <c r="U23" i="45"/>
  <c r="K23" i="45"/>
  <c r="J23" i="45"/>
  <c r="J21" i="45" s="1"/>
  <c r="H23" i="45"/>
  <c r="D23" i="45"/>
  <c r="U22" i="45"/>
  <c r="K22" i="45"/>
  <c r="J22" i="45"/>
  <c r="H22" i="45"/>
  <c r="D22" i="45"/>
  <c r="E22" i="45" s="1"/>
  <c r="T21" i="45"/>
  <c r="U21" i="45" s="1"/>
  <c r="S21" i="45"/>
  <c r="R21" i="45"/>
  <c r="Q21" i="45"/>
  <c r="P21" i="45"/>
  <c r="O21" i="45"/>
  <c r="N21" i="45"/>
  <c r="M21" i="45"/>
  <c r="L21" i="45"/>
  <c r="I21" i="45"/>
  <c r="F21" i="45"/>
  <c r="K21" i="45" s="1"/>
  <c r="C21" i="45"/>
  <c r="B21" i="45"/>
  <c r="F20" i="45"/>
  <c r="B20" i="45"/>
  <c r="B25" i="45" s="1"/>
  <c r="U19" i="45"/>
  <c r="K19" i="45"/>
  <c r="J19" i="45"/>
  <c r="H19" i="45"/>
  <c r="D19" i="45"/>
  <c r="E19" i="45" s="1"/>
  <c r="U18" i="45"/>
  <c r="K18" i="45"/>
  <c r="J18" i="45"/>
  <c r="H18" i="45"/>
  <c r="D18" i="45"/>
  <c r="E18" i="45" s="1"/>
  <c r="U17" i="45"/>
  <c r="K17" i="45"/>
  <c r="J17" i="45"/>
  <c r="H17" i="45"/>
  <c r="D17" i="45"/>
  <c r="E17" i="45" s="1"/>
  <c r="U16" i="45"/>
  <c r="K16" i="45"/>
  <c r="J16" i="45"/>
  <c r="H16" i="45"/>
  <c r="D16" i="45"/>
  <c r="E16" i="45" s="1"/>
  <c r="U15" i="45"/>
  <c r="K15" i="45"/>
  <c r="J15" i="45"/>
  <c r="H15" i="45"/>
  <c r="D15" i="45"/>
  <c r="E15" i="45" s="1"/>
  <c r="U14" i="45"/>
  <c r="K14" i="45"/>
  <c r="J14" i="45"/>
  <c r="H14" i="45"/>
  <c r="D14" i="45"/>
  <c r="E14" i="45" s="1"/>
  <c r="S13" i="45"/>
  <c r="S20" i="45" s="1"/>
  <c r="R13" i="45"/>
  <c r="R20" i="45" s="1"/>
  <c r="R25" i="45" s="1"/>
  <c r="Q13" i="45"/>
  <c r="Q20" i="45" s="1"/>
  <c r="Q25" i="45" s="1"/>
  <c r="P13" i="45"/>
  <c r="O13" i="45"/>
  <c r="N13" i="45"/>
  <c r="M13" i="45"/>
  <c r="M20" i="45" s="1"/>
  <c r="M25" i="45" s="1"/>
  <c r="L13" i="45"/>
  <c r="J13" i="45"/>
  <c r="I13" i="45"/>
  <c r="H13" i="45"/>
  <c r="C13" i="45"/>
  <c r="D13" i="45" s="1"/>
  <c r="E13" i="45" s="1"/>
  <c r="B13" i="45"/>
  <c r="U12" i="45"/>
  <c r="K12" i="45"/>
  <c r="J12" i="45"/>
  <c r="H12" i="45"/>
  <c r="D12" i="45"/>
  <c r="E12" i="45" s="1"/>
  <c r="K11" i="45"/>
  <c r="J11" i="45"/>
  <c r="H11" i="45"/>
  <c r="D11" i="45"/>
  <c r="E11" i="45" s="1"/>
  <c r="U10" i="45"/>
  <c r="K10" i="45"/>
  <c r="J10" i="45"/>
  <c r="H10" i="45"/>
  <c r="D10" i="45"/>
  <c r="E10" i="45" s="1"/>
  <c r="U9" i="45"/>
  <c r="K9" i="45"/>
  <c r="J9" i="45"/>
  <c r="H9" i="45"/>
  <c r="D9" i="45"/>
  <c r="E9" i="45" s="1"/>
  <c r="U8" i="45"/>
  <c r="K8" i="45"/>
  <c r="J8" i="45"/>
  <c r="H8" i="45"/>
  <c r="D8" i="45"/>
  <c r="E8" i="45" s="1"/>
  <c r="U7" i="45"/>
  <c r="K7" i="45"/>
  <c r="J7" i="45"/>
  <c r="H7" i="45"/>
  <c r="D7" i="45"/>
  <c r="E7" i="45" s="1"/>
  <c r="U6" i="45"/>
  <c r="K6" i="45"/>
  <c r="J6" i="45"/>
  <c r="H6" i="45"/>
  <c r="D6" i="45"/>
  <c r="E6" i="45" s="1"/>
  <c r="S5" i="45"/>
  <c r="R5" i="45"/>
  <c r="Q5" i="45"/>
  <c r="P5" i="45"/>
  <c r="O5" i="45"/>
  <c r="N5" i="45"/>
  <c r="M5" i="45"/>
  <c r="L5" i="45"/>
  <c r="I5" i="45"/>
  <c r="F5" i="45"/>
  <c r="C5" i="45"/>
  <c r="U5" i="45" s="1"/>
  <c r="B5" i="45"/>
  <c r="L27" i="44"/>
  <c r="L28" i="44" s="1"/>
  <c r="F27" i="44"/>
  <c r="U26" i="44"/>
  <c r="J26" i="44"/>
  <c r="H26" i="44"/>
  <c r="U25" i="44"/>
  <c r="U24" i="44"/>
  <c r="H24" i="44"/>
  <c r="U23" i="44"/>
  <c r="H23" i="44"/>
  <c r="U22" i="44"/>
  <c r="H22" i="44"/>
  <c r="U21" i="44"/>
  <c r="H21" i="44"/>
  <c r="U20" i="44"/>
  <c r="H20" i="44"/>
  <c r="D20" i="44"/>
  <c r="E20" i="44" s="1"/>
  <c r="U19" i="44"/>
  <c r="H19" i="44"/>
  <c r="D19" i="44"/>
  <c r="E19" i="44" s="1"/>
  <c r="U16" i="44"/>
  <c r="H16" i="44"/>
  <c r="D16" i="44"/>
  <c r="E16" i="44" s="1"/>
  <c r="U15" i="44"/>
  <c r="H15" i="44"/>
  <c r="D15" i="44"/>
  <c r="E15" i="44" s="1"/>
  <c r="C14" i="44"/>
  <c r="U14" i="44" s="1"/>
  <c r="B14" i="44"/>
  <c r="U13" i="44"/>
  <c r="H13" i="44"/>
  <c r="D13" i="44"/>
  <c r="E13" i="44" s="1"/>
  <c r="U12" i="44"/>
  <c r="H12" i="44"/>
  <c r="D12" i="44"/>
  <c r="E12" i="44" s="1"/>
  <c r="U11" i="44"/>
  <c r="H11" i="44"/>
  <c r="D11" i="44"/>
  <c r="E11" i="44" s="1"/>
  <c r="C10" i="44"/>
  <c r="H10" i="44" s="1"/>
  <c r="B10" i="44"/>
  <c r="U9" i="44"/>
  <c r="H9" i="44"/>
  <c r="D9" i="44"/>
  <c r="E9" i="44" s="1"/>
  <c r="U8" i="44"/>
  <c r="H8" i="44"/>
  <c r="D8" i="44"/>
  <c r="E8" i="44" s="1"/>
  <c r="U7" i="44"/>
  <c r="H7" i="44"/>
  <c r="D7" i="44"/>
  <c r="E7" i="44" s="1"/>
  <c r="S6" i="44"/>
  <c r="S17" i="44" s="1"/>
  <c r="R6" i="44"/>
  <c r="R17" i="44" s="1"/>
  <c r="Q6" i="44"/>
  <c r="Q17" i="44" s="1"/>
  <c r="P6" i="44"/>
  <c r="P17" i="44" s="1"/>
  <c r="O6" i="44"/>
  <c r="O17" i="44" s="1"/>
  <c r="N6" i="44"/>
  <c r="N17" i="44" s="1"/>
  <c r="M6" i="44"/>
  <c r="M17" i="44" s="1"/>
  <c r="L6" i="44"/>
  <c r="L17" i="44" s="1"/>
  <c r="I6" i="44"/>
  <c r="F6" i="44"/>
  <c r="C6" i="44"/>
  <c r="B6" i="44"/>
  <c r="U27" i="44" l="1"/>
  <c r="H27" i="44"/>
  <c r="F28" i="44"/>
  <c r="H28" i="44" s="1"/>
  <c r="D5" i="45"/>
  <c r="E5" i="45" s="1"/>
  <c r="I20" i="45"/>
  <c r="K20" i="45" s="1"/>
  <c r="H20" i="45"/>
  <c r="N20" i="45"/>
  <c r="N25" i="45" s="1"/>
  <c r="H5" i="45"/>
  <c r="K13" i="45"/>
  <c r="O20" i="45"/>
  <c r="O25" i="45" s="1"/>
  <c r="U13" i="45"/>
  <c r="C20" i="45"/>
  <c r="D20" i="45" s="1"/>
  <c r="E20" i="45" s="1"/>
  <c r="F25" i="45"/>
  <c r="I25" i="45"/>
  <c r="K5" i="45"/>
  <c r="J5" i="45"/>
  <c r="L20" i="45"/>
  <c r="L25" i="45" s="1"/>
  <c r="P20" i="45"/>
  <c r="P25" i="45" s="1"/>
  <c r="E23" i="45"/>
  <c r="J20" i="45"/>
  <c r="C25" i="45"/>
  <c r="D6" i="44"/>
  <c r="E6" i="44" s="1"/>
  <c r="U10" i="44"/>
  <c r="B17" i="44"/>
  <c r="D10" i="44"/>
  <c r="E10" i="44" s="1"/>
  <c r="H6" i="44"/>
  <c r="U6" i="44"/>
  <c r="D14" i="44"/>
  <c r="E14" i="44" s="1"/>
  <c r="F17" i="44"/>
  <c r="I17" i="44"/>
  <c r="C17" i="44"/>
  <c r="H14" i="44"/>
  <c r="B43" i="20"/>
  <c r="C43" i="20"/>
  <c r="D43" i="20"/>
  <c r="E43" i="20"/>
  <c r="F43" i="20"/>
  <c r="G43" i="20"/>
  <c r="H43" i="20"/>
  <c r="I43" i="20"/>
  <c r="J43" i="20"/>
  <c r="K43" i="20"/>
  <c r="L43" i="20"/>
  <c r="M43" i="20"/>
  <c r="N43" i="20"/>
  <c r="O43" i="20"/>
  <c r="P43" i="20"/>
  <c r="Q43" i="20"/>
  <c r="R43" i="20"/>
  <c r="S43" i="20"/>
  <c r="B24" i="20"/>
  <c r="C24" i="20"/>
  <c r="D24" i="20"/>
  <c r="E24" i="20"/>
  <c r="F24" i="20"/>
  <c r="G24" i="20"/>
  <c r="H24" i="20"/>
  <c r="I24" i="20"/>
  <c r="J24" i="20"/>
  <c r="K24" i="20"/>
  <c r="L24" i="20"/>
  <c r="M24" i="20"/>
  <c r="N24" i="20"/>
  <c r="O24" i="20"/>
  <c r="P24" i="20"/>
  <c r="Q24" i="20"/>
  <c r="R24" i="20"/>
  <c r="S24" i="20"/>
  <c r="U20" i="45" l="1"/>
  <c r="S25" i="45"/>
  <c r="U25" i="45" s="1"/>
  <c r="H25" i="45"/>
  <c r="K25" i="45"/>
  <c r="J25" i="45"/>
  <c r="D17" i="44"/>
  <c r="E17" i="44" s="1"/>
  <c r="U17" i="44"/>
  <c r="K17" i="44"/>
  <c r="AK6" i="13"/>
  <c r="AK5" i="13"/>
  <c r="AK4" i="13"/>
  <c r="H17" i="44" l="1"/>
  <c r="H25" i="44"/>
  <c r="L24" i="18" l="1"/>
  <c r="L13" i="18"/>
  <c r="K24" i="18"/>
  <c r="K13" i="18"/>
  <c r="J24" i="18"/>
  <c r="J13" i="18"/>
  <c r="I24" i="18"/>
  <c r="H24" i="18"/>
  <c r="G13" i="18"/>
  <c r="G24" i="18"/>
  <c r="G5" i="18"/>
  <c r="F5" i="18"/>
  <c r="F13" i="18"/>
  <c r="F24" i="18"/>
  <c r="E5" i="18"/>
  <c r="E13" i="18"/>
  <c r="E24" i="18"/>
  <c r="H13" i="18" l="1"/>
  <c r="I13" i="18"/>
  <c r="G31" i="18"/>
  <c r="F31" i="18"/>
  <c r="E31" i="18"/>
  <c r="M15" i="18" l="1"/>
  <c r="M7" i="18"/>
  <c r="M6" i="18"/>
  <c r="M10" i="18"/>
  <c r="M17" i="18"/>
  <c r="M23" i="18"/>
  <c r="M30" i="18"/>
  <c r="M9" i="18"/>
  <c r="M14" i="18"/>
  <c r="M20" i="18"/>
  <c r="M27" i="18"/>
  <c r="M29" i="18"/>
  <c r="M11" i="18"/>
  <c r="M18" i="18"/>
  <c r="M22" i="18"/>
  <c r="M8" i="18"/>
  <c r="M19" i="18"/>
  <c r="M28" i="18"/>
  <c r="M26" i="18"/>
  <c r="M16" i="18"/>
  <c r="M25" i="18"/>
  <c r="M12" i="18"/>
  <c r="M21" i="18"/>
  <c r="M39" i="18"/>
  <c r="C13" i="18"/>
  <c r="B13" i="18"/>
  <c r="D13" i="18"/>
  <c r="C5" i="18"/>
  <c r="K5" i="18"/>
  <c r="B5" i="18"/>
  <c r="J5" i="18"/>
  <c r="I5" i="18"/>
  <c r="D5" i="18"/>
  <c r="H5" i="18"/>
  <c r="L5" i="18"/>
  <c r="E81" i="20"/>
  <c r="I81" i="20"/>
  <c r="M81" i="20"/>
  <c r="G81" i="20"/>
  <c r="K81" i="20"/>
  <c r="H81" i="20"/>
  <c r="Q81" i="20"/>
  <c r="F81" i="20"/>
  <c r="S62" i="20"/>
  <c r="N62" i="20"/>
  <c r="M62" i="20"/>
  <c r="K62" i="20"/>
  <c r="G62" i="20"/>
  <c r="D62" i="20"/>
  <c r="C62" i="20"/>
  <c r="M37" i="18" l="1"/>
  <c r="M35" i="18"/>
  <c r="J81" i="20"/>
  <c r="B81" i="20"/>
  <c r="D81" i="20"/>
  <c r="N81" i="20"/>
  <c r="O62" i="20"/>
  <c r="L62" i="20"/>
  <c r="P62" i="20"/>
  <c r="Q62" i="20"/>
  <c r="R81" i="20"/>
  <c r="B62" i="20"/>
  <c r="F62" i="20"/>
  <c r="J62" i="20"/>
  <c r="R62" i="20"/>
  <c r="P81" i="20"/>
  <c r="H62" i="20"/>
  <c r="C81" i="20"/>
  <c r="E62" i="20"/>
  <c r="I62" i="20"/>
  <c r="L81" i="20"/>
  <c r="O81" i="20"/>
  <c r="S81" i="20"/>
  <c r="M5" i="18"/>
  <c r="M36" i="18"/>
  <c r="M33" i="18"/>
  <c r="M38" i="18"/>
  <c r="M32" i="18"/>
  <c r="L31" i="18"/>
  <c r="M34" i="18"/>
  <c r="M13" i="18"/>
  <c r="I31" i="18"/>
  <c r="D31" i="18"/>
  <c r="J31" i="18"/>
  <c r="C31" i="18"/>
  <c r="B31" i="18"/>
  <c r="H31" i="18"/>
  <c r="K31" i="18"/>
  <c r="M5" i="20"/>
  <c r="Q5" i="20"/>
  <c r="D5" i="20" l="1"/>
  <c r="R5" i="20"/>
  <c r="G5" i="20"/>
  <c r="B5" i="20"/>
  <c r="K5" i="20"/>
  <c r="F5" i="20"/>
  <c r="S5" i="20"/>
  <c r="L5" i="20"/>
  <c r="C5" i="20"/>
  <c r="J5" i="20"/>
  <c r="H5" i="20"/>
  <c r="E5" i="20"/>
  <c r="O5" i="20"/>
  <c r="P5" i="20"/>
  <c r="N5" i="20"/>
  <c r="I5" i="20"/>
  <c r="M31" i="18"/>
  <c r="D24" i="18" l="1"/>
  <c r="C24" i="18"/>
  <c r="B24" i="18" l="1"/>
  <c r="W7" i="13" l="1"/>
</calcChain>
</file>

<file path=xl/sharedStrings.xml><?xml version="1.0" encoding="utf-8"?>
<sst xmlns="http://schemas.openxmlformats.org/spreadsheetml/2006/main" count="272" uniqueCount="131">
  <si>
    <t>Tableau 1 - Effectifs de l'enseignement supérieur</t>
  </si>
  <si>
    <t>Constat</t>
  </si>
  <si>
    <t>IUT</t>
  </si>
  <si>
    <t xml:space="preserve">STS       </t>
  </si>
  <si>
    <t xml:space="preserve">CPGE      </t>
  </si>
  <si>
    <t xml:space="preserve"> France métropolitaine + DOM</t>
  </si>
  <si>
    <t>Effectif</t>
  </si>
  <si>
    <t>%</t>
  </si>
  <si>
    <t>France métropolitaine +  DOM</t>
  </si>
  <si>
    <t>Cursus L</t>
  </si>
  <si>
    <t>Cursus D</t>
  </si>
  <si>
    <t>TOTAL</t>
  </si>
  <si>
    <t>Projections (scénario tendanciel)</t>
  </si>
  <si>
    <t>IUT (2)</t>
  </si>
  <si>
    <t>Bacheliers généraux</t>
  </si>
  <si>
    <t>Bacheliers technologiques</t>
  </si>
  <si>
    <t>Bacheliers professionnels</t>
  </si>
  <si>
    <t>Graphique 1 - Effectifs de bacheliers 1994-2015 et prévisions 2016-2025</t>
  </si>
  <si>
    <t xml:space="preserve">  Droit</t>
  </si>
  <si>
    <t xml:space="preserve">  Sc.économiques, AES</t>
  </si>
  <si>
    <t xml:space="preserve">  Lettres, Sc. humaines</t>
  </si>
  <si>
    <t xml:space="preserve">  Santé</t>
  </si>
  <si>
    <t xml:space="preserve">  IUT secondaire  </t>
  </si>
  <si>
    <t xml:space="preserve">  IUT tertiaire  </t>
  </si>
  <si>
    <t xml:space="preserve">  STS production  </t>
  </si>
  <si>
    <t xml:space="preserve">  STS service  </t>
  </si>
  <si>
    <t xml:space="preserve">  Cursus Licence (L)</t>
  </si>
  <si>
    <t xml:space="preserve">  Cursus Doctorat (D)</t>
  </si>
  <si>
    <t xml:space="preserve">  Cursus Master (M)</t>
  </si>
  <si>
    <t>Tableau 2- Taux de poursuite des bacheliers dans les principales filières de l'enseignement supérieur (1)</t>
  </si>
  <si>
    <t>Variation 2017/2016</t>
  </si>
  <si>
    <t>Variation 2018/2017</t>
  </si>
  <si>
    <t>Universités (hors IUT)</t>
  </si>
  <si>
    <t xml:space="preserve"> STS </t>
  </si>
  <si>
    <t>STS</t>
  </si>
  <si>
    <t xml:space="preserve"> IUT  </t>
  </si>
  <si>
    <t>Universités publiques hors IUT (1)</t>
  </si>
  <si>
    <t xml:space="preserve">  Sciences</t>
  </si>
  <si>
    <t xml:space="preserve">  STAPS</t>
  </si>
  <si>
    <t xml:space="preserve">  Santé autres</t>
  </si>
  <si>
    <t xml:space="preserve">  Santé PACES</t>
  </si>
  <si>
    <t xml:space="preserve">   Ingénieurs universitaires</t>
  </si>
  <si>
    <t xml:space="preserve">   IUT secondaire</t>
  </si>
  <si>
    <t xml:space="preserve">   IUT tertiaire</t>
  </si>
  <si>
    <t>Universités (hors IUT) (1)</t>
  </si>
  <si>
    <t xml:space="preserve">  Sciences </t>
  </si>
  <si>
    <t>Variation 2027/2017</t>
  </si>
  <si>
    <t>Tableau 4  - Effectifs des universités hors IUT</t>
  </si>
  <si>
    <t xml:space="preserve">   dont facultées privées</t>
  </si>
  <si>
    <t xml:space="preserve">  Santé médecine</t>
  </si>
  <si>
    <t xml:space="preserve">  Santé pharmacie</t>
  </si>
  <si>
    <t xml:space="preserve">  Santé odontologie, maieutique</t>
  </si>
  <si>
    <t xml:space="preserve">  Santé (médecine, pharma, odonto)</t>
  </si>
  <si>
    <t>Variation en % 2027/2017</t>
  </si>
  <si>
    <t>Graphique 1 - Effectifs de bacheliers 1994-2017 et prévisions 2018-2027</t>
  </si>
  <si>
    <t xml:space="preserve">  STS       </t>
  </si>
  <si>
    <t>Source: MESRI -  SIES pour 2019 à 2027, MEN pour la période 1994 à 2018, 2018 résutats définitifs du baccalauréat</t>
  </si>
  <si>
    <t xml:space="preserve">  Facultés privées</t>
  </si>
  <si>
    <t>2. Y compris les post-DUT en 1 an</t>
  </si>
  <si>
    <t>effectif</t>
  </si>
  <si>
    <t>Prévision</t>
  </si>
  <si>
    <t>en %</t>
  </si>
  <si>
    <t>Lecture : à la rentrée 2017, 87,8 % des bacheliers généraux de l'année se sont inscrits dans l'une des principales filières post-baccalauréat, dont 52,2 % à l'université hors IUT, 11,7 % en CPGE, 9,5 % en IUT, 6,3 % en STS, 3,1 % en école de commerce et 2,8 % en écoles d'ingénieurs. Ces pourcentages excluent les inscriptions multiples d'un étudiant en licence et en CPGE.</t>
  </si>
  <si>
    <t xml:space="preserve">Bacheliers généraux </t>
  </si>
  <si>
    <t>Bacheliers géné.+ techno.</t>
  </si>
  <si>
    <t xml:space="preserve">Ensemble bacheliers </t>
  </si>
  <si>
    <t xml:space="preserve"> CPGE </t>
  </si>
  <si>
    <t>Cursus M</t>
  </si>
  <si>
    <t xml:space="preserve"> Ingénieurs universitaires</t>
  </si>
  <si>
    <t>Variation 2019/2018</t>
  </si>
  <si>
    <t>Ensemble de l'enseignement supérieur (1)</t>
  </si>
  <si>
    <t>Grands établissements (6)</t>
  </si>
  <si>
    <t>Facultés privées</t>
  </si>
  <si>
    <t>Ecoles d'ngénieurs hors universitaires</t>
  </si>
  <si>
    <t>Autres formations (7)</t>
  </si>
  <si>
    <t>Ensemble de l'enseignement supérieur y compris DI</t>
  </si>
  <si>
    <t>Source : MESRI-SIES</t>
  </si>
  <si>
    <t>Ecoles d'ingénieurs</t>
  </si>
  <si>
    <t>Grands établissements</t>
  </si>
  <si>
    <t>Constat  hors DI (2)</t>
  </si>
  <si>
    <t>Ecoles de commerce</t>
  </si>
  <si>
    <t xml:space="preserve"> STS       </t>
  </si>
  <si>
    <t xml:space="preserve">2. DI : doubles inscriptions licence-CPGE </t>
  </si>
  <si>
    <t xml:space="preserve">  Ingénieurs universitaires</t>
  </si>
  <si>
    <t>2. Facultés privées, écoles d'ingénieur non universitaires, écoles de commerce et grands établissements</t>
  </si>
  <si>
    <t>3. Classes préparatoires intégrées ou deux premières années de l'école</t>
  </si>
  <si>
    <t>Tableau 3 -  Néo-bacheliers entrants en première année dans les principales filières post-baccalauréat</t>
  </si>
  <si>
    <t xml:space="preserve">   dont écoles d'ingénieurs (3)</t>
  </si>
  <si>
    <t xml:space="preserve">   dont écoles de commerce (3)</t>
  </si>
  <si>
    <t>1. Hors doubles comptes licence et CPGE (DI)</t>
  </si>
  <si>
    <t>1. Hors doubles inscriptions licence-CPGE (DI)</t>
  </si>
  <si>
    <t>-</t>
  </si>
  <si>
    <t>Autres formations principales (2)</t>
  </si>
  <si>
    <t xml:space="preserve">Ensemble des principales filières </t>
  </si>
  <si>
    <t>Ensemble des principales filières y compris DI</t>
  </si>
  <si>
    <t xml:space="preserve">Champ : France métropolitaine + DOM </t>
  </si>
  <si>
    <t>Champ : France métropolitaine + DOM</t>
  </si>
  <si>
    <t xml:space="preserve">1. Les principales filières entrant dans le champ des projections sont  l'université, les  IUT, les STS, les CPGE, les facultés privées, les écoles d'ingénieurs, les écoles de commerce, de gestion et de vente et les grands établissements. </t>
  </si>
  <si>
    <t>Ensemble des principales filières</t>
  </si>
  <si>
    <t>7. Autres formations : écoles paramédicales, sociales, artistiques, culturelles et autres</t>
  </si>
  <si>
    <t>5. Evolution à dispositif équivalent : en 2017, des opérations d’identification d’établissements manquants et d’extension de la couverture du système d’informations individualisées ont été mises en œuvre. Ont été principalement concernés des établissements hors tutelle du MESRI, écoles artistique et de commerce essentiellement.</t>
  </si>
  <si>
    <t>4. En 2017, des opérations d’identification d’établissements manquants et d’extension de la couverture du système d’informations individualisées ont été mises en œuvre sur ce champ</t>
  </si>
  <si>
    <t>Ingénieurs universitaires</t>
  </si>
  <si>
    <t xml:space="preserve"> Ensemble des filières "traditionnelles"</t>
  </si>
  <si>
    <t>Diplômes comptables (DCG,…)</t>
  </si>
  <si>
    <t>CPES</t>
  </si>
  <si>
    <t>1 675 (4)</t>
  </si>
  <si>
    <t>7,1 (4)</t>
  </si>
  <si>
    <t xml:space="preserve"> 458 (4)</t>
  </si>
  <si>
    <t>4,7 (4)</t>
  </si>
  <si>
    <t>7 271 (4)</t>
  </si>
  <si>
    <t xml:space="preserve"> 1,7 (4)</t>
  </si>
  <si>
    <t>8 757 (4)</t>
  </si>
  <si>
    <t xml:space="preserve"> 1,9 (4)</t>
  </si>
  <si>
    <t>Ecoles de commerce, gestion, vente (5)</t>
  </si>
  <si>
    <t>6. Grands établissements : Paris Dauphine, IEP Paris, EHESS, Écoles normales supérieures, École nationale supérieure des sciences de l’information et des bibliothèques, Inalco, Observatoire de Paris, Muséum national d'histoire naturelle, École pratique des hautes études, Institut de physique du Globe et École nationale des chartes</t>
  </si>
  <si>
    <t xml:space="preserve">CPGE </t>
  </si>
  <si>
    <t>Ensemble des filières "traditionnelles"(3)</t>
  </si>
  <si>
    <t>Autres formations principales (4)</t>
  </si>
  <si>
    <t>3. Universités, IUT, STS et CPGE</t>
  </si>
  <si>
    <t>4. Facultés privées, écoles d'ingénieur non universitaires, écoles de commerce et grands établissements</t>
  </si>
  <si>
    <t>8 243 (5)</t>
  </si>
  <si>
    <t xml:space="preserve"> 5,9 (5)</t>
  </si>
  <si>
    <t>31 840 (5)</t>
  </si>
  <si>
    <t>1,4 (5)</t>
  </si>
  <si>
    <t>33 527 (5)</t>
  </si>
  <si>
    <t>1,3 (5)</t>
  </si>
  <si>
    <r>
      <t xml:space="preserve">36 278 </t>
    </r>
    <r>
      <rPr>
        <i/>
        <sz val="9"/>
        <rFont val="Calibri"/>
        <family val="2"/>
        <scheme val="minor"/>
      </rPr>
      <t>(5)</t>
    </r>
  </si>
  <si>
    <r>
      <t xml:space="preserve">1,4 </t>
    </r>
    <r>
      <rPr>
        <i/>
        <sz val="9"/>
        <rFont val="Calibri"/>
        <family val="2"/>
        <scheme val="minor"/>
      </rPr>
      <t>(5)</t>
    </r>
  </si>
  <si>
    <t>1 687 (5)</t>
  </si>
  <si>
    <t>0,6 (5)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</si>
</sst>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0;&quot; &quot;@\ \ "/>
    <numFmt numFmtId="165" formatCode="#,##0_)"/>
    <numFmt numFmtId="166" formatCode="0.0_)"/>
    <numFmt numFmtId="167" formatCode="#\.##0;#\.##0;#\.##0;&quot;   &quot;@\ \ "/>
    <numFmt numFmtId="168" formatCode="0.0"/>
    <numFmt numFmtId="169" formatCode="#,##0.0"/>
    <numFmt numFmtId="170" formatCode="0.0%"/>
  </numFmts>
  <fonts count="38">
    <font>
      <sz val="11"/>
      <color theme="1"/>
      <name val="Calibri"/>
      <family val="2"/>
      <scheme val="minor"/>
    </font>
    <font>
      <sz val="9"/>
      <name val="Times New Roman"/>
      <family val="1"/>
    </font>
    <font>
      <sz val="10"/>
      <name val="MS Sans Serif"/>
      <family val="2"/>
    </font>
    <font>
      <b/>
      <sz val="10"/>
      <name val="Arial"/>
      <family val="2"/>
    </font>
    <font>
      <b/>
      <sz val="8"/>
      <name val="Arial"/>
      <family val="2"/>
    </font>
    <font>
      <i/>
      <sz val="10"/>
      <name val="MS Sans Serif"/>
      <family val="2"/>
    </font>
    <font>
      <sz val="10"/>
      <name val="CG Times"/>
      <family val="1"/>
    </font>
    <font>
      <sz val="10"/>
      <name val="CG Times"/>
      <family val="1"/>
    </font>
    <font>
      <b/>
      <sz val="10"/>
      <name val="CG Times"/>
      <family val="1"/>
    </font>
    <font>
      <sz val="9"/>
      <name val="Arial"/>
      <family val="2"/>
    </font>
    <font>
      <sz val="11"/>
      <color theme="1"/>
      <name val="Calibri"/>
      <family val="2"/>
      <scheme val="minor"/>
    </font>
    <font>
      <b/>
      <sz val="11"/>
      <color theme="1"/>
      <name val="Calibri"/>
      <family val="2"/>
      <scheme val="minor"/>
    </font>
    <font>
      <sz val="11"/>
      <color theme="1"/>
      <name val="Arial"/>
      <family val="2"/>
    </font>
    <font>
      <b/>
      <sz val="9"/>
      <name val="Calibri"/>
      <family val="2"/>
      <scheme val="minor"/>
    </font>
    <font>
      <sz val="9"/>
      <name val="Calibri"/>
      <family val="2"/>
      <scheme val="minor"/>
    </font>
    <font>
      <sz val="9"/>
      <color indexed="8"/>
      <name val="Calibri"/>
      <family val="2"/>
      <scheme val="minor"/>
    </font>
    <font>
      <b/>
      <sz val="9"/>
      <color indexed="8"/>
      <name val="Calibri"/>
      <family val="2"/>
      <scheme val="minor"/>
    </font>
    <font>
      <i/>
      <sz val="9"/>
      <name val="Calibri"/>
      <family val="2"/>
      <scheme val="minor"/>
    </font>
    <font>
      <sz val="10"/>
      <name val="Calibri"/>
      <family val="2"/>
      <scheme val="minor"/>
    </font>
    <font>
      <b/>
      <sz val="11"/>
      <name val="Calibri"/>
      <family val="2"/>
      <scheme val="minor"/>
    </font>
    <font>
      <b/>
      <sz val="10"/>
      <name val="Calibri"/>
      <family val="2"/>
      <scheme val="minor"/>
    </font>
    <font>
      <b/>
      <sz val="10"/>
      <color indexed="8"/>
      <name val="Calibri"/>
      <family val="2"/>
      <scheme val="minor"/>
    </font>
    <font>
      <b/>
      <sz val="10"/>
      <color theme="1"/>
      <name val="Calibri"/>
      <family val="2"/>
      <scheme val="minor"/>
    </font>
    <font>
      <sz val="11"/>
      <color rgb="FFFF0000"/>
      <name val="Calibri"/>
      <family val="2"/>
      <scheme val="minor"/>
    </font>
    <font>
      <sz val="9"/>
      <color rgb="FFFF0000"/>
      <name val="Calibri"/>
      <family val="2"/>
      <scheme val="minor"/>
    </font>
    <font>
      <sz val="10"/>
      <color rgb="FF000000"/>
      <name val="Arial"/>
      <family val="2"/>
    </font>
    <font>
      <b/>
      <sz val="8"/>
      <color indexed="8"/>
      <name val="Calibri"/>
      <family val="2"/>
      <scheme val="minor"/>
    </font>
    <font>
      <i/>
      <sz val="10"/>
      <name val="Calibri"/>
      <family val="2"/>
      <scheme val="minor"/>
    </font>
    <font>
      <sz val="10"/>
      <name val="Arial"/>
      <family val="2"/>
    </font>
    <font>
      <b/>
      <sz val="12"/>
      <color theme="1"/>
      <name val="Calibri"/>
      <family val="2"/>
      <scheme val="minor"/>
    </font>
    <font>
      <b/>
      <i/>
      <sz val="9"/>
      <name val="Calibri"/>
      <family val="2"/>
      <scheme val="minor"/>
    </font>
    <font>
      <i/>
      <sz val="11"/>
      <color theme="1"/>
      <name val="Arial"/>
      <family val="2"/>
    </font>
    <font>
      <b/>
      <i/>
      <sz val="10"/>
      <name val="Calibri"/>
      <family val="2"/>
      <scheme val="minor"/>
    </font>
    <font>
      <b/>
      <sz val="11"/>
      <color theme="1"/>
      <name val="Arial"/>
      <family val="2"/>
    </font>
    <font>
      <sz val="9"/>
      <color theme="1"/>
      <name val="Calibri"/>
      <family val="2"/>
      <scheme val="minor"/>
    </font>
    <font>
      <sz val="10"/>
      <color theme="1"/>
      <name val="Calibri"/>
      <family val="2"/>
      <scheme val="minor"/>
    </font>
    <font>
      <sz val="10"/>
      <color theme="1"/>
      <name val="Arial"/>
      <family val="2"/>
    </font>
    <font>
      <sz val="1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auto="1"/>
      </top>
      <bottom/>
      <diagonal/>
    </border>
    <border>
      <left/>
      <right/>
      <top style="thin">
        <color indexed="64"/>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2" fillId="0" borderId="0"/>
    <xf numFmtId="9" fontId="10"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0" fontId="28" fillId="0" borderId="0"/>
  </cellStyleXfs>
  <cellXfs count="394">
    <xf numFmtId="0" fontId="0" fillId="0" borderId="0" xfId="0"/>
    <xf numFmtId="0" fontId="1" fillId="0" borderId="0" xfId="0" applyFont="1"/>
    <xf numFmtId="164" fontId="1" fillId="2" borderId="0" xfId="0" applyNumberFormat="1" applyFont="1" applyFill="1"/>
    <xf numFmtId="0" fontId="3" fillId="0" borderId="0" xfId="0" applyFont="1"/>
    <xf numFmtId="3" fontId="4" fillId="0" borderId="0" xfId="0" applyNumberFormat="1" applyFont="1"/>
    <xf numFmtId="0" fontId="5" fillId="0" borderId="0" xfId="0" applyFont="1" applyAlignment="1"/>
    <xf numFmtId="0" fontId="2" fillId="0" borderId="0" xfId="0" applyFont="1" applyAlignment="1"/>
    <xf numFmtId="0" fontId="0" fillId="0" borderId="0" xfId="0" applyAlignment="1"/>
    <xf numFmtId="0" fontId="2" fillId="0" borderId="0" xfId="0" applyFont="1" applyAlignment="1">
      <alignment horizontal="centerContinuous"/>
    </xf>
    <xf numFmtId="0" fontId="0" fillId="0" borderId="0" xfId="0" applyAlignment="1">
      <alignment horizontal="centerContinuous"/>
    </xf>
    <xf numFmtId="0" fontId="2" fillId="0" borderId="0" xfId="0" applyFont="1"/>
    <xf numFmtId="3" fontId="6" fillId="0" borderId="0" xfId="0" applyNumberFormat="1" applyFont="1" applyBorder="1"/>
    <xf numFmtId="0" fontId="7" fillId="0" borderId="0" xfId="0" applyFont="1"/>
    <xf numFmtId="165" fontId="6" fillId="0" borderId="0" xfId="0" applyNumberFormat="1" applyFont="1" applyBorder="1"/>
    <xf numFmtId="3" fontId="0" fillId="0" borderId="0" xfId="0" applyNumberFormat="1" applyBorder="1"/>
    <xf numFmtId="165" fontId="8" fillId="0" borderId="0" xfId="0" applyNumberFormat="1" applyFont="1" applyBorder="1" applyAlignment="1">
      <alignment vertical="center"/>
    </xf>
    <xf numFmtId="0" fontId="9" fillId="2" borderId="0" xfId="0" applyFont="1" applyFill="1" applyAlignment="1">
      <alignment horizontal="left" vertical="top"/>
    </xf>
    <xf numFmtId="3" fontId="0" fillId="0" borderId="0" xfId="0" applyNumberFormat="1"/>
    <xf numFmtId="0" fontId="11" fillId="0" borderId="0" xfId="0" applyFont="1"/>
    <xf numFmtId="0" fontId="12" fillId="0" borderId="0" xfId="0" applyFont="1" applyProtection="1">
      <protection locked="0"/>
    </xf>
    <xf numFmtId="0" fontId="14" fillId="0" borderId="0" xfId="1" applyFont="1"/>
    <xf numFmtId="0" fontId="15" fillId="0" borderId="0" xfId="1" applyFont="1"/>
    <xf numFmtId="164" fontId="14" fillId="2" borderId="0" xfId="1" applyNumberFormat="1" applyFont="1" applyFill="1"/>
    <xf numFmtId="0" fontId="13" fillId="0" borderId="0" xfId="1" applyFont="1" applyFill="1" applyBorder="1" applyAlignment="1">
      <alignment horizontal="center" vertical="center"/>
    </xf>
    <xf numFmtId="166" fontId="13" fillId="2" borderId="0" xfId="1" applyNumberFormat="1" applyFont="1" applyFill="1" applyBorder="1"/>
    <xf numFmtId="166" fontId="14" fillId="2" borderId="0" xfId="1" applyNumberFormat="1" applyFont="1" applyFill="1" applyBorder="1"/>
    <xf numFmtId="0" fontId="14" fillId="0" borderId="0" xfId="1" applyFont="1" applyAlignment="1">
      <alignment vertical="center"/>
    </xf>
    <xf numFmtId="0" fontId="15" fillId="0" borderId="0" xfId="1" applyFont="1" applyAlignment="1">
      <alignment vertical="center"/>
    </xf>
    <xf numFmtId="0" fontId="17" fillId="2" borderId="0" xfId="0" applyFont="1" applyFill="1" applyAlignment="1">
      <alignment horizontal="left" vertical="center"/>
    </xf>
    <xf numFmtId="0" fontId="14" fillId="0" borderId="0" xfId="0" applyFont="1" applyProtection="1">
      <protection locked="0"/>
    </xf>
    <xf numFmtId="164" fontId="14" fillId="2" borderId="0" xfId="1" applyNumberFormat="1" applyFont="1" applyFill="1" applyProtection="1">
      <protection locked="0"/>
    </xf>
    <xf numFmtId="0" fontId="14" fillId="2" borderId="0" xfId="0" applyFont="1" applyFill="1" applyProtection="1">
      <protection locked="0"/>
    </xf>
    <xf numFmtId="165" fontId="14" fillId="2" borderId="0" xfId="0" applyNumberFormat="1" applyFont="1" applyFill="1" applyProtection="1">
      <protection locked="0"/>
    </xf>
    <xf numFmtId="3" fontId="14" fillId="2" borderId="0" xfId="0" applyNumberFormat="1" applyFont="1" applyFill="1" applyProtection="1">
      <protection locked="0"/>
    </xf>
    <xf numFmtId="0" fontId="0" fillId="0" borderId="0" xfId="0" applyFont="1" applyProtection="1">
      <protection locked="0"/>
    </xf>
    <xf numFmtId="0" fontId="14" fillId="0" borderId="0" xfId="0" applyFont="1"/>
    <xf numFmtId="165" fontId="14" fillId="0" borderId="0" xfId="0" applyNumberFormat="1" applyFont="1"/>
    <xf numFmtId="0" fontId="14" fillId="2" borderId="0" xfId="0" applyFont="1" applyFill="1"/>
    <xf numFmtId="0" fontId="13" fillId="2" borderId="11" xfId="0" applyFont="1" applyFill="1" applyBorder="1"/>
    <xf numFmtId="0" fontId="17" fillId="2" borderId="0" xfId="0" applyFont="1" applyFill="1" applyAlignment="1">
      <alignment horizontal="left" vertical="top"/>
    </xf>
    <xf numFmtId="0" fontId="0" fillId="0" borderId="0" xfId="0" applyFont="1"/>
    <xf numFmtId="164" fontId="14" fillId="2" borderId="0" xfId="0" applyNumberFormat="1" applyFont="1" applyFill="1"/>
    <xf numFmtId="164" fontId="14" fillId="2" borderId="11" xfId="0" quotePrefix="1" applyNumberFormat="1" applyFont="1" applyFill="1" applyBorder="1" applyAlignment="1">
      <alignment horizontal="left"/>
    </xf>
    <xf numFmtId="164" fontId="14" fillId="2" borderId="11" xfId="0" quotePrefix="1" applyNumberFormat="1" applyFont="1" applyFill="1" applyBorder="1"/>
    <xf numFmtId="3" fontId="0" fillId="0" borderId="0" xfId="0" applyNumberFormat="1" applyFont="1"/>
    <xf numFmtId="164" fontId="19" fillId="2" borderId="0" xfId="1" quotePrefix="1" applyNumberFormat="1" applyFont="1" applyFill="1" applyAlignment="1"/>
    <xf numFmtId="166" fontId="13" fillId="4" borderId="0" xfId="1" applyNumberFormat="1" applyFont="1" applyFill="1" applyBorder="1"/>
    <xf numFmtId="166" fontId="14" fillId="4" borderId="0" xfId="1" applyNumberFormat="1" applyFont="1" applyFill="1" applyBorder="1"/>
    <xf numFmtId="168" fontId="0" fillId="0" borderId="0" xfId="0" applyNumberFormat="1"/>
    <xf numFmtId="164" fontId="19" fillId="0" borderId="0" xfId="0" applyNumberFormat="1" applyFont="1" applyAlignment="1"/>
    <xf numFmtId="0" fontId="0" fillId="0" borderId="0" xfId="0" applyBorder="1"/>
    <xf numFmtId="0" fontId="0" fillId="0" borderId="0" xfId="0"/>
    <xf numFmtId="0" fontId="19" fillId="2" borderId="0" xfId="0" applyFont="1" applyFill="1" applyBorder="1"/>
    <xf numFmtId="3" fontId="13" fillId="4" borderId="0" xfId="0" applyNumberFormat="1" applyFont="1" applyFill="1" applyBorder="1" applyAlignment="1">
      <alignment horizontal="right" indent="2"/>
    </xf>
    <xf numFmtId="3" fontId="14" fillId="4" borderId="0" xfId="0" applyNumberFormat="1" applyFont="1" applyFill="1" applyBorder="1" applyAlignment="1">
      <alignment horizontal="right" indent="2"/>
    </xf>
    <xf numFmtId="0" fontId="3" fillId="0" borderId="0" xfId="0" applyFont="1" applyAlignment="1">
      <alignment wrapText="1"/>
    </xf>
    <xf numFmtId="164" fontId="14" fillId="2" borderId="16" xfId="0" quotePrefix="1" applyNumberFormat="1" applyFont="1" applyFill="1" applyBorder="1" applyAlignment="1">
      <alignment horizontal="left"/>
    </xf>
    <xf numFmtId="0" fontId="0" fillId="0" borderId="0" xfId="0"/>
    <xf numFmtId="170" fontId="0" fillId="0" borderId="0" xfId="2" applyNumberFormat="1" applyFont="1"/>
    <xf numFmtId="164" fontId="14" fillId="2" borderId="16" xfId="0" applyNumberFormat="1" applyFont="1" applyFill="1" applyBorder="1" applyAlignment="1" applyProtection="1">
      <alignment vertical="center"/>
      <protection locked="0"/>
    </xf>
    <xf numFmtId="164" fontId="14" fillId="2" borderId="15" xfId="0" applyNumberFormat="1" applyFont="1" applyFill="1" applyBorder="1" applyAlignment="1" applyProtection="1">
      <alignment vertical="center"/>
      <protection locked="0"/>
    </xf>
    <xf numFmtId="1" fontId="0" fillId="0" borderId="0" xfId="2" applyNumberFormat="1" applyFont="1"/>
    <xf numFmtId="10" fontId="0" fillId="0" borderId="0" xfId="2" applyNumberFormat="1" applyFont="1"/>
    <xf numFmtId="170" fontId="4" fillId="0" borderId="0" xfId="2" applyNumberFormat="1" applyFont="1"/>
    <xf numFmtId="166" fontId="13" fillId="4" borderId="1" xfId="1" applyNumberFormat="1" applyFont="1" applyFill="1" applyBorder="1"/>
    <xf numFmtId="166" fontId="13" fillId="2" borderId="4" xfId="1" applyNumberFormat="1" applyFont="1" applyFill="1" applyBorder="1"/>
    <xf numFmtId="166" fontId="13" fillId="4" borderId="9" xfId="1" applyNumberFormat="1" applyFont="1" applyFill="1" applyBorder="1"/>
    <xf numFmtId="166" fontId="14" fillId="4" borderId="9" xfId="1" applyNumberFormat="1" applyFont="1" applyFill="1" applyBorder="1"/>
    <xf numFmtId="164" fontId="14" fillId="2" borderId="16" xfId="0" quotePrefix="1" applyNumberFormat="1" applyFont="1" applyFill="1" applyBorder="1"/>
    <xf numFmtId="166" fontId="13" fillId="4" borderId="13" xfId="1" applyNumberFormat="1" applyFont="1" applyFill="1" applyBorder="1"/>
    <xf numFmtId="3" fontId="15" fillId="0" borderId="9" xfId="0" applyNumberFormat="1" applyFont="1" applyFill="1" applyBorder="1" applyAlignment="1" applyProtection="1">
      <alignment horizontal="right"/>
      <protection locked="0"/>
    </xf>
    <xf numFmtId="3" fontId="16" fillId="0" borderId="9" xfId="0" applyNumberFormat="1" applyFont="1" applyFill="1" applyBorder="1" applyAlignment="1" applyProtection="1">
      <alignment horizontal="right"/>
      <protection locked="0"/>
    </xf>
    <xf numFmtId="168" fontId="14" fillId="0" borderId="9" xfId="0" applyNumberFormat="1" applyFont="1" applyFill="1" applyBorder="1" applyAlignment="1">
      <alignment horizontal="right"/>
    </xf>
    <xf numFmtId="3" fontId="16" fillId="0" borderId="6" xfId="0" applyNumberFormat="1" applyFont="1" applyFill="1" applyBorder="1" applyAlignment="1">
      <alignment horizontal="right"/>
    </xf>
    <xf numFmtId="3" fontId="15" fillId="0" borderId="6" xfId="0" applyNumberFormat="1" applyFont="1" applyFill="1" applyBorder="1" applyAlignment="1">
      <alignment horizontal="right"/>
    </xf>
    <xf numFmtId="0" fontId="14" fillId="0" borderId="0" xfId="1" applyFont="1" applyFill="1"/>
    <xf numFmtId="0" fontId="16" fillId="0" borderId="0" xfId="1" applyFont="1" applyFill="1" applyBorder="1" applyAlignment="1">
      <alignment horizontal="center" vertical="center"/>
    </xf>
    <xf numFmtId="0" fontId="14" fillId="0" borderId="0" xfId="1" applyFont="1" applyFill="1" applyAlignment="1">
      <alignment vertical="center"/>
    </xf>
    <xf numFmtId="0" fontId="0" fillId="0" borderId="0" xfId="0" applyFill="1"/>
    <xf numFmtId="0" fontId="0" fillId="0" borderId="0" xfId="0"/>
    <xf numFmtId="168" fontId="13" fillId="4" borderId="6" xfId="2" applyNumberFormat="1" applyFont="1" applyFill="1" applyBorder="1"/>
    <xf numFmtId="168" fontId="14" fillId="4" borderId="6" xfId="2" applyNumberFormat="1" applyFont="1" applyFill="1" applyBorder="1"/>
    <xf numFmtId="168" fontId="14" fillId="4" borderId="7" xfId="2" applyNumberFormat="1" applyFont="1" applyFill="1" applyBorder="1"/>
    <xf numFmtId="0" fontId="24" fillId="0" borderId="0" xfId="0" applyFont="1" applyProtection="1">
      <protection locked="0"/>
    </xf>
    <xf numFmtId="168" fontId="15" fillId="0" borderId="0" xfId="0" applyNumberFormat="1" applyFont="1" applyFill="1" applyBorder="1" applyAlignment="1" applyProtection="1">
      <alignment horizontal="right"/>
      <protection locked="0"/>
    </xf>
    <xf numFmtId="3" fontId="13" fillId="2" borderId="16" xfId="0" applyNumberFormat="1" applyFont="1" applyFill="1" applyBorder="1" applyAlignment="1">
      <alignment horizontal="right" indent="2"/>
    </xf>
    <xf numFmtId="3" fontId="14" fillId="2" borderId="16" xfId="0" applyNumberFormat="1" applyFont="1" applyFill="1" applyBorder="1" applyAlignment="1">
      <alignment horizontal="right" indent="2"/>
    </xf>
    <xf numFmtId="3" fontId="14" fillId="2" borderId="15" xfId="0" applyNumberFormat="1" applyFont="1" applyFill="1" applyBorder="1" applyAlignment="1">
      <alignment horizontal="right" indent="2"/>
    </xf>
    <xf numFmtId="0" fontId="19" fillId="0" borderId="0" xfId="0" applyFont="1" applyProtection="1">
      <protection locked="0"/>
    </xf>
    <xf numFmtId="0" fontId="20" fillId="0" borderId="16" xfId="0" applyFont="1" applyFill="1" applyBorder="1" applyAlignment="1" applyProtection="1">
      <alignment horizontal="left" wrapText="1"/>
      <protection locked="0"/>
    </xf>
    <xf numFmtId="164" fontId="18" fillId="0" borderId="16" xfId="0" quotePrefix="1" applyNumberFormat="1" applyFont="1" applyFill="1" applyBorder="1" applyAlignment="1" applyProtection="1">
      <alignment horizontal="left"/>
      <protection locked="0"/>
    </xf>
    <xf numFmtId="164" fontId="18" fillId="2" borderId="16" xfId="0" quotePrefix="1" applyNumberFormat="1" applyFont="1" applyFill="1" applyBorder="1" applyAlignment="1" applyProtection="1">
      <alignment horizontal="left"/>
      <protection locked="0"/>
    </xf>
    <xf numFmtId="164" fontId="20" fillId="2" borderId="16" xfId="0" applyNumberFormat="1" applyFont="1" applyFill="1" applyBorder="1" applyAlignment="1" applyProtection="1">
      <alignment horizontal="left"/>
      <protection locked="0"/>
    </xf>
    <xf numFmtId="164" fontId="18" fillId="2" borderId="16" xfId="0" quotePrefix="1" applyNumberFormat="1" applyFont="1" applyFill="1" applyBorder="1" applyAlignment="1">
      <alignment horizontal="left"/>
    </xf>
    <xf numFmtId="164" fontId="20" fillId="2" borderId="16" xfId="0" quotePrefix="1" applyNumberFormat="1" applyFont="1" applyFill="1" applyBorder="1" applyAlignment="1" applyProtection="1">
      <alignment horizontal="left"/>
      <protection locked="0"/>
    </xf>
    <xf numFmtId="164" fontId="18" fillId="2" borderId="16" xfId="0" applyNumberFormat="1" applyFont="1" applyFill="1" applyBorder="1" applyAlignment="1" applyProtection="1">
      <alignment horizontal="left"/>
      <protection locked="0"/>
    </xf>
    <xf numFmtId="166" fontId="0" fillId="0" borderId="0" xfId="0" applyNumberFormat="1"/>
    <xf numFmtId="0" fontId="29" fillId="0" borderId="0" xfId="0" applyFont="1"/>
    <xf numFmtId="165" fontId="13" fillId="0" borderId="10" xfId="0" applyNumberFormat="1" applyFont="1" applyFill="1" applyBorder="1" applyAlignment="1" applyProtection="1">
      <alignment horizontal="right"/>
      <protection locked="0"/>
    </xf>
    <xf numFmtId="165" fontId="14" fillId="2" borderId="16" xfId="0" applyNumberFormat="1" applyFont="1" applyFill="1" applyBorder="1" applyAlignment="1" applyProtection="1">
      <alignment horizontal="right"/>
      <protection locked="0"/>
    </xf>
    <xf numFmtId="165" fontId="13" fillId="2" borderId="16" xfId="0" applyNumberFormat="1" applyFont="1" applyFill="1" applyBorder="1" applyAlignment="1" applyProtection="1">
      <alignment horizontal="right"/>
      <protection locked="0"/>
    </xf>
    <xf numFmtId="165" fontId="14" fillId="5" borderId="6" xfId="0" applyNumberFormat="1" applyFont="1" applyFill="1" applyBorder="1" applyAlignment="1" applyProtection="1">
      <alignment horizontal="right"/>
      <protection locked="0"/>
    </xf>
    <xf numFmtId="0" fontId="23" fillId="0" borderId="0" xfId="0" applyFont="1"/>
    <xf numFmtId="168" fontId="14" fillId="7" borderId="9" xfId="0" applyNumberFormat="1" applyFont="1" applyFill="1" applyBorder="1" applyAlignment="1">
      <alignment horizontal="right"/>
    </xf>
    <xf numFmtId="0" fontId="0" fillId="0" borderId="0" xfId="0"/>
    <xf numFmtId="0" fontId="13" fillId="7" borderId="9" xfId="0" applyFont="1" applyFill="1" applyBorder="1" applyAlignment="1" applyProtection="1">
      <alignment horizontal="center"/>
      <protection locked="0"/>
    </xf>
    <xf numFmtId="3" fontId="16" fillId="7" borderId="5" xfId="0" applyNumberFormat="1" applyFont="1" applyFill="1" applyBorder="1" applyAlignment="1" applyProtection="1">
      <alignment horizontal="right"/>
      <protection locked="0"/>
    </xf>
    <xf numFmtId="164" fontId="18" fillId="2" borderId="16" xfId="0" quotePrefix="1" applyNumberFormat="1" applyFont="1" applyFill="1" applyBorder="1" applyAlignment="1" applyProtection="1">
      <alignment horizontal="left" wrapText="1"/>
      <protection locked="0"/>
    </xf>
    <xf numFmtId="165" fontId="13" fillId="0" borderId="16" xfId="0" applyNumberFormat="1" applyFont="1" applyFill="1" applyBorder="1" applyAlignment="1" applyProtection="1">
      <alignment horizontal="right"/>
      <protection locked="0"/>
    </xf>
    <xf numFmtId="3" fontId="16" fillId="0" borderId="5" xfId="0" applyNumberFormat="1" applyFont="1" applyFill="1" applyBorder="1" applyAlignment="1" applyProtection="1">
      <alignment horizontal="right"/>
      <protection locked="0"/>
    </xf>
    <xf numFmtId="3" fontId="14" fillId="0" borderId="6" xfId="0" applyNumberFormat="1" applyFont="1" applyFill="1" applyBorder="1" applyAlignment="1" applyProtection="1">
      <alignment horizontal="right"/>
      <protection locked="0"/>
    </xf>
    <xf numFmtId="3" fontId="15" fillId="0" borderId="6" xfId="0" applyNumberFormat="1" applyFont="1" applyFill="1" applyBorder="1" applyAlignment="1" applyProtection="1">
      <alignment horizontal="right"/>
      <protection locked="0"/>
    </xf>
    <xf numFmtId="168" fontId="15" fillId="0" borderId="9" xfId="0" applyNumberFormat="1" applyFont="1" applyFill="1" applyBorder="1" applyAlignment="1" applyProtection="1">
      <alignment horizontal="right"/>
      <protection locked="0"/>
    </xf>
    <xf numFmtId="166" fontId="14" fillId="2" borderId="4" xfId="1" applyNumberFormat="1" applyFont="1" applyFill="1" applyBorder="1"/>
    <xf numFmtId="166" fontId="14" fillId="2" borderId="9" xfId="1" applyNumberFormat="1" applyFont="1" applyFill="1" applyBorder="1"/>
    <xf numFmtId="164" fontId="14" fillId="2" borderId="15" xfId="0" quotePrefix="1" applyNumberFormat="1" applyFont="1" applyFill="1" applyBorder="1" applyAlignment="1">
      <alignment horizontal="left"/>
    </xf>
    <xf numFmtId="166" fontId="14" fillId="2" borderId="1" xfId="1" applyNumberFormat="1" applyFont="1" applyFill="1" applyBorder="1"/>
    <xf numFmtId="166" fontId="14" fillId="2" borderId="13" xfId="1" applyNumberFormat="1" applyFont="1" applyFill="1" applyBorder="1"/>
    <xf numFmtId="0" fontId="16" fillId="0" borderId="9" xfId="1" applyFont="1" applyFill="1" applyBorder="1" applyAlignment="1">
      <alignment horizontal="center" vertical="center"/>
    </xf>
    <xf numFmtId="166" fontId="13" fillId="2" borderId="9" xfId="1" applyNumberFormat="1" applyFont="1" applyFill="1" applyBorder="1"/>
    <xf numFmtId="166" fontId="13" fillId="2" borderId="16" xfId="1" applyNumberFormat="1" applyFont="1" applyFill="1" applyBorder="1"/>
    <xf numFmtId="166" fontId="14" fillId="2" borderId="16" xfId="1" applyNumberFormat="1" applyFont="1" applyFill="1" applyBorder="1"/>
    <xf numFmtId="166" fontId="14" fillId="2" borderId="15" xfId="1" applyNumberFormat="1" applyFont="1" applyFill="1" applyBorder="1"/>
    <xf numFmtId="166" fontId="14" fillId="4" borderId="4" xfId="1" applyNumberFormat="1" applyFont="1" applyFill="1" applyBorder="1"/>
    <xf numFmtId="166" fontId="14" fillId="4" borderId="8" xfId="1" applyNumberFormat="1" applyFont="1" applyFill="1" applyBorder="1"/>
    <xf numFmtId="0" fontId="13" fillId="0" borderId="16" xfId="1" applyFont="1" applyFill="1" applyBorder="1" applyAlignment="1">
      <alignment horizontal="center" vertical="center"/>
    </xf>
    <xf numFmtId="0" fontId="16" fillId="3" borderId="1" xfId="1" applyFont="1" applyFill="1" applyBorder="1" applyAlignment="1">
      <alignment horizontal="center" vertical="center"/>
    </xf>
    <xf numFmtId="0" fontId="16" fillId="3" borderId="13" xfId="1" applyFont="1" applyFill="1" applyBorder="1" applyAlignment="1">
      <alignment horizontal="center" vertical="center"/>
    </xf>
    <xf numFmtId="166" fontId="13" fillId="4" borderId="4" xfId="1" applyNumberFormat="1" applyFont="1" applyFill="1" applyBorder="1"/>
    <xf numFmtId="166" fontId="13" fillId="4" borderId="8" xfId="1" applyNumberFormat="1" applyFont="1" applyFill="1" applyBorder="1"/>
    <xf numFmtId="3" fontId="13" fillId="2" borderId="5" xfId="0" applyNumberFormat="1" applyFont="1" applyFill="1" applyBorder="1" applyAlignment="1">
      <alignment horizontal="right"/>
    </xf>
    <xf numFmtId="3" fontId="13" fillId="2" borderId="6" xfId="0" applyNumberFormat="1" applyFont="1" applyFill="1" applyBorder="1" applyAlignment="1">
      <alignment horizontal="right"/>
    </xf>
    <xf numFmtId="3" fontId="16" fillId="0" borderId="9" xfId="0" applyNumberFormat="1" applyFont="1" applyFill="1" applyBorder="1" applyAlignment="1">
      <alignment horizontal="right"/>
    </xf>
    <xf numFmtId="3" fontId="15" fillId="0" borderId="9" xfId="0" applyNumberFormat="1" applyFont="1" applyFill="1" applyBorder="1" applyAlignment="1">
      <alignment horizontal="right"/>
    </xf>
    <xf numFmtId="3" fontId="14" fillId="2" borderId="6" xfId="0" applyNumberFormat="1" applyFont="1" applyFill="1" applyBorder="1" applyAlignment="1">
      <alignment horizontal="right"/>
    </xf>
    <xf numFmtId="3" fontId="14" fillId="7" borderId="6" xfId="0" applyNumberFormat="1" applyFont="1" applyFill="1" applyBorder="1" applyAlignment="1">
      <alignment horizontal="right"/>
    </xf>
    <xf numFmtId="3" fontId="13" fillId="7" borderId="6" xfId="0" applyNumberFormat="1" applyFont="1" applyFill="1" applyBorder="1" applyAlignment="1">
      <alignment horizontal="right"/>
    </xf>
    <xf numFmtId="168" fontId="13" fillId="7" borderId="0" xfId="0" applyNumberFormat="1" applyFont="1" applyFill="1" applyBorder="1" applyAlignment="1">
      <alignment horizontal="right"/>
    </xf>
    <xf numFmtId="168" fontId="14" fillId="7" borderId="0" xfId="0" applyNumberFormat="1" applyFont="1" applyFill="1" applyBorder="1" applyAlignment="1">
      <alignment horizontal="right"/>
    </xf>
    <xf numFmtId="3" fontId="14" fillId="2" borderId="0" xfId="0" applyNumberFormat="1" applyFont="1" applyFill="1" applyBorder="1" applyAlignment="1">
      <alignment horizontal="right"/>
    </xf>
    <xf numFmtId="3" fontId="13" fillId="2" borderId="4" xfId="0" applyNumberFormat="1" applyFont="1" applyFill="1" applyBorder="1" applyAlignment="1">
      <alignment horizontal="right"/>
    </xf>
    <xf numFmtId="3" fontId="13" fillId="7" borderId="10" xfId="0" applyNumberFormat="1" applyFont="1" applyFill="1" applyBorder="1" applyAlignment="1">
      <alignment horizontal="right"/>
    </xf>
    <xf numFmtId="3" fontId="15" fillId="0" borderId="13" xfId="0" applyNumberFormat="1" applyFont="1" applyFill="1" applyBorder="1" applyAlignment="1">
      <alignment horizontal="right"/>
    </xf>
    <xf numFmtId="168" fontId="14" fillId="0" borderId="13" xfId="0" applyNumberFormat="1" applyFont="1" applyFill="1" applyBorder="1" applyAlignment="1">
      <alignment horizontal="right"/>
    </xf>
    <xf numFmtId="3" fontId="13" fillId="7" borderId="5" xfId="0" applyNumberFormat="1" applyFont="1" applyFill="1" applyBorder="1" applyAlignment="1">
      <alignment horizontal="right"/>
    </xf>
    <xf numFmtId="3" fontId="14" fillId="2" borderId="7" xfId="0" applyNumberFormat="1" applyFont="1" applyFill="1" applyBorder="1" applyAlignment="1">
      <alignment horizontal="right"/>
    </xf>
    <xf numFmtId="0" fontId="27" fillId="2" borderId="6" xfId="0" applyFont="1" applyFill="1" applyBorder="1" applyAlignment="1">
      <alignment wrapText="1"/>
    </xf>
    <xf numFmtId="3" fontId="14" fillId="7" borderId="7" xfId="0" applyNumberFormat="1" applyFont="1" applyFill="1" applyBorder="1" applyAlignment="1">
      <alignment horizontal="right"/>
    </xf>
    <xf numFmtId="0" fontId="13" fillId="2" borderId="10" xfId="0" applyFont="1" applyFill="1" applyBorder="1"/>
    <xf numFmtId="3" fontId="13" fillId="2" borderId="5" xfId="0" applyNumberFormat="1" applyFont="1" applyFill="1" applyBorder="1" applyAlignment="1">
      <alignment horizontal="right" indent="2"/>
    </xf>
    <xf numFmtId="168" fontId="13" fillId="4" borderId="5" xfId="2" applyNumberFormat="1" applyFont="1" applyFill="1" applyBorder="1"/>
    <xf numFmtId="3" fontId="13" fillId="4" borderId="4" xfId="0" applyNumberFormat="1" applyFont="1" applyFill="1" applyBorder="1" applyAlignment="1">
      <alignment horizontal="right" indent="2"/>
    </xf>
    <xf numFmtId="3" fontId="13" fillId="4" borderId="8" xfId="0" applyNumberFormat="1" applyFont="1" applyFill="1" applyBorder="1" applyAlignment="1">
      <alignment horizontal="right" indent="2"/>
    </xf>
    <xf numFmtId="3" fontId="14" fillId="4" borderId="9" xfId="0" applyNumberFormat="1" applyFont="1" applyFill="1" applyBorder="1" applyAlignment="1">
      <alignment horizontal="right" indent="2"/>
    </xf>
    <xf numFmtId="3" fontId="14" fillId="4" borderId="1" xfId="0" applyNumberFormat="1" applyFont="1" applyFill="1" applyBorder="1" applyAlignment="1">
      <alignment horizontal="right" indent="2"/>
    </xf>
    <xf numFmtId="3" fontId="14" fillId="4" borderId="13" xfId="0" applyNumberFormat="1" applyFont="1" applyFill="1" applyBorder="1" applyAlignment="1">
      <alignment horizontal="right" indent="2"/>
    </xf>
    <xf numFmtId="3" fontId="14" fillId="4" borderId="16" xfId="0" applyNumberFormat="1" applyFont="1" applyFill="1" applyBorder="1" applyAlignment="1">
      <alignment horizontal="right" indent="2"/>
    </xf>
    <xf numFmtId="3" fontId="14" fillId="4" borderId="15" xfId="0" applyNumberFormat="1" applyFont="1" applyFill="1" applyBorder="1" applyAlignment="1">
      <alignment horizontal="right" indent="2"/>
    </xf>
    <xf numFmtId="0" fontId="13" fillId="0" borderId="5" xfId="0" applyFont="1" applyFill="1" applyBorder="1" applyAlignment="1" applyProtection="1">
      <alignment horizontal="center"/>
    </xf>
    <xf numFmtId="3" fontId="14" fillId="2" borderId="6" xfId="0" applyNumberFormat="1" applyFont="1" applyFill="1" applyBorder="1" applyAlignment="1">
      <alignment horizontal="right" indent="2"/>
    </xf>
    <xf numFmtId="3" fontId="14" fillId="2" borderId="7" xfId="0" applyNumberFormat="1" applyFont="1" applyFill="1" applyBorder="1" applyAlignment="1">
      <alignment horizontal="right" indent="2"/>
    </xf>
    <xf numFmtId="0" fontId="13" fillId="2" borderId="5" xfId="0" applyFont="1" applyFill="1" applyBorder="1"/>
    <xf numFmtId="164" fontId="14" fillId="2" borderId="6" xfId="0" quotePrefix="1" applyNumberFormat="1" applyFont="1" applyFill="1" applyBorder="1" applyAlignment="1">
      <alignment horizontal="left"/>
    </xf>
    <xf numFmtId="164" fontId="14" fillId="2" borderId="6" xfId="0" quotePrefix="1" applyNumberFormat="1" applyFont="1" applyFill="1" applyBorder="1"/>
    <xf numFmtId="3" fontId="13" fillId="0" borderId="10" xfId="0" applyNumberFormat="1" applyFont="1" applyFill="1" applyBorder="1" applyAlignment="1">
      <alignment horizontal="right" indent="2"/>
    </xf>
    <xf numFmtId="3" fontId="13" fillId="4" borderId="16" xfId="0" applyNumberFormat="1" applyFont="1" applyFill="1" applyBorder="1" applyAlignment="1">
      <alignment horizontal="right" indent="2"/>
    </xf>
    <xf numFmtId="164" fontId="14" fillId="2" borderId="6" xfId="0" quotePrefix="1" applyNumberFormat="1" applyFont="1" applyFill="1" applyBorder="1" applyAlignment="1">
      <alignment horizontal="left" wrapText="1"/>
    </xf>
    <xf numFmtId="167" fontId="13" fillId="2" borderId="6" xfId="1" applyNumberFormat="1" applyFont="1" applyFill="1" applyBorder="1"/>
    <xf numFmtId="166" fontId="14" fillId="4" borderId="1" xfId="1" applyNumberFormat="1" applyFont="1" applyFill="1" applyBorder="1"/>
    <xf numFmtId="166" fontId="14" fillId="4" borderId="13" xfId="1" applyNumberFormat="1" applyFont="1" applyFill="1" applyBorder="1"/>
    <xf numFmtId="0" fontId="14" fillId="0" borderId="5" xfId="0" applyFont="1" applyFill="1" applyBorder="1" applyAlignment="1" applyProtection="1">
      <alignment horizontal="center"/>
      <protection locked="0"/>
    </xf>
    <xf numFmtId="3" fontId="16" fillId="0" borderId="8" xfId="0" applyNumberFormat="1" applyFont="1" applyFill="1" applyBorder="1" applyAlignment="1" applyProtection="1">
      <alignment horizontal="right"/>
      <protection locked="0"/>
    </xf>
    <xf numFmtId="168" fontId="16" fillId="0" borderId="8" xfId="0" applyNumberFormat="1" applyFont="1" applyFill="1" applyBorder="1" applyAlignment="1" applyProtection="1">
      <alignment horizontal="right"/>
      <protection locked="0"/>
    </xf>
    <xf numFmtId="3" fontId="14" fillId="0" borderId="9" xfId="0" applyNumberFormat="1" applyFont="1" applyFill="1" applyBorder="1" applyAlignment="1" applyProtection="1">
      <alignment horizontal="right"/>
      <protection locked="0"/>
    </xf>
    <xf numFmtId="168" fontId="14" fillId="0" borderId="9" xfId="0" applyNumberFormat="1" applyFont="1" applyFill="1" applyBorder="1" applyAlignment="1" applyProtection="1">
      <alignment horizontal="right"/>
      <protection locked="0"/>
    </xf>
    <xf numFmtId="3" fontId="16" fillId="0" borderId="6" xfId="0" applyNumberFormat="1" applyFont="1" applyFill="1" applyBorder="1" applyAlignment="1" applyProtection="1">
      <alignment horizontal="right"/>
      <protection locked="0"/>
    </xf>
    <xf numFmtId="168" fontId="16" fillId="0" borderId="9" xfId="0" applyNumberFormat="1" applyFont="1" applyFill="1" applyBorder="1" applyAlignment="1" applyProtection="1">
      <alignment horizontal="right"/>
      <protection locked="0"/>
    </xf>
    <xf numFmtId="0" fontId="14" fillId="7" borderId="5" xfId="0" applyFont="1" applyFill="1" applyBorder="1" applyAlignment="1" applyProtection="1">
      <alignment horizontal="center"/>
      <protection locked="0"/>
    </xf>
    <xf numFmtId="3" fontId="15" fillId="7" borderId="6" xfId="0" applyNumberFormat="1" applyFont="1" applyFill="1" applyBorder="1" applyAlignment="1" applyProtection="1">
      <alignment horizontal="right"/>
      <protection locked="0"/>
    </xf>
    <xf numFmtId="3" fontId="16" fillId="7" borderId="6" xfId="0" applyNumberFormat="1" applyFont="1" applyFill="1" applyBorder="1" applyAlignment="1" applyProtection="1">
      <alignment horizontal="right"/>
      <protection locked="0"/>
    </xf>
    <xf numFmtId="3" fontId="14" fillId="7" borderId="6" xfId="0" applyNumberFormat="1" applyFont="1" applyFill="1" applyBorder="1" applyAlignment="1" applyProtection="1">
      <alignment horizontal="right"/>
      <protection locked="0"/>
    </xf>
    <xf numFmtId="168" fontId="14" fillId="7" borderId="9" xfId="0" applyNumberFormat="1" applyFont="1" applyFill="1" applyBorder="1" applyAlignment="1" applyProtection="1">
      <alignment horizontal="right"/>
      <protection locked="0"/>
    </xf>
    <xf numFmtId="165" fontId="14" fillId="7" borderId="6" xfId="0" applyNumberFormat="1" applyFont="1" applyFill="1" applyBorder="1" applyAlignment="1" applyProtection="1">
      <alignment horizontal="right"/>
      <protection locked="0"/>
    </xf>
    <xf numFmtId="165" fontId="13" fillId="7" borderId="20" xfId="0" applyNumberFormat="1" applyFont="1" applyFill="1" applyBorder="1" applyAlignment="1" applyProtection="1">
      <alignment horizontal="right"/>
      <protection locked="0"/>
    </xf>
    <xf numFmtId="168" fontId="13" fillId="0" borderId="9" xfId="0" applyNumberFormat="1" applyFont="1" applyFill="1" applyBorder="1" applyAlignment="1">
      <alignment horizontal="right"/>
    </xf>
    <xf numFmtId="168" fontId="13" fillId="7" borderId="9" xfId="0" applyNumberFormat="1" applyFont="1" applyFill="1" applyBorder="1" applyAlignment="1">
      <alignment horizontal="right"/>
    </xf>
    <xf numFmtId="3" fontId="14" fillId="2" borderId="0" xfId="0" applyNumberFormat="1" applyFont="1" applyFill="1"/>
    <xf numFmtId="3" fontId="16" fillId="7" borderId="9" xfId="0" applyNumberFormat="1" applyFont="1" applyFill="1" applyBorder="1" applyAlignment="1">
      <alignment horizontal="right"/>
    </xf>
    <xf numFmtId="3" fontId="14" fillId="7" borderId="9" xfId="0" applyNumberFormat="1" applyFont="1" applyFill="1" applyBorder="1" applyAlignment="1">
      <alignment horizontal="right"/>
    </xf>
    <xf numFmtId="3" fontId="14" fillId="7" borderId="13" xfId="0" applyNumberFormat="1" applyFont="1" applyFill="1" applyBorder="1" applyAlignment="1">
      <alignment horizontal="right"/>
    </xf>
    <xf numFmtId="168" fontId="13" fillId="7" borderId="5" xfId="0" applyNumberFormat="1" applyFont="1" applyFill="1" applyBorder="1" applyAlignment="1">
      <alignment horizontal="right"/>
    </xf>
    <xf numFmtId="168" fontId="14" fillId="7" borderId="6" xfId="0" applyNumberFormat="1" applyFont="1" applyFill="1" applyBorder="1" applyAlignment="1">
      <alignment horizontal="right"/>
    </xf>
    <xf numFmtId="168" fontId="13" fillId="7" borderId="6" xfId="0" applyNumberFormat="1" applyFont="1" applyFill="1" applyBorder="1" applyAlignment="1">
      <alignment horizontal="right"/>
    </xf>
    <xf numFmtId="0" fontId="16" fillId="7" borderId="18" xfId="0" applyFont="1" applyFill="1" applyBorder="1" applyAlignment="1">
      <alignment horizontal="center"/>
    </xf>
    <xf numFmtId="0" fontId="16" fillId="7" borderId="12" xfId="0" applyFont="1" applyFill="1" applyBorder="1" applyAlignment="1">
      <alignment horizontal="center"/>
    </xf>
    <xf numFmtId="3" fontId="14" fillId="0" borderId="0" xfId="0" applyNumberFormat="1" applyFont="1" applyProtection="1">
      <protection locked="0"/>
    </xf>
    <xf numFmtId="2" fontId="14" fillId="2" borderId="0" xfId="0" applyNumberFormat="1" applyFont="1" applyFill="1" applyProtection="1">
      <protection locked="0"/>
    </xf>
    <xf numFmtId="168" fontId="14" fillId="2" borderId="0" xfId="0" applyNumberFormat="1" applyFont="1" applyFill="1" applyProtection="1">
      <protection locked="0"/>
    </xf>
    <xf numFmtId="3" fontId="13" fillId="2" borderId="22" xfId="0" applyNumberFormat="1" applyFont="1" applyFill="1" applyBorder="1" applyAlignment="1">
      <alignment horizontal="right"/>
    </xf>
    <xf numFmtId="0" fontId="14" fillId="2" borderId="0" xfId="0" applyFont="1" applyFill="1" applyAlignment="1" applyProtection="1">
      <alignment vertical="center" wrapText="1"/>
      <protection locked="0"/>
    </xf>
    <xf numFmtId="3" fontId="0" fillId="0" borderId="0" xfId="0" applyNumberFormat="1" applyFill="1"/>
    <xf numFmtId="0" fontId="16" fillId="0" borderId="22" xfId="0" quotePrefix="1" applyFont="1" applyFill="1" applyBorder="1" applyAlignment="1" applyProtection="1">
      <alignment horizontal="center" vertical="center"/>
      <protection locked="0"/>
    </xf>
    <xf numFmtId="0" fontId="16" fillId="7" borderId="22" xfId="0" quotePrefix="1" applyFont="1" applyFill="1" applyBorder="1" applyAlignment="1" applyProtection="1">
      <alignment horizontal="center" vertical="center"/>
      <protection locked="0"/>
    </xf>
    <xf numFmtId="165" fontId="14" fillId="7" borderId="0" xfId="0" applyNumberFormat="1" applyFont="1" applyFill="1" applyBorder="1" applyAlignment="1" applyProtection="1">
      <alignment horizontal="right"/>
      <protection locked="0"/>
    </xf>
    <xf numFmtId="0" fontId="14" fillId="7" borderId="12" xfId="0" applyFont="1" applyFill="1" applyBorder="1" applyAlignment="1" applyProtection="1">
      <alignment horizontal="center"/>
      <protection locked="0"/>
    </xf>
    <xf numFmtId="166" fontId="14" fillId="0" borderId="0" xfId="1" applyNumberFormat="1" applyFont="1" applyFill="1" applyBorder="1"/>
    <xf numFmtId="164" fontId="13" fillId="2" borderId="22" xfId="1" applyNumberFormat="1" applyFont="1" applyFill="1" applyBorder="1" applyAlignment="1"/>
    <xf numFmtId="167" fontId="13" fillId="2" borderId="6" xfId="1" applyNumberFormat="1" applyFont="1" applyFill="1" applyBorder="1" applyAlignment="1">
      <alignment horizontal="left"/>
    </xf>
    <xf numFmtId="164" fontId="14" fillId="2" borderId="22" xfId="0" quotePrefix="1" applyNumberFormat="1" applyFont="1" applyFill="1" applyBorder="1" applyAlignment="1">
      <alignment horizontal="left"/>
    </xf>
    <xf numFmtId="164" fontId="14" fillId="2" borderId="7" xfId="0" quotePrefix="1" applyNumberFormat="1" applyFont="1" applyFill="1" applyBorder="1"/>
    <xf numFmtId="164" fontId="14" fillId="2" borderId="7" xfId="0" quotePrefix="1" applyNumberFormat="1" applyFont="1" applyFill="1" applyBorder="1" applyAlignment="1">
      <alignment horizontal="left"/>
    </xf>
    <xf numFmtId="164" fontId="13" fillId="0" borderId="6" xfId="0" quotePrefix="1" applyNumberFormat="1" applyFont="1" applyFill="1" applyBorder="1" applyAlignment="1">
      <alignment horizontal="left"/>
    </xf>
    <xf numFmtId="167" fontId="14" fillId="2" borderId="6" xfId="1" applyNumberFormat="1" applyFont="1" applyFill="1" applyBorder="1"/>
    <xf numFmtId="0" fontId="16" fillId="4" borderId="1" xfId="1" applyFont="1" applyFill="1" applyBorder="1" applyAlignment="1">
      <alignment horizontal="center" vertical="center"/>
    </xf>
    <xf numFmtId="166" fontId="13" fillId="2" borderId="24" xfId="1" applyNumberFormat="1" applyFont="1" applyFill="1" applyBorder="1"/>
    <xf numFmtId="166" fontId="13" fillId="2" borderId="25" xfId="1" applyNumberFormat="1" applyFont="1" applyFill="1" applyBorder="1"/>
    <xf numFmtId="166" fontId="14" fillId="2" borderId="24" xfId="1" applyNumberFormat="1" applyFont="1" applyFill="1" applyBorder="1"/>
    <xf numFmtId="166" fontId="14" fillId="2" borderId="25" xfId="1" applyNumberFormat="1" applyFont="1" applyFill="1" applyBorder="1"/>
    <xf numFmtId="166" fontId="14" fillId="0" borderId="16" xfId="1" applyNumberFormat="1" applyFont="1" applyFill="1" applyBorder="1"/>
    <xf numFmtId="166" fontId="14" fillId="0" borderId="9" xfId="1" applyNumberFormat="1" applyFont="1" applyFill="1" applyBorder="1"/>
    <xf numFmtId="0" fontId="13" fillId="2" borderId="12" xfId="0" applyFont="1" applyFill="1" applyBorder="1" applyAlignment="1">
      <alignment horizontal="center"/>
    </xf>
    <xf numFmtId="0" fontId="15" fillId="0" borderId="12" xfId="0" applyFont="1" applyFill="1" applyBorder="1" applyAlignment="1">
      <alignment horizontal="center"/>
    </xf>
    <xf numFmtId="0" fontId="16" fillId="7" borderId="23" xfId="0" applyFont="1" applyFill="1" applyBorder="1" applyAlignment="1">
      <alignment horizontal="center"/>
    </xf>
    <xf numFmtId="0" fontId="13" fillId="7" borderId="12" xfId="0" applyFont="1" applyFill="1" applyBorder="1" applyAlignment="1" applyProtection="1">
      <alignment horizontal="center"/>
      <protection locked="0"/>
    </xf>
    <xf numFmtId="0" fontId="15" fillId="7" borderId="12" xfId="0" applyFont="1" applyFill="1" applyBorder="1" applyAlignment="1">
      <alignment horizontal="center"/>
    </xf>
    <xf numFmtId="164" fontId="18" fillId="2" borderId="6" xfId="0" quotePrefix="1" applyNumberFormat="1" applyFont="1" applyFill="1" applyBorder="1" applyAlignment="1">
      <alignment horizontal="left"/>
    </xf>
    <xf numFmtId="164" fontId="18" fillId="2" borderId="6" xfId="0" quotePrefix="1" applyNumberFormat="1" applyFont="1" applyFill="1" applyBorder="1"/>
    <xf numFmtId="0" fontId="20" fillId="2" borderId="6" xfId="0" applyFont="1" applyFill="1" applyBorder="1"/>
    <xf numFmtId="0" fontId="18" fillId="2" borderId="6" xfId="0" quotePrefix="1" applyFont="1" applyFill="1" applyBorder="1"/>
    <xf numFmtId="0" fontId="13" fillId="4" borderId="0" xfId="0" applyFont="1" applyFill="1" applyBorder="1" applyAlignment="1" applyProtection="1">
      <alignment horizontal="center"/>
    </xf>
    <xf numFmtId="3" fontId="13" fillId="4" borderId="24" xfId="0" applyNumberFormat="1" applyFont="1" applyFill="1" applyBorder="1" applyAlignment="1">
      <alignment horizontal="right" indent="2"/>
    </xf>
    <xf numFmtId="3" fontId="13" fillId="4" borderId="25" xfId="0" applyNumberFormat="1" applyFont="1" applyFill="1" applyBorder="1" applyAlignment="1">
      <alignment horizontal="right" indent="2"/>
    </xf>
    <xf numFmtId="3" fontId="16" fillId="7" borderId="25" xfId="0" applyNumberFormat="1" applyFont="1" applyFill="1" applyBorder="1" applyAlignment="1">
      <alignment horizontal="right"/>
    </xf>
    <xf numFmtId="3" fontId="13" fillId="7" borderId="9" xfId="0" applyNumberFormat="1" applyFont="1" applyFill="1" applyBorder="1" applyAlignment="1">
      <alignment horizontal="right"/>
    </xf>
    <xf numFmtId="0" fontId="20" fillId="2" borderId="5" xfId="0" applyFont="1" applyFill="1" applyBorder="1" applyAlignment="1">
      <alignment horizontal="left" wrapText="1"/>
    </xf>
    <xf numFmtId="0" fontId="14" fillId="2" borderId="0" xfId="0" applyFont="1" applyFill="1" applyBorder="1" applyAlignment="1" applyProtection="1">
      <alignment wrapText="1"/>
      <protection locked="0"/>
    </xf>
    <xf numFmtId="0" fontId="0" fillId="0" borderId="0" xfId="0" applyFont="1" applyBorder="1" applyAlignment="1" applyProtection="1">
      <alignment wrapText="1"/>
      <protection locked="0"/>
    </xf>
    <xf numFmtId="0" fontId="14" fillId="2" borderId="0" xfId="0" applyFont="1" applyFill="1" applyAlignment="1" applyProtection="1">
      <protection locked="0"/>
    </xf>
    <xf numFmtId="0" fontId="15" fillId="7" borderId="17" xfId="0" applyFont="1" applyFill="1" applyBorder="1" applyAlignment="1">
      <alignment horizontal="center"/>
    </xf>
    <xf numFmtId="165" fontId="14" fillId="2" borderId="6" xfId="0" applyNumberFormat="1" applyFont="1" applyFill="1" applyBorder="1" applyAlignment="1" applyProtection="1">
      <alignment horizontal="right"/>
      <protection locked="0"/>
    </xf>
    <xf numFmtId="3" fontId="0" fillId="0" borderId="0" xfId="0" applyNumberFormat="1" applyFont="1" applyBorder="1" applyAlignment="1" applyProtection="1">
      <alignment wrapText="1"/>
      <protection locked="0"/>
    </xf>
    <xf numFmtId="2" fontId="0" fillId="0" borderId="0" xfId="0" applyNumberFormat="1" applyFont="1" applyBorder="1" applyAlignment="1" applyProtection="1">
      <alignment wrapText="1"/>
      <protection locked="0"/>
    </xf>
    <xf numFmtId="168" fontId="0" fillId="0" borderId="0" xfId="0" applyNumberFormat="1" applyFont="1" applyBorder="1" applyAlignment="1" applyProtection="1">
      <alignment wrapText="1"/>
      <protection locked="0"/>
    </xf>
    <xf numFmtId="0" fontId="0" fillId="6" borderId="0" xfId="0" applyFill="1"/>
    <xf numFmtId="3" fontId="4" fillId="6" borderId="0" xfId="0" applyNumberFormat="1" applyFont="1" applyFill="1"/>
    <xf numFmtId="165" fontId="13" fillId="0" borderId="27" xfId="0" applyNumberFormat="1" applyFont="1" applyFill="1" applyBorder="1" applyAlignment="1" applyProtection="1">
      <alignment horizontal="right"/>
      <protection locked="0"/>
    </xf>
    <xf numFmtId="165" fontId="13" fillId="0" borderId="20" xfId="0" applyNumberFormat="1" applyFont="1" applyFill="1" applyBorder="1" applyAlignment="1" applyProtection="1">
      <alignment horizontal="right"/>
      <protection locked="0"/>
    </xf>
    <xf numFmtId="0" fontId="18" fillId="2" borderId="16" xfId="0" quotePrefix="1" applyFont="1" applyFill="1" applyBorder="1" applyAlignment="1">
      <alignment horizontal="left" wrapText="1"/>
    </xf>
    <xf numFmtId="164" fontId="18" fillId="2" borderId="16" xfId="0" applyNumberFormat="1" applyFont="1" applyFill="1" applyBorder="1" applyAlignment="1" applyProtection="1">
      <alignment horizontal="left" wrapText="1"/>
      <protection locked="0"/>
    </xf>
    <xf numFmtId="0" fontId="31" fillId="0" borderId="0" xfId="0" applyFont="1" applyProtection="1">
      <protection locked="0"/>
    </xf>
    <xf numFmtId="168" fontId="13" fillId="7" borderId="20" xfId="0" applyNumberFormat="1" applyFont="1" applyFill="1" applyBorder="1" applyAlignment="1">
      <alignment horizontal="right"/>
    </xf>
    <xf numFmtId="0" fontId="33" fillId="0" borderId="0" xfId="0" applyFont="1" applyProtection="1">
      <protection locked="0"/>
    </xf>
    <xf numFmtId="166" fontId="13" fillId="0" borderId="1" xfId="1" applyNumberFormat="1" applyFont="1" applyFill="1" applyBorder="1"/>
    <xf numFmtId="166" fontId="13" fillId="0" borderId="15" xfId="1" applyNumberFormat="1" applyFont="1" applyFill="1" applyBorder="1"/>
    <xf numFmtId="166" fontId="13" fillId="0" borderId="13" xfId="1" applyNumberFormat="1" applyFont="1" applyFill="1" applyBorder="1"/>
    <xf numFmtId="166" fontId="13" fillId="4" borderId="15" xfId="1" applyNumberFormat="1" applyFont="1" applyFill="1" applyBorder="1"/>
    <xf numFmtId="167" fontId="13" fillId="0" borderId="7" xfId="1" applyNumberFormat="1" applyFont="1" applyFill="1" applyBorder="1"/>
    <xf numFmtId="167" fontId="14" fillId="2" borderId="0" xfId="1" quotePrefix="1" applyNumberFormat="1" applyFont="1" applyFill="1" applyBorder="1" applyAlignment="1">
      <alignment horizontal="left" wrapText="1"/>
    </xf>
    <xf numFmtId="0" fontId="34" fillId="0" borderId="0" xfId="0" applyFont="1"/>
    <xf numFmtId="164" fontId="14" fillId="2" borderId="16" xfId="0" quotePrefix="1" applyNumberFormat="1" applyFont="1" applyFill="1" applyBorder="1" applyAlignment="1">
      <alignment horizontal="left" wrapText="1"/>
    </xf>
    <xf numFmtId="164" fontId="20" fillId="0" borderId="2" xfId="0" applyNumberFormat="1" applyFont="1" applyFill="1" applyBorder="1" applyAlignment="1" applyProtection="1">
      <alignment horizontal="left" wrapText="1"/>
      <protection locked="0"/>
    </xf>
    <xf numFmtId="0" fontId="20" fillId="2" borderId="12" xfId="0" applyFont="1" applyFill="1" applyBorder="1" applyAlignment="1">
      <alignment vertical="center" wrapText="1"/>
    </xf>
    <xf numFmtId="3" fontId="13" fillId="2" borderId="12" xfId="0" applyNumberFormat="1" applyFont="1" applyFill="1" applyBorder="1" applyAlignment="1">
      <alignment horizontal="right" vertical="center" wrapText="1"/>
    </xf>
    <xf numFmtId="3" fontId="13" fillId="7" borderId="12" xfId="0" applyNumberFormat="1" applyFont="1" applyFill="1" applyBorder="1" applyAlignment="1">
      <alignment horizontal="right" vertical="center" wrapText="1"/>
    </xf>
    <xf numFmtId="168" fontId="13" fillId="7" borderId="14" xfId="0" applyNumberFormat="1" applyFont="1" applyFill="1" applyBorder="1" applyAlignment="1">
      <alignment horizontal="right" vertical="center" wrapText="1"/>
    </xf>
    <xf numFmtId="0" fontId="0" fillId="0" borderId="0" xfId="0" applyAlignment="1">
      <alignment vertical="center" wrapText="1"/>
    </xf>
    <xf numFmtId="164" fontId="20" fillId="0" borderId="28" xfId="0" applyNumberFormat="1" applyFont="1" applyFill="1" applyBorder="1" applyAlignment="1" applyProtection="1">
      <alignment horizontal="left"/>
      <protection locked="0"/>
    </xf>
    <xf numFmtId="168" fontId="16" fillId="0" borderId="20" xfId="0" applyNumberFormat="1" applyFont="1" applyFill="1" applyBorder="1" applyAlignment="1" applyProtection="1">
      <alignment horizontal="right"/>
      <protection locked="0"/>
    </xf>
    <xf numFmtId="0" fontId="33" fillId="0" borderId="20" xfId="0" applyFont="1" applyBorder="1" applyProtection="1">
      <protection locked="0"/>
    </xf>
    <xf numFmtId="164" fontId="32" fillId="2" borderId="15" xfId="0" applyNumberFormat="1" applyFont="1" applyFill="1" applyBorder="1" applyAlignment="1" applyProtection="1">
      <alignment horizontal="left" wrapText="1"/>
      <protection locked="0"/>
    </xf>
    <xf numFmtId="3" fontId="30" fillId="2" borderId="7" xfId="0" applyNumberFormat="1" applyFont="1" applyFill="1" applyBorder="1" applyAlignment="1" applyProtection="1">
      <alignment horizontal="right"/>
      <protection locked="0"/>
    </xf>
    <xf numFmtId="3" fontId="30" fillId="0" borderId="7" xfId="0" applyNumberFormat="1" applyFont="1" applyFill="1" applyBorder="1" applyAlignment="1" applyProtection="1">
      <alignment horizontal="right"/>
      <protection locked="0"/>
    </xf>
    <xf numFmtId="3" fontId="30" fillId="7" borderId="7" xfId="0" applyNumberFormat="1" applyFont="1" applyFill="1" applyBorder="1" applyAlignment="1" applyProtection="1">
      <alignment horizontal="right"/>
      <protection locked="0"/>
    </xf>
    <xf numFmtId="0" fontId="13" fillId="7" borderId="8" xfId="0" applyFont="1" applyFill="1" applyBorder="1" applyAlignment="1" applyProtection="1">
      <alignment horizontal="center"/>
      <protection locked="0"/>
    </xf>
    <xf numFmtId="0" fontId="13" fillId="0" borderId="8" xfId="0" applyFont="1" applyFill="1" applyBorder="1" applyAlignment="1" applyProtection="1">
      <alignment horizontal="center"/>
      <protection locked="0"/>
    </xf>
    <xf numFmtId="0" fontId="14" fillId="2" borderId="0" xfId="0" applyFont="1" applyFill="1" applyBorder="1" applyAlignment="1" applyProtection="1">
      <alignment horizontal="left" wrapText="1"/>
      <protection locked="0"/>
    </xf>
    <xf numFmtId="0" fontId="0" fillId="0" borderId="0" xfId="0" applyFont="1" applyBorder="1" applyAlignment="1" applyProtection="1">
      <alignment horizontal="left" wrapText="1"/>
      <protection locked="0"/>
    </xf>
    <xf numFmtId="0" fontId="16" fillId="0" borderId="12" xfId="0" applyFont="1" applyFill="1" applyBorder="1" applyAlignment="1">
      <alignment horizontal="center"/>
    </xf>
    <xf numFmtId="0" fontId="20" fillId="2" borderId="29" xfId="0" applyFont="1" applyFill="1" applyBorder="1"/>
    <xf numFmtId="0" fontId="27" fillId="2" borderId="7" xfId="0" applyFont="1" applyFill="1" applyBorder="1" applyAlignment="1">
      <alignment wrapText="1"/>
    </xf>
    <xf numFmtId="3" fontId="16" fillId="0" borderId="7" xfId="0" applyNumberFormat="1" applyFont="1" applyFill="1" applyBorder="1" applyAlignment="1">
      <alignment horizontal="right" vertical="center"/>
    </xf>
    <xf numFmtId="3" fontId="16" fillId="0" borderId="1" xfId="0" applyNumberFormat="1" applyFont="1" applyFill="1" applyBorder="1" applyAlignment="1">
      <alignment horizontal="right" vertical="center"/>
    </xf>
    <xf numFmtId="168" fontId="13" fillId="0" borderId="1" xfId="0" applyNumberFormat="1" applyFont="1" applyFill="1" applyBorder="1" applyAlignment="1">
      <alignment horizontal="right" vertical="center"/>
    </xf>
    <xf numFmtId="3" fontId="16" fillId="7" borderId="12" xfId="0" applyNumberFormat="1" applyFont="1" applyFill="1" applyBorder="1" applyAlignment="1">
      <alignment horizontal="right" vertical="center"/>
    </xf>
    <xf numFmtId="168" fontId="13" fillId="7" borderId="18" xfId="0" applyNumberFormat="1" applyFont="1" applyFill="1" applyBorder="1" applyAlignment="1">
      <alignment horizontal="right" vertical="center"/>
    </xf>
    <xf numFmtId="168" fontId="13" fillId="7" borderId="12" xfId="0" applyNumberFormat="1" applyFont="1" applyFill="1" applyBorder="1" applyAlignment="1">
      <alignment horizontal="right" vertical="center"/>
    </xf>
    <xf numFmtId="0" fontId="0" fillId="0" borderId="0" xfId="0" applyAlignment="1">
      <alignment vertical="center"/>
    </xf>
    <xf numFmtId="0" fontId="20" fillId="2" borderId="7" xfId="0" applyFont="1" applyFill="1" applyBorder="1" applyAlignment="1">
      <alignment vertical="center" wrapText="1"/>
    </xf>
    <xf numFmtId="3" fontId="13" fillId="0" borderId="12" xfId="0" applyNumberFormat="1" applyFont="1" applyBorder="1" applyAlignment="1">
      <alignment vertical="center"/>
    </xf>
    <xf numFmtId="3" fontId="16" fillId="0" borderId="12" xfId="0" applyNumberFormat="1" applyFont="1" applyFill="1" applyBorder="1" applyAlignment="1">
      <alignment horizontal="right" vertical="center"/>
    </xf>
    <xf numFmtId="3" fontId="13" fillId="7" borderId="12" xfId="0" applyNumberFormat="1" applyFont="1" applyFill="1" applyBorder="1" applyAlignment="1">
      <alignment vertical="center"/>
    </xf>
    <xf numFmtId="168" fontId="13" fillId="7" borderId="14" xfId="0" applyNumberFormat="1" applyFont="1" applyFill="1" applyBorder="1" applyAlignment="1">
      <alignment horizontal="right" vertical="center"/>
    </xf>
    <xf numFmtId="165" fontId="13" fillId="7" borderId="0" xfId="0" applyNumberFormat="1" applyFont="1" applyFill="1" applyBorder="1" applyAlignment="1" applyProtection="1">
      <alignment horizontal="right"/>
      <protection locked="0"/>
    </xf>
    <xf numFmtId="165" fontId="14" fillId="0" borderId="16" xfId="0" applyNumberFormat="1" applyFont="1" applyFill="1" applyBorder="1" applyAlignment="1" applyProtection="1">
      <alignment horizontal="right"/>
      <protection locked="0"/>
    </xf>
    <xf numFmtId="165" fontId="14" fillId="7" borderId="9" xfId="0" applyNumberFormat="1" applyFont="1" applyFill="1" applyBorder="1" applyAlignment="1" applyProtection="1">
      <alignment horizontal="right"/>
      <protection locked="0"/>
    </xf>
    <xf numFmtId="168" fontId="14" fillId="0" borderId="13" xfId="0" quotePrefix="1" applyNumberFormat="1" applyFont="1" applyFill="1" applyBorder="1" applyAlignment="1">
      <alignment horizontal="right"/>
    </xf>
    <xf numFmtId="168" fontId="14" fillId="0" borderId="30" xfId="0" applyNumberFormat="1" applyFont="1" applyFill="1" applyBorder="1" applyAlignment="1">
      <alignment horizontal="right"/>
    </xf>
    <xf numFmtId="3" fontId="13" fillId="0" borderId="17" xfId="0" applyNumberFormat="1" applyFont="1" applyBorder="1" applyAlignment="1">
      <alignment vertical="center"/>
    </xf>
    <xf numFmtId="3" fontId="13" fillId="2" borderId="26" xfId="0" applyNumberFormat="1" applyFont="1" applyFill="1" applyBorder="1" applyAlignment="1">
      <alignment horizontal="right" vertical="center" wrapText="1"/>
    </xf>
    <xf numFmtId="3" fontId="15" fillId="0" borderId="29" xfId="0" quotePrefix="1" applyNumberFormat="1" applyFont="1" applyFill="1" applyBorder="1" applyAlignment="1">
      <alignment horizontal="right"/>
    </xf>
    <xf numFmtId="3" fontId="15" fillId="0" borderId="7" xfId="0" quotePrefix="1" applyNumberFormat="1" applyFont="1" applyFill="1" applyBorder="1" applyAlignment="1">
      <alignment horizontal="right"/>
    </xf>
    <xf numFmtId="3" fontId="35" fillId="0" borderId="0" xfId="0" applyNumberFormat="1" applyFont="1" applyBorder="1" applyAlignment="1" applyProtection="1">
      <alignment horizontal="right" wrapText="1"/>
      <protection locked="0"/>
    </xf>
    <xf numFmtId="170" fontId="35" fillId="0" borderId="0" xfId="2" applyNumberFormat="1" applyFont="1" applyBorder="1" applyAlignment="1" applyProtection="1">
      <alignment wrapText="1"/>
      <protection locked="0"/>
    </xf>
    <xf numFmtId="168" fontId="13" fillId="0" borderId="13" xfId="0" quotePrefix="1" applyNumberFormat="1" applyFont="1" applyFill="1" applyBorder="1" applyAlignment="1">
      <alignment horizontal="right"/>
    </xf>
    <xf numFmtId="165" fontId="14" fillId="0" borderId="9" xfId="0" applyNumberFormat="1" applyFont="1" applyFill="1" applyBorder="1" applyAlignment="1" applyProtection="1">
      <alignment horizontal="right"/>
      <protection locked="0"/>
    </xf>
    <xf numFmtId="0" fontId="12" fillId="0" borderId="0" xfId="0" applyFont="1" applyBorder="1" applyProtection="1">
      <protection locked="0"/>
    </xf>
    <xf numFmtId="3" fontId="16" fillId="0" borderId="7" xfId="0" quotePrefix="1" applyNumberFormat="1" applyFont="1" applyFill="1" applyBorder="1" applyAlignment="1">
      <alignment horizontal="right"/>
    </xf>
    <xf numFmtId="165" fontId="13" fillId="0" borderId="9" xfId="0" applyNumberFormat="1" applyFont="1" applyFill="1" applyBorder="1" applyAlignment="1" applyProtection="1">
      <alignment horizontal="right"/>
      <protection locked="0"/>
    </xf>
    <xf numFmtId="168" fontId="16" fillId="0" borderId="0" xfId="0" applyNumberFormat="1" applyFont="1" applyFill="1" applyBorder="1" applyAlignment="1" applyProtection="1">
      <alignment horizontal="right"/>
      <protection locked="0"/>
    </xf>
    <xf numFmtId="165" fontId="13" fillId="0" borderId="31" xfId="0" applyNumberFormat="1" applyFont="1" applyFill="1" applyBorder="1" applyAlignment="1" applyProtection="1">
      <alignment horizontal="right"/>
      <protection locked="0"/>
    </xf>
    <xf numFmtId="165" fontId="13" fillId="7" borderId="16" xfId="0" applyNumberFormat="1" applyFont="1" applyFill="1" applyBorder="1" applyAlignment="1" applyProtection="1">
      <alignment horizontal="right"/>
      <protection locked="0"/>
    </xf>
    <xf numFmtId="168" fontId="0" fillId="0" borderId="0" xfId="0" applyNumberFormat="1" applyFont="1"/>
    <xf numFmtId="165" fontId="13" fillId="7" borderId="31" xfId="0" applyNumberFormat="1" applyFont="1" applyFill="1" applyBorder="1" applyAlignment="1" applyProtection="1">
      <alignment horizontal="right"/>
      <protection locked="0"/>
    </xf>
    <xf numFmtId="165" fontId="0" fillId="0" borderId="0" xfId="0" applyNumberFormat="1" applyFont="1" applyBorder="1" applyAlignment="1" applyProtection="1">
      <alignment horizontal="left" wrapText="1"/>
      <protection locked="0"/>
    </xf>
    <xf numFmtId="2" fontId="35" fillId="0" borderId="0" xfId="0" applyNumberFormat="1" applyFont="1" applyBorder="1" applyAlignment="1" applyProtection="1">
      <alignment wrapText="1"/>
      <protection locked="0"/>
    </xf>
    <xf numFmtId="165" fontId="13" fillId="0" borderId="20" xfId="0" quotePrefix="1" applyNumberFormat="1" applyFont="1" applyFill="1" applyBorder="1" applyAlignment="1" applyProtection="1">
      <alignment horizontal="right"/>
      <protection locked="0"/>
    </xf>
    <xf numFmtId="3" fontId="14" fillId="0" borderId="9" xfId="0" quotePrefix="1" applyNumberFormat="1" applyFont="1" applyFill="1" applyBorder="1" applyAlignment="1" applyProtection="1">
      <alignment horizontal="right"/>
      <protection locked="0"/>
    </xf>
    <xf numFmtId="168" fontId="14" fillId="0" borderId="0" xfId="0" quotePrefix="1" applyNumberFormat="1" applyFont="1" applyFill="1" applyBorder="1" applyAlignment="1" applyProtection="1">
      <alignment horizontal="right"/>
      <protection locked="0"/>
    </xf>
    <xf numFmtId="3" fontId="14" fillId="7" borderId="0" xfId="0" applyNumberFormat="1" applyFont="1" applyFill="1" applyBorder="1" applyAlignment="1" applyProtection="1">
      <alignment horizontal="right"/>
      <protection locked="0"/>
    </xf>
    <xf numFmtId="168" fontId="14" fillId="0" borderId="0" xfId="0" applyNumberFormat="1" applyFont="1" applyFill="1" applyBorder="1" applyAlignment="1" applyProtection="1">
      <alignment horizontal="right"/>
      <protection locked="0"/>
    </xf>
    <xf numFmtId="3" fontId="14" fillId="7" borderId="9" xfId="0" applyNumberFormat="1" applyFont="1" applyFill="1" applyBorder="1" applyAlignment="1" applyProtection="1">
      <alignment horizontal="right"/>
      <protection locked="0"/>
    </xf>
    <xf numFmtId="3" fontId="14" fillId="7" borderId="21" xfId="0" applyNumberFormat="1" applyFont="1" applyFill="1" applyBorder="1" applyAlignment="1" applyProtection="1">
      <alignment horizontal="right"/>
      <protection locked="0"/>
    </xf>
    <xf numFmtId="168" fontId="13" fillId="7" borderId="9" xfId="0" applyNumberFormat="1" applyFont="1" applyFill="1" applyBorder="1" applyAlignment="1" applyProtection="1">
      <alignment horizontal="right"/>
      <protection locked="0"/>
    </xf>
    <xf numFmtId="168" fontId="13" fillId="0" borderId="3" xfId="0" quotePrefix="1" applyNumberFormat="1" applyFont="1" applyFill="1" applyBorder="1" applyAlignment="1" applyProtection="1">
      <alignment horizontal="right"/>
      <protection locked="0"/>
    </xf>
    <xf numFmtId="168" fontId="13" fillId="7" borderId="20" xfId="0" applyNumberFormat="1" applyFont="1" applyFill="1" applyBorder="1" applyAlignment="1" applyProtection="1">
      <alignment horizontal="right"/>
      <protection locked="0"/>
    </xf>
    <xf numFmtId="3" fontId="13" fillId="0" borderId="20" xfId="0" quotePrefix="1" applyNumberFormat="1" applyFont="1" applyFill="1" applyBorder="1" applyAlignment="1" applyProtection="1">
      <alignment horizontal="right"/>
      <protection locked="0"/>
    </xf>
    <xf numFmtId="165" fontId="13" fillId="7" borderId="19" xfId="0" applyNumberFormat="1" applyFont="1" applyFill="1" applyBorder="1" applyAlignment="1" applyProtection="1">
      <alignment horizontal="right"/>
      <protection locked="0"/>
    </xf>
    <xf numFmtId="168" fontId="13" fillId="7" borderId="19" xfId="0" applyNumberFormat="1" applyFont="1" applyFill="1" applyBorder="1" applyAlignment="1" applyProtection="1">
      <alignment horizontal="right"/>
      <protection locked="0"/>
    </xf>
    <xf numFmtId="168" fontId="13" fillId="7" borderId="3" xfId="0" applyNumberFormat="1" applyFont="1" applyFill="1" applyBorder="1" applyAlignment="1" applyProtection="1">
      <alignment horizontal="right"/>
      <protection locked="0"/>
    </xf>
    <xf numFmtId="3" fontId="30" fillId="0" borderId="13" xfId="0" applyNumberFormat="1" applyFont="1" applyFill="1" applyBorder="1" applyAlignment="1" applyProtection="1">
      <alignment horizontal="right"/>
      <protection locked="0"/>
    </xf>
    <xf numFmtId="168" fontId="30" fillId="0" borderId="1" xfId="0" applyNumberFormat="1" applyFont="1" applyFill="1" applyBorder="1" applyAlignment="1" applyProtection="1">
      <alignment horizontal="right"/>
      <protection locked="0"/>
    </xf>
    <xf numFmtId="3" fontId="30" fillId="7" borderId="7" xfId="0" quotePrefix="1" applyNumberFormat="1" applyFont="1" applyFill="1" applyBorder="1" applyAlignment="1" applyProtection="1">
      <alignment horizontal="center"/>
      <protection locked="0"/>
    </xf>
    <xf numFmtId="3" fontId="14" fillId="0" borderId="20" xfId="0" quotePrefix="1" applyNumberFormat="1" applyFont="1" applyFill="1" applyBorder="1" applyAlignment="1" applyProtection="1">
      <alignment horizontal="right"/>
      <protection locked="0"/>
    </xf>
    <xf numFmtId="168" fontId="14" fillId="0" borderId="3" xfId="0" quotePrefix="1" applyNumberFormat="1" applyFont="1" applyFill="1" applyBorder="1" applyAlignment="1" applyProtection="1">
      <alignment horizontal="right"/>
      <protection locked="0"/>
    </xf>
    <xf numFmtId="168" fontId="30" fillId="7" borderId="32" xfId="0" applyNumberFormat="1" applyFont="1" applyFill="1" applyBorder="1" applyAlignment="1" applyProtection="1">
      <alignment horizontal="right"/>
      <protection locked="0"/>
    </xf>
    <xf numFmtId="3" fontId="34" fillId="0" borderId="0" xfId="0" applyNumberFormat="1" applyFont="1"/>
    <xf numFmtId="168" fontId="34" fillId="0" borderId="0" xfId="0" applyNumberFormat="1" applyFont="1"/>
    <xf numFmtId="170" fontId="34" fillId="0" borderId="0" xfId="2" applyNumberFormat="1" applyFont="1"/>
    <xf numFmtId="0" fontId="36" fillId="0" borderId="0" xfId="0" applyFont="1" applyFill="1" applyProtection="1">
      <protection locked="0"/>
    </xf>
    <xf numFmtId="0" fontId="12" fillId="0" borderId="0" xfId="0" applyFont="1" applyFill="1" applyProtection="1">
      <protection locked="0"/>
    </xf>
    <xf numFmtId="3" fontId="13" fillId="7" borderId="5" xfId="0" applyNumberFormat="1" applyFont="1" applyFill="1" applyBorder="1" applyAlignment="1" applyProtection="1">
      <alignment horizontal="right"/>
      <protection locked="0"/>
    </xf>
    <xf numFmtId="168" fontId="13" fillId="7" borderId="8" xfId="0" applyNumberFormat="1" applyFont="1" applyFill="1" applyBorder="1" applyAlignment="1" applyProtection="1">
      <alignment horizontal="right"/>
      <protection locked="0"/>
    </xf>
    <xf numFmtId="3" fontId="13" fillId="7" borderId="22" xfId="0" applyNumberFormat="1" applyFont="1" applyFill="1" applyBorder="1" applyAlignment="1" applyProtection="1">
      <alignment horizontal="right"/>
      <protection locked="0"/>
    </xf>
    <xf numFmtId="3" fontId="13" fillId="7" borderId="4" xfId="0" applyNumberFormat="1" applyFont="1" applyFill="1" applyBorder="1" applyAlignment="1" applyProtection="1">
      <alignment horizontal="right"/>
      <protection locked="0"/>
    </xf>
    <xf numFmtId="3" fontId="37" fillId="0" borderId="0" xfId="0" applyNumberFormat="1" applyFont="1"/>
    <xf numFmtId="3" fontId="13" fillId="7" borderId="6" xfId="0" applyNumberFormat="1" applyFont="1" applyFill="1" applyBorder="1" applyAlignment="1" applyProtection="1">
      <alignment horizontal="right"/>
      <protection locked="0"/>
    </xf>
    <xf numFmtId="3" fontId="13" fillId="7" borderId="0" xfId="0" applyNumberFormat="1" applyFont="1" applyFill="1" applyBorder="1" applyAlignment="1" applyProtection="1">
      <alignment horizontal="right"/>
      <protection locked="0"/>
    </xf>
    <xf numFmtId="3" fontId="13" fillId="7" borderId="31" xfId="0" applyNumberFormat="1" applyFont="1" applyFill="1" applyBorder="1" applyAlignment="1" applyProtection="1">
      <alignment horizontal="right"/>
      <protection locked="0"/>
    </xf>
    <xf numFmtId="168" fontId="13" fillId="7" borderId="31" xfId="0" applyNumberFormat="1" applyFont="1" applyFill="1" applyBorder="1" applyAlignment="1" applyProtection="1">
      <alignment horizontal="right"/>
      <protection locked="0"/>
    </xf>
    <xf numFmtId="0" fontId="37" fillId="0" borderId="0" xfId="0" applyFont="1"/>
    <xf numFmtId="3" fontId="13" fillId="7" borderId="20" xfId="0" applyNumberFormat="1" applyFont="1" applyFill="1" applyBorder="1" applyAlignment="1" applyProtection="1">
      <alignment horizontal="right"/>
      <protection locked="0"/>
    </xf>
    <xf numFmtId="169" fontId="13" fillId="7" borderId="9" xfId="0" applyNumberFormat="1" applyFont="1" applyFill="1" applyBorder="1" applyAlignment="1">
      <alignment horizontal="right"/>
    </xf>
    <xf numFmtId="170" fontId="37" fillId="0" borderId="0" xfId="2" applyNumberFormat="1" applyFont="1"/>
    <xf numFmtId="169" fontId="14" fillId="7" borderId="9" xfId="0" applyNumberFormat="1" applyFont="1" applyFill="1" applyBorder="1" applyAlignment="1">
      <alignment horizontal="right"/>
    </xf>
    <xf numFmtId="3" fontId="13" fillId="7" borderId="12" xfId="0" applyNumberFormat="1" applyFont="1" applyFill="1" applyBorder="1" applyAlignment="1">
      <alignment horizontal="right" vertical="center"/>
    </xf>
    <xf numFmtId="169" fontId="13" fillId="7" borderId="14" xfId="0" applyNumberFormat="1" applyFont="1" applyFill="1" applyBorder="1" applyAlignment="1">
      <alignment horizontal="right" vertical="center"/>
    </xf>
    <xf numFmtId="3" fontId="13" fillId="7" borderId="14" xfId="0" applyNumberFormat="1" applyFont="1" applyFill="1" applyBorder="1" applyAlignment="1">
      <alignment horizontal="right" vertical="center"/>
    </xf>
    <xf numFmtId="3" fontId="13" fillId="7" borderId="14" xfId="0" applyNumberFormat="1" applyFont="1" applyFill="1" applyBorder="1" applyAlignment="1">
      <alignment horizontal="right" vertical="center" wrapText="1"/>
    </xf>
    <xf numFmtId="3" fontId="30" fillId="7" borderId="7" xfId="0" quotePrefix="1" applyNumberFormat="1" applyFont="1" applyFill="1" applyBorder="1" applyAlignment="1" applyProtection="1">
      <alignment horizontal="center" vertical="center"/>
      <protection locked="0"/>
    </xf>
    <xf numFmtId="0" fontId="37" fillId="0" borderId="0" xfId="0" applyFont="1" applyBorder="1" applyAlignment="1" applyProtection="1">
      <alignment wrapText="1"/>
      <protection locked="0"/>
    </xf>
    <xf numFmtId="0" fontId="14" fillId="2" borderId="0" xfId="0" applyFont="1" applyFill="1" applyAlignment="1" applyProtection="1">
      <alignment horizontal="left" vertical="center" wrapText="1"/>
      <protection locked="0"/>
    </xf>
    <xf numFmtId="0" fontId="13" fillId="0" borderId="4" xfId="0" applyFont="1" applyFill="1" applyBorder="1" applyAlignment="1" applyProtection="1">
      <alignment horizontal="center"/>
      <protection locked="0"/>
    </xf>
    <xf numFmtId="0" fontId="13" fillId="0" borderId="8"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0" fontId="13" fillId="7" borderId="17" xfId="0" applyFont="1" applyFill="1" applyBorder="1" applyAlignment="1" applyProtection="1">
      <alignment horizontal="center"/>
      <protection locked="0"/>
    </xf>
    <xf numFmtId="0" fontId="13" fillId="7" borderId="14" xfId="0" applyFont="1" applyFill="1" applyBorder="1" applyAlignment="1" applyProtection="1">
      <alignment horizontal="center"/>
      <protection locked="0"/>
    </xf>
    <xf numFmtId="0" fontId="16" fillId="0" borderId="17" xfId="0" quotePrefix="1" applyFont="1" applyFill="1" applyBorder="1" applyAlignment="1" applyProtection="1">
      <alignment horizontal="center" vertical="center"/>
      <protection locked="0"/>
    </xf>
    <xf numFmtId="0" fontId="16" fillId="0" borderId="14" xfId="0" quotePrefix="1" applyFont="1" applyFill="1" applyBorder="1" applyAlignment="1" applyProtection="1">
      <alignment horizontal="center" vertical="center"/>
      <protection locked="0"/>
    </xf>
    <xf numFmtId="0" fontId="22" fillId="7" borderId="17" xfId="0" applyFont="1" applyFill="1" applyBorder="1" applyAlignment="1" applyProtection="1">
      <alignment horizontal="center" vertical="center"/>
      <protection locked="0"/>
    </xf>
    <xf numFmtId="0" fontId="22" fillId="7" borderId="23" xfId="0" applyFont="1" applyFill="1" applyBorder="1" applyAlignment="1" applyProtection="1">
      <alignment horizontal="center" vertical="center"/>
      <protection locked="0"/>
    </xf>
    <xf numFmtId="0" fontId="22" fillId="7" borderId="14" xfId="0" applyFont="1" applyFill="1" applyBorder="1" applyAlignment="1" applyProtection="1">
      <alignment horizontal="center" vertical="center"/>
      <protection locked="0"/>
    </xf>
    <xf numFmtId="0" fontId="14" fillId="0" borderId="0" xfId="0" applyFont="1" applyFill="1" applyAlignment="1" applyProtection="1">
      <alignment horizontal="left" vertical="center" wrapText="1"/>
      <protection locked="0"/>
    </xf>
    <xf numFmtId="0" fontId="21" fillId="3" borderId="4" xfId="1" applyFont="1" applyFill="1" applyBorder="1" applyAlignment="1">
      <alignment horizontal="center" vertical="center" wrapText="1"/>
    </xf>
    <xf numFmtId="0" fontId="21" fillId="3" borderId="8" xfId="1" applyFont="1" applyFill="1" applyBorder="1" applyAlignment="1">
      <alignment horizontal="center" vertical="center" wrapText="1"/>
    </xf>
    <xf numFmtId="0" fontId="16" fillId="2" borderId="24"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4" fillId="2" borderId="0" xfId="1" applyFont="1" applyFill="1" applyAlignment="1">
      <alignment horizontal="left" vertical="center" wrapText="1"/>
    </xf>
    <xf numFmtId="167" fontId="14" fillId="2" borderId="4" xfId="1" quotePrefix="1" applyNumberFormat="1" applyFont="1" applyFill="1" applyBorder="1" applyAlignment="1">
      <alignment horizontal="left" wrapText="1"/>
    </xf>
    <xf numFmtId="167" fontId="14" fillId="2" borderId="0" xfId="1" quotePrefix="1" applyNumberFormat="1" applyFont="1" applyFill="1" applyBorder="1" applyAlignment="1">
      <alignment horizontal="left" vertical="center" wrapText="1"/>
    </xf>
    <xf numFmtId="0" fontId="0" fillId="0" borderId="0" xfId="0" applyAlignment="1">
      <alignment horizontal="left" vertical="center" wrapText="1"/>
    </xf>
    <xf numFmtId="0" fontId="36" fillId="0" borderId="1" xfId="0" applyFont="1" applyFill="1" applyBorder="1" applyAlignment="1" applyProtection="1">
      <alignment horizontal="center"/>
      <protection locked="0"/>
    </xf>
    <xf numFmtId="0" fontId="14" fillId="2" borderId="0" xfId="0" applyFont="1" applyFill="1" applyBorder="1" applyAlignment="1" applyProtection="1">
      <alignment horizontal="left" wrapText="1"/>
      <protection locked="0"/>
    </xf>
    <xf numFmtId="0" fontId="26" fillId="0" borderId="12" xfId="0" applyFont="1" applyFill="1" applyBorder="1" applyAlignment="1">
      <alignment horizontal="center"/>
    </xf>
    <xf numFmtId="0" fontId="26" fillId="7" borderId="17" xfId="0" applyFont="1" applyFill="1" applyBorder="1" applyAlignment="1">
      <alignment horizontal="center"/>
    </xf>
    <xf numFmtId="0" fontId="26" fillId="7" borderId="14" xfId="0" applyFont="1" applyFill="1" applyBorder="1" applyAlignment="1">
      <alignment horizontal="center"/>
    </xf>
    <xf numFmtId="0" fontId="16" fillId="7" borderId="17" xfId="0" applyFont="1" applyFill="1" applyBorder="1" applyAlignment="1">
      <alignment horizontal="center"/>
    </xf>
    <xf numFmtId="0" fontId="16" fillId="7" borderId="14" xfId="0" applyFont="1" applyFill="1" applyBorder="1" applyAlignment="1">
      <alignment horizontal="center"/>
    </xf>
    <xf numFmtId="0" fontId="16" fillId="0" borderId="17" xfId="0" applyFont="1" applyFill="1" applyBorder="1" applyAlignment="1">
      <alignment horizontal="center"/>
    </xf>
    <xf numFmtId="0" fontId="16" fillId="0" borderId="14" xfId="0" applyFont="1" applyFill="1" applyBorder="1" applyAlignment="1">
      <alignment horizontal="center"/>
    </xf>
    <xf numFmtId="0" fontId="13" fillId="3" borderId="5" xfId="0" applyFont="1" applyFill="1" applyBorder="1" applyAlignment="1">
      <alignment horizontal="center" wrapText="1"/>
    </xf>
    <xf numFmtId="0" fontId="0" fillId="0" borderId="6" xfId="0" applyFont="1" applyBorder="1" applyAlignment="1">
      <alignment wrapText="1"/>
    </xf>
    <xf numFmtId="0" fontId="20" fillId="3" borderId="12" xfId="0" applyFont="1" applyFill="1" applyBorder="1" applyAlignment="1">
      <alignment horizontal="center"/>
    </xf>
  </cellXfs>
  <cellStyles count="7">
    <cellStyle name="Milliers 2" xfId="4"/>
    <cellStyle name="Normal" xfId="0" builtinId="0"/>
    <cellStyle name="Normal 2" xfId="3"/>
    <cellStyle name="Normal 3" xfId="6"/>
    <cellStyle name="Normal_Tab III Taux de poursuite" xfId="1"/>
    <cellStyle name="Pourcentage" xfId="2" builtinId="5"/>
    <cellStyle name="Pourcentage 2" xfId="5"/>
  </cellStyles>
  <dxfs count="0"/>
  <tableStyles count="0" defaultTableStyle="TableStyleMedium2" defaultPivotStyle="PivotStyleLight16"/>
  <colors>
    <mruColors>
      <color rgb="FFFF66CC"/>
      <color rgb="FFFFFF66"/>
      <color rgb="FFFABCE4"/>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39084610383263E-2"/>
          <c:y val="7.9310329714638833E-2"/>
          <c:w val="0.89539084610383257"/>
          <c:h val="0.79794165915953896"/>
        </c:manualLayout>
      </c:layout>
      <c:lineChart>
        <c:grouping val="standard"/>
        <c:varyColors val="0"/>
        <c:ser>
          <c:idx val="0"/>
          <c:order val="0"/>
          <c:tx>
            <c:strRef>
              <c:f>graf1!$A$4</c:f>
              <c:strCache>
                <c:ptCount val="1"/>
                <c:pt idx="0">
                  <c:v>Bacheliers généraux</c:v>
                </c:pt>
              </c:strCache>
            </c:strRef>
          </c:tx>
          <c:spPr>
            <a:ln w="38100">
              <a:solidFill>
                <a:srgbClr val="C0C0C0"/>
              </a:solidFill>
              <a:prstDash val="solid"/>
            </a:ln>
          </c:spPr>
          <c:marker>
            <c:symbol val="none"/>
          </c:marker>
          <c:cat>
            <c:numRef>
              <c:f>graf1!$B$3:$AI$3</c:f>
              <c:numCache>
                <c:formatCode>General</c:formatCode>
                <c:ptCount val="3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numCache>
            </c:numRef>
          </c:cat>
          <c:val>
            <c:numRef>
              <c:f>graf1!$B$4:$AI$4</c:f>
              <c:numCache>
                <c:formatCode>#,##0</c:formatCode>
                <c:ptCount val="34"/>
                <c:pt idx="0">
                  <c:v>279586</c:v>
                </c:pt>
                <c:pt idx="1">
                  <c:v>287046</c:v>
                </c:pt>
                <c:pt idx="2">
                  <c:v>264727</c:v>
                </c:pt>
                <c:pt idx="3">
                  <c:v>268868</c:v>
                </c:pt>
                <c:pt idx="4">
                  <c:v>275113</c:v>
                </c:pt>
                <c:pt idx="5">
                  <c:v>266285</c:v>
                </c:pt>
                <c:pt idx="6">
                  <c:v>271155</c:v>
                </c:pt>
                <c:pt idx="7">
                  <c:v>258785</c:v>
                </c:pt>
                <c:pt idx="8">
                  <c:v>258192</c:v>
                </c:pt>
                <c:pt idx="9">
                  <c:v>268335</c:v>
                </c:pt>
                <c:pt idx="10">
                  <c:v>261137</c:v>
                </c:pt>
                <c:pt idx="11">
                  <c:v>272512</c:v>
                </c:pt>
                <c:pt idx="12">
                  <c:v>282788</c:v>
                </c:pt>
                <c:pt idx="13">
                  <c:v>281733</c:v>
                </c:pt>
                <c:pt idx="14">
                  <c:v>279698</c:v>
                </c:pt>
                <c:pt idx="15">
                  <c:v>286762</c:v>
                </c:pt>
                <c:pt idx="16">
                  <c:v>279798</c:v>
                </c:pt>
                <c:pt idx="17">
                  <c:v>283821</c:v>
                </c:pt>
                <c:pt idx="18">
                  <c:v>293837</c:v>
                </c:pt>
                <c:pt idx="19">
                  <c:v>305316</c:v>
                </c:pt>
                <c:pt idx="20">
                  <c:v>305667</c:v>
                </c:pt>
                <c:pt idx="21">
                  <c:v>317054</c:v>
                </c:pt>
                <c:pt idx="22">
                  <c:v>327078</c:v>
                </c:pt>
                <c:pt idx="23">
                  <c:v>337714</c:v>
                </c:pt>
                <c:pt idx="24">
                  <c:v>359455</c:v>
                </c:pt>
                <c:pt idx="25">
                  <c:v>353394.1495</c:v>
                </c:pt>
                <c:pt idx="26">
                  <c:v>351222.39610000001</c:v>
                </c:pt>
                <c:pt idx="27">
                  <c:v>350335.50060000003</c:v>
                </c:pt>
                <c:pt idx="28">
                  <c:v>352456.41979999997</c:v>
                </c:pt>
                <c:pt idx="29">
                  <c:v>354822.71500000003</c:v>
                </c:pt>
                <c:pt idx="30">
                  <c:v>362303.5441</c:v>
                </c:pt>
                <c:pt idx="31">
                  <c:v>362006.84169999999</c:v>
                </c:pt>
                <c:pt idx="32">
                  <c:v>364508.67509999999</c:v>
                </c:pt>
                <c:pt idx="33">
                  <c:v>362006.84169999999</c:v>
                </c:pt>
              </c:numCache>
            </c:numRef>
          </c:val>
          <c:smooth val="0"/>
        </c:ser>
        <c:ser>
          <c:idx val="1"/>
          <c:order val="1"/>
          <c:tx>
            <c:strRef>
              <c:f>graf1!$A$5</c:f>
              <c:strCache>
                <c:ptCount val="1"/>
                <c:pt idx="0">
                  <c:v>Bacheliers technologiques</c:v>
                </c:pt>
              </c:strCache>
            </c:strRef>
          </c:tx>
          <c:spPr>
            <a:ln w="38100">
              <a:solidFill>
                <a:srgbClr val="808080"/>
              </a:solidFill>
              <a:prstDash val="solid"/>
            </a:ln>
          </c:spPr>
          <c:marker>
            <c:symbol val="none"/>
          </c:marker>
          <c:cat>
            <c:numRef>
              <c:f>graf1!$B$3:$AI$3</c:f>
              <c:numCache>
                <c:formatCode>General</c:formatCode>
                <c:ptCount val="3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numCache>
            </c:numRef>
          </c:cat>
          <c:val>
            <c:numRef>
              <c:f>graf1!$B$5:$AI$5</c:f>
              <c:numCache>
                <c:formatCode>#,##0</c:formatCode>
                <c:ptCount val="34"/>
                <c:pt idx="0">
                  <c:v>130282</c:v>
                </c:pt>
                <c:pt idx="1">
                  <c:v>138267</c:v>
                </c:pt>
                <c:pt idx="2">
                  <c:v>135882</c:v>
                </c:pt>
                <c:pt idx="3">
                  <c:v>136204</c:v>
                </c:pt>
                <c:pt idx="4">
                  <c:v>144830</c:v>
                </c:pt>
                <c:pt idx="5">
                  <c:v>149103</c:v>
                </c:pt>
                <c:pt idx="6">
                  <c:v>152778</c:v>
                </c:pt>
                <c:pt idx="7">
                  <c:v>147944</c:v>
                </c:pt>
                <c:pt idx="8">
                  <c:v>141983</c:v>
                </c:pt>
                <c:pt idx="9">
                  <c:v>142799</c:v>
                </c:pt>
                <c:pt idx="10">
                  <c:v>143277</c:v>
                </c:pt>
                <c:pt idx="11">
                  <c:v>140828</c:v>
                </c:pt>
                <c:pt idx="12">
                  <c:v>140707</c:v>
                </c:pt>
                <c:pt idx="13">
                  <c:v>137605</c:v>
                </c:pt>
                <c:pt idx="14">
                  <c:v>135886</c:v>
                </c:pt>
                <c:pt idx="15">
                  <c:v>131602</c:v>
                </c:pt>
                <c:pt idx="16">
                  <c:v>133431</c:v>
                </c:pt>
                <c:pt idx="17">
                  <c:v>129472</c:v>
                </c:pt>
                <c:pt idx="18">
                  <c:v>125121</c:v>
                </c:pt>
                <c:pt idx="19">
                  <c:v>124683</c:v>
                </c:pt>
                <c:pt idx="20">
                  <c:v>129210</c:v>
                </c:pt>
                <c:pt idx="21">
                  <c:v>125144</c:v>
                </c:pt>
                <c:pt idx="22">
                  <c:v>126578</c:v>
                </c:pt>
                <c:pt idx="23">
                  <c:v>128488</c:v>
                </c:pt>
                <c:pt idx="24">
                  <c:v>138570</c:v>
                </c:pt>
                <c:pt idx="25">
                  <c:v>142214.07130000001</c:v>
                </c:pt>
                <c:pt idx="26">
                  <c:v>141339.11110000001</c:v>
                </c:pt>
                <c:pt idx="27">
                  <c:v>140982.6072</c:v>
                </c:pt>
                <c:pt idx="28">
                  <c:v>141836.83600000001</c:v>
                </c:pt>
                <c:pt idx="29">
                  <c:v>142788.87359999999</c:v>
                </c:pt>
                <c:pt idx="30">
                  <c:v>145799.42610000001</c:v>
                </c:pt>
                <c:pt idx="31">
                  <c:v>145679.83319999999</c:v>
                </c:pt>
                <c:pt idx="32">
                  <c:v>146687.46249999999</c:v>
                </c:pt>
                <c:pt idx="33">
                  <c:v>145679.83319999999</c:v>
                </c:pt>
              </c:numCache>
            </c:numRef>
          </c:val>
          <c:smooth val="0"/>
        </c:ser>
        <c:ser>
          <c:idx val="2"/>
          <c:order val="2"/>
          <c:tx>
            <c:strRef>
              <c:f>graf1!$A$6</c:f>
              <c:strCache>
                <c:ptCount val="1"/>
                <c:pt idx="0">
                  <c:v>Bacheliers professionnels</c:v>
                </c:pt>
              </c:strCache>
            </c:strRef>
          </c:tx>
          <c:spPr>
            <a:ln w="38100">
              <a:solidFill>
                <a:srgbClr val="000000"/>
              </a:solidFill>
              <a:prstDash val="solid"/>
            </a:ln>
          </c:spPr>
          <c:marker>
            <c:symbol val="none"/>
          </c:marker>
          <c:cat>
            <c:numRef>
              <c:f>graf1!$B$3:$AI$3</c:f>
              <c:numCache>
                <c:formatCode>General</c:formatCode>
                <c:ptCount val="3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pt idx="31">
                  <c:v>2025</c:v>
                </c:pt>
                <c:pt idx="32">
                  <c:v>2026</c:v>
                </c:pt>
                <c:pt idx="33">
                  <c:v>2027</c:v>
                </c:pt>
              </c:numCache>
            </c:numRef>
          </c:cat>
          <c:val>
            <c:numRef>
              <c:f>graf1!$B$6:$AI$6</c:f>
              <c:numCache>
                <c:formatCode>#,##0</c:formatCode>
                <c:ptCount val="34"/>
                <c:pt idx="0">
                  <c:v>61465</c:v>
                </c:pt>
                <c:pt idx="1">
                  <c:v>65741</c:v>
                </c:pt>
                <c:pt idx="2">
                  <c:v>74514</c:v>
                </c:pt>
                <c:pt idx="3">
                  <c:v>76726</c:v>
                </c:pt>
                <c:pt idx="4">
                  <c:v>81573</c:v>
                </c:pt>
                <c:pt idx="5">
                  <c:v>88296</c:v>
                </c:pt>
                <c:pt idx="6">
                  <c:v>92617</c:v>
                </c:pt>
                <c:pt idx="7">
                  <c:v>92499</c:v>
                </c:pt>
                <c:pt idx="8">
                  <c:v>93580</c:v>
                </c:pt>
                <c:pt idx="9">
                  <c:v>91537</c:v>
                </c:pt>
                <c:pt idx="10">
                  <c:v>93958</c:v>
                </c:pt>
                <c:pt idx="11">
                  <c:v>93268</c:v>
                </c:pt>
                <c:pt idx="12">
                  <c:v>100562</c:v>
                </c:pt>
                <c:pt idx="13">
                  <c:v>104975</c:v>
                </c:pt>
                <c:pt idx="14">
                  <c:v>103311</c:v>
                </c:pt>
                <c:pt idx="15">
                  <c:v>120728</c:v>
                </c:pt>
                <c:pt idx="16">
                  <c:v>118593</c:v>
                </c:pt>
                <c:pt idx="17">
                  <c:v>156063</c:v>
                </c:pt>
                <c:pt idx="18">
                  <c:v>190899</c:v>
                </c:pt>
                <c:pt idx="19">
                  <c:v>159225</c:v>
                </c:pt>
                <c:pt idx="20">
                  <c:v>190773</c:v>
                </c:pt>
                <c:pt idx="21">
                  <c:v>176646</c:v>
                </c:pt>
                <c:pt idx="22">
                  <c:v>179841</c:v>
                </c:pt>
                <c:pt idx="23">
                  <c:v>177570</c:v>
                </c:pt>
                <c:pt idx="24">
                  <c:v>179238</c:v>
                </c:pt>
                <c:pt idx="25">
                  <c:v>172848.7194</c:v>
                </c:pt>
                <c:pt idx="26">
                  <c:v>171785.35870000001</c:v>
                </c:pt>
                <c:pt idx="27">
                  <c:v>171352.25109999999</c:v>
                </c:pt>
                <c:pt idx="28">
                  <c:v>172390.0748</c:v>
                </c:pt>
                <c:pt idx="29">
                  <c:v>173547.4117</c:v>
                </c:pt>
                <c:pt idx="30">
                  <c:v>177206.35310000001</c:v>
                </c:pt>
                <c:pt idx="31">
                  <c:v>177061.30300000001</c:v>
                </c:pt>
                <c:pt idx="32">
                  <c:v>178285.03599999999</c:v>
                </c:pt>
                <c:pt idx="33">
                  <c:v>177061.30300000001</c:v>
                </c:pt>
              </c:numCache>
            </c:numRef>
          </c:val>
          <c:smooth val="0"/>
        </c:ser>
        <c:dLbls>
          <c:showLegendKey val="0"/>
          <c:showVal val="0"/>
          <c:showCatName val="0"/>
          <c:showSerName val="0"/>
          <c:showPercent val="0"/>
          <c:showBubbleSize val="0"/>
        </c:dLbls>
        <c:marker val="1"/>
        <c:smooth val="0"/>
        <c:axId val="46211840"/>
        <c:axId val="46213376"/>
      </c:lineChart>
      <c:catAx>
        <c:axId val="46211840"/>
        <c:scaling>
          <c:orientation val="minMax"/>
        </c:scaling>
        <c:delete val="0"/>
        <c:axPos val="b"/>
        <c:majorGridlines>
          <c:spPr>
            <a:ln w="3175">
              <a:solidFill>
                <a:srgbClr val="000000"/>
              </a:solidFill>
              <a:prstDash val="sysDash"/>
            </a:ln>
          </c:spPr>
        </c:majorGridlines>
        <c:numFmt formatCode="@" sourceLinked="0"/>
        <c:majorTickMark val="out"/>
        <c:minorTickMark val="none"/>
        <c:tickLblPos val="nextTo"/>
        <c:spPr>
          <a:ln w="3175">
            <a:solidFill>
              <a:srgbClr val="000000"/>
            </a:solidFill>
            <a:prstDash val="solid"/>
          </a:ln>
        </c:spPr>
        <c:txPr>
          <a:bodyPr rot="-2160000" vert="horz"/>
          <a:lstStyle/>
          <a:p>
            <a:pPr>
              <a:defRPr/>
            </a:pPr>
            <a:endParaRPr lang="fr-FR"/>
          </a:p>
        </c:txPr>
        <c:crossAx val="46213376"/>
        <c:crosses val="autoZero"/>
        <c:auto val="1"/>
        <c:lblAlgn val="ctr"/>
        <c:lblOffset val="100"/>
        <c:tickLblSkip val="1"/>
        <c:tickMarkSkip val="1"/>
        <c:noMultiLvlLbl val="0"/>
      </c:catAx>
      <c:valAx>
        <c:axId val="46213376"/>
        <c:scaling>
          <c:orientation val="minMax"/>
          <c:max val="400000"/>
          <c:min val="50000"/>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fr-FR"/>
          </a:p>
        </c:txPr>
        <c:crossAx val="462118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238124</xdr:colOff>
      <xdr:row>15</xdr:row>
      <xdr:rowOff>133350</xdr:rowOff>
    </xdr:from>
    <xdr:to>
      <xdr:col>30</xdr:col>
      <xdr:colOff>352424</xdr:colOff>
      <xdr:row>41</xdr:row>
      <xdr:rowOff>161924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0.7362</cdr:x>
      <cdr:y>0.06032</cdr:y>
    </cdr:from>
    <cdr:to>
      <cdr:x>0.7362</cdr:x>
      <cdr:y>0.88257</cdr:y>
    </cdr:to>
    <cdr:sp macro="" textlink="">
      <cdr:nvSpPr>
        <cdr:cNvPr id="5121" name="Line 1"/>
        <cdr:cNvSpPr>
          <a:spLocks xmlns:a="http://schemas.openxmlformats.org/drawingml/2006/main" noChangeShapeType="1"/>
        </cdr:cNvSpPr>
      </cdr:nvSpPr>
      <cdr:spPr bwMode="auto">
        <a:xfrm xmlns:a="http://schemas.openxmlformats.org/drawingml/2006/main" flipH="1">
          <a:off x="7412013" y="302787"/>
          <a:ext cx="0" cy="4127427"/>
        </a:xfrm>
        <a:prstGeom xmlns:a="http://schemas.openxmlformats.org/drawingml/2006/main" prst="line">
          <a:avLst/>
        </a:prstGeom>
        <a:noFill xmlns:a="http://schemas.openxmlformats.org/drawingml/2006/main"/>
        <a:ln xmlns:a="http://schemas.openxmlformats.org/drawingml/2006/main" w="25400">
          <a:solidFill>
            <a:srgbClr xmlns:mc="http://schemas.openxmlformats.org/markup-compatibility/2006" xmlns:a14="http://schemas.microsoft.com/office/drawing/2010/main" val="FF0000" mc:Ignorable="a14" a14:legacySpreadsheetColorIndex="10"/>
          </a:solidFill>
          <a:prstDash val="sysDot"/>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0.25417</cdr:x>
      <cdr:y>0.23813</cdr:y>
    </cdr:from>
    <cdr:to>
      <cdr:x>0.44108</cdr:x>
      <cdr:y>0.3036</cdr:y>
    </cdr:to>
    <cdr:sp macro="" textlink="">
      <cdr:nvSpPr>
        <cdr:cNvPr id="5122" name="Text Box 2"/>
        <cdr:cNvSpPr txBox="1">
          <a:spLocks xmlns:a="http://schemas.openxmlformats.org/drawingml/2006/main" noChangeArrowheads="1"/>
        </cdr:cNvSpPr>
      </cdr:nvSpPr>
      <cdr:spPr bwMode="auto">
        <a:xfrm xmlns:a="http://schemas.openxmlformats.org/drawingml/2006/main">
          <a:off x="2554137" y="1218025"/>
          <a:ext cx="1878236" cy="33487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fr-FR" sz="1125" b="1" i="0" u="none" strike="noStrike" baseline="0">
              <a:solidFill>
                <a:srgbClr val="000000"/>
              </a:solidFill>
              <a:latin typeface="Arial"/>
              <a:cs typeface="Arial"/>
            </a:rPr>
            <a:t>Bacheliers généraux</a:t>
          </a:r>
        </a:p>
      </cdr:txBody>
    </cdr:sp>
  </cdr:relSizeAnchor>
  <cdr:relSizeAnchor xmlns:cdr="http://schemas.openxmlformats.org/drawingml/2006/chartDrawing">
    <cdr:from>
      <cdr:x>0.25133</cdr:x>
      <cdr:y>0.56541</cdr:y>
    </cdr:from>
    <cdr:to>
      <cdr:x>0.48342</cdr:x>
      <cdr:y>0.62257</cdr:y>
    </cdr:to>
    <cdr:sp macro="" textlink="">
      <cdr:nvSpPr>
        <cdr:cNvPr id="5124" name="Text Box 4"/>
        <cdr:cNvSpPr txBox="1">
          <a:spLocks xmlns:a="http://schemas.openxmlformats.org/drawingml/2006/main" noChangeArrowheads="1"/>
        </cdr:cNvSpPr>
      </cdr:nvSpPr>
      <cdr:spPr bwMode="auto">
        <a:xfrm xmlns:a="http://schemas.openxmlformats.org/drawingml/2006/main">
          <a:off x="2525562" y="2892040"/>
          <a:ext cx="2332244" cy="29236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fr-FR" sz="1125" b="1" i="0" u="none" strike="noStrike" baseline="0">
              <a:solidFill>
                <a:srgbClr val="000000"/>
              </a:solidFill>
              <a:latin typeface="Arial"/>
              <a:cs typeface="Arial"/>
            </a:rPr>
            <a:t>Bacheliers technologiques</a:t>
          </a:r>
        </a:p>
      </cdr:txBody>
    </cdr:sp>
  </cdr:relSizeAnchor>
  <cdr:relSizeAnchor xmlns:cdr="http://schemas.openxmlformats.org/drawingml/2006/chartDrawing">
    <cdr:from>
      <cdr:x>0.25038</cdr:x>
      <cdr:y>0.79192</cdr:y>
    </cdr:from>
    <cdr:to>
      <cdr:x>0.47358</cdr:x>
      <cdr:y>0.84908</cdr:y>
    </cdr:to>
    <cdr:sp macro="" textlink="">
      <cdr:nvSpPr>
        <cdr:cNvPr id="5125" name="Text Box 5"/>
        <cdr:cNvSpPr txBox="1">
          <a:spLocks xmlns:a="http://schemas.openxmlformats.org/drawingml/2006/main" noChangeArrowheads="1"/>
        </cdr:cNvSpPr>
      </cdr:nvSpPr>
      <cdr:spPr bwMode="auto">
        <a:xfrm xmlns:a="http://schemas.openxmlformats.org/drawingml/2006/main">
          <a:off x="2151510" y="3690512"/>
          <a:ext cx="1920164" cy="26657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fr-FR" sz="1125" b="1" i="0" u="none" strike="noStrike" baseline="0">
              <a:solidFill>
                <a:srgbClr val="000000"/>
              </a:solidFill>
              <a:latin typeface="Arial"/>
              <a:cs typeface="Arial"/>
            </a:rPr>
            <a:t>Bacheliers professionnels</a:t>
          </a:r>
        </a:p>
      </cdr:txBody>
    </cdr:sp>
  </cdr:relSizeAnchor>
  <cdr:relSizeAnchor xmlns:cdr="http://schemas.openxmlformats.org/drawingml/2006/chartDrawing">
    <cdr:from>
      <cdr:x>0.36682</cdr:x>
      <cdr:y>0.02087</cdr:y>
    </cdr:from>
    <cdr:to>
      <cdr:x>0.49573</cdr:x>
      <cdr:y>0.074</cdr:y>
    </cdr:to>
    <cdr:sp macro="" textlink="">
      <cdr:nvSpPr>
        <cdr:cNvPr id="2" name="ZoneTexte 1"/>
        <cdr:cNvSpPr txBox="1"/>
      </cdr:nvSpPr>
      <cdr:spPr>
        <a:xfrm xmlns:a="http://schemas.openxmlformats.org/drawingml/2006/main">
          <a:off x="3686176" y="104776"/>
          <a:ext cx="1295400" cy="266700"/>
        </a:xfrm>
        <a:prstGeom xmlns:a="http://schemas.openxmlformats.org/drawingml/2006/main" prst="rect">
          <a:avLst/>
        </a:prstGeom>
        <a:solidFill xmlns:a="http://schemas.openxmlformats.org/drawingml/2006/main">
          <a:srgbClr val="FFFFFF"/>
        </a:solidFill>
      </cdr:spPr>
      <cdr:txBody>
        <a:bodyPr xmlns:a="http://schemas.openxmlformats.org/drawingml/2006/main" vertOverflow="clip" wrap="square" rtlCol="0"/>
        <a:lstStyle xmlns:a="http://schemas.openxmlformats.org/drawingml/2006/main"/>
        <a:p xmlns:a="http://schemas.openxmlformats.org/drawingml/2006/main">
          <a:r>
            <a:rPr lang="fr-FR" sz="1100" b="1"/>
            <a:t>Constats</a:t>
          </a:r>
        </a:p>
      </cdr:txBody>
    </cdr:sp>
  </cdr:relSizeAnchor>
  <cdr:relSizeAnchor xmlns:cdr="http://schemas.openxmlformats.org/drawingml/2006/chartDrawing">
    <cdr:from>
      <cdr:x>0.74882</cdr:x>
      <cdr:y>0.01708</cdr:y>
    </cdr:from>
    <cdr:to>
      <cdr:x>0.87867</cdr:x>
      <cdr:y>0.06452</cdr:y>
    </cdr:to>
    <cdr:sp macro="" textlink="">
      <cdr:nvSpPr>
        <cdr:cNvPr id="3" name="ZoneTexte 2"/>
        <cdr:cNvSpPr txBox="1"/>
      </cdr:nvSpPr>
      <cdr:spPr>
        <a:xfrm xmlns:a="http://schemas.openxmlformats.org/drawingml/2006/main">
          <a:off x="7524751" y="85725"/>
          <a:ext cx="1304925" cy="238125"/>
        </a:xfrm>
        <a:prstGeom xmlns:a="http://schemas.openxmlformats.org/drawingml/2006/main" prst="rect">
          <a:avLst/>
        </a:prstGeom>
        <a:solidFill xmlns:a="http://schemas.openxmlformats.org/drawingml/2006/main">
          <a:srgbClr val="FFFFFF"/>
        </a:solidFill>
      </cdr:spPr>
      <cdr:txBody>
        <a:bodyPr xmlns:a="http://schemas.openxmlformats.org/drawingml/2006/main" vertOverflow="clip" wrap="square" rtlCol="0"/>
        <a:lstStyle xmlns:a="http://schemas.openxmlformats.org/drawingml/2006/main"/>
        <a:p xmlns:a="http://schemas.openxmlformats.org/drawingml/2006/main">
          <a:r>
            <a:rPr lang="fr-FR" sz="1100" b="1"/>
            <a:t>Prévisions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D90"/>
  <sheetViews>
    <sheetView topLeftCell="A14" zoomScale="115" zoomScaleNormal="115" workbookViewId="0">
      <selection activeCell="N41" sqref="N41"/>
    </sheetView>
  </sheetViews>
  <sheetFormatPr baseColWidth="10" defaultColWidth="11.5703125" defaultRowHeight="15"/>
  <cols>
    <col min="1" max="1" width="34" style="19" customWidth="1"/>
    <col min="2" max="2" width="10" style="19" customWidth="1"/>
    <col min="3" max="3" width="8.7109375" style="19" customWidth="1"/>
    <col min="4" max="4" width="9.5703125" style="19" bestFit="1" customWidth="1"/>
    <col min="5" max="5" width="7.7109375" style="19" customWidth="1"/>
    <col min="6" max="7" width="9.42578125" style="19" customWidth="1"/>
    <col min="8" max="8" width="7" style="19" customWidth="1"/>
    <col min="9" max="9" width="9.85546875" style="19" customWidth="1"/>
    <col min="10" max="10" width="8.85546875" style="19" customWidth="1"/>
    <col min="11" max="11" width="6.7109375" style="19" customWidth="1"/>
    <col min="12" max="12" width="9.7109375" style="19" hidden="1" customWidth="1"/>
    <col min="13" max="13" width="9.85546875" style="19" hidden="1" customWidth="1"/>
    <col min="14" max="14" width="9.140625" style="19" customWidth="1"/>
    <col min="15" max="15" width="9.85546875" style="19" hidden="1" customWidth="1"/>
    <col min="16" max="16" width="9.140625" style="19" customWidth="1"/>
    <col min="17" max="17" width="9.42578125" style="19" hidden="1" customWidth="1"/>
    <col min="18" max="18" width="9.42578125" style="19" customWidth="1"/>
    <col min="19" max="19" width="8.5703125" style="19" customWidth="1"/>
    <col min="20" max="20" width="9" style="19" customWidth="1"/>
    <col min="21" max="21" width="6.85546875" style="19" customWidth="1"/>
    <col min="22" max="22" width="3.42578125" customWidth="1"/>
    <col min="23" max="23" width="10.5703125" style="104" bestFit="1" customWidth="1"/>
    <col min="24" max="24" width="6.7109375" customWidth="1"/>
    <col min="25" max="30" width="10.5703125" bestFit="1" customWidth="1"/>
    <col min="57" max="16384" width="11.5703125" style="19"/>
  </cols>
  <sheetData>
    <row r="1" spans="1:24">
      <c r="A1" s="88" t="s">
        <v>0</v>
      </c>
      <c r="B1" s="29"/>
      <c r="C1" s="83"/>
      <c r="D1" s="29"/>
      <c r="E1" s="29"/>
      <c r="F1" s="29"/>
      <c r="G1" s="29"/>
      <c r="H1" s="29"/>
      <c r="I1" s="195"/>
      <c r="J1" s="195"/>
      <c r="K1" s="29"/>
      <c r="L1" s="29"/>
      <c r="M1" s="29"/>
      <c r="N1" s="29"/>
      <c r="O1" s="29"/>
      <c r="P1" s="29"/>
      <c r="Q1" s="29"/>
      <c r="R1" s="29"/>
      <c r="S1" s="29"/>
    </row>
    <row r="2" spans="1:24">
      <c r="G2" s="338"/>
      <c r="H2" s="339"/>
      <c r="I2" s="339"/>
      <c r="J2" s="338"/>
      <c r="K2" s="339"/>
      <c r="L2" s="339"/>
      <c r="M2" s="339"/>
      <c r="N2" s="339"/>
      <c r="O2" s="339"/>
      <c r="P2" s="339"/>
      <c r="Q2" s="339"/>
      <c r="R2" s="339"/>
      <c r="S2" s="339"/>
      <c r="T2" s="338"/>
      <c r="U2" s="339"/>
    </row>
    <row r="3" spans="1:24">
      <c r="A3" s="30"/>
      <c r="B3" s="29"/>
      <c r="C3" s="29"/>
      <c r="D3" s="29"/>
      <c r="E3" s="29"/>
      <c r="F3" s="29"/>
      <c r="G3" s="29"/>
      <c r="H3" s="29"/>
      <c r="I3" s="195"/>
      <c r="J3" s="195"/>
      <c r="K3" s="195"/>
      <c r="L3" s="29"/>
      <c r="M3" s="29"/>
      <c r="N3" s="29"/>
      <c r="O3" s="195"/>
      <c r="P3" s="29"/>
      <c r="Q3" s="29"/>
      <c r="R3" s="29"/>
      <c r="S3" s="29"/>
      <c r="T3" s="29"/>
      <c r="U3" s="29"/>
    </row>
    <row r="4" spans="1:24" ht="15.75" customHeight="1">
      <c r="A4" s="59"/>
      <c r="B4" s="201">
        <v>2016</v>
      </c>
      <c r="C4" s="201">
        <v>2017</v>
      </c>
      <c r="D4" s="361" t="s">
        <v>30</v>
      </c>
      <c r="E4" s="362"/>
      <c r="F4" s="202">
        <v>2018</v>
      </c>
      <c r="G4" s="363" t="s">
        <v>31</v>
      </c>
      <c r="H4" s="364"/>
      <c r="I4" s="202">
        <v>2019</v>
      </c>
      <c r="J4" s="363" t="s">
        <v>69</v>
      </c>
      <c r="K4" s="364"/>
      <c r="L4" s="202">
        <v>2020</v>
      </c>
      <c r="M4" s="202">
        <v>2021</v>
      </c>
      <c r="N4" s="202">
        <v>2022</v>
      </c>
      <c r="O4" s="202">
        <v>2023</v>
      </c>
      <c r="P4" s="202">
        <v>2024</v>
      </c>
      <c r="Q4" s="202">
        <v>2025</v>
      </c>
      <c r="R4" s="202">
        <v>2026</v>
      </c>
      <c r="S4" s="202">
        <v>2027</v>
      </c>
      <c r="T4" s="365" t="s">
        <v>46</v>
      </c>
      <c r="U4" s="366"/>
      <c r="W4"/>
    </row>
    <row r="5" spans="1:24" ht="14.25" customHeight="1">
      <c r="A5" s="60"/>
      <c r="B5" s="367" t="s">
        <v>59</v>
      </c>
      <c r="C5" s="368"/>
      <c r="D5" s="274" t="s">
        <v>6</v>
      </c>
      <c r="E5" s="170" t="s">
        <v>7</v>
      </c>
      <c r="F5" s="273" t="s">
        <v>60</v>
      </c>
      <c r="G5" s="273" t="s">
        <v>6</v>
      </c>
      <c r="H5" s="177" t="s">
        <v>61</v>
      </c>
      <c r="I5" s="273" t="s">
        <v>60</v>
      </c>
      <c r="J5" s="273" t="s">
        <v>6</v>
      </c>
      <c r="K5" s="177" t="s">
        <v>61</v>
      </c>
      <c r="L5" s="369" t="s">
        <v>12</v>
      </c>
      <c r="M5" s="370"/>
      <c r="N5" s="370"/>
      <c r="O5" s="370"/>
      <c r="P5" s="370"/>
      <c r="Q5" s="370"/>
      <c r="R5" s="370"/>
      <c r="S5" s="371"/>
      <c r="T5" s="105" t="s">
        <v>6</v>
      </c>
      <c r="U5" s="204" t="s">
        <v>7</v>
      </c>
      <c r="W5"/>
    </row>
    <row r="6" spans="1:24" ht="24.75" customHeight="1">
      <c r="A6" s="89" t="s">
        <v>36</v>
      </c>
      <c r="B6" s="98">
        <f>B7+B8+B9</f>
        <v>1451149.0523000001</v>
      </c>
      <c r="C6" s="109">
        <f>C7+C8+C9</f>
        <v>1467012.1618999999</v>
      </c>
      <c r="D6" s="171">
        <f t="shared" ref="D6:D20" si="0">C6-B6</f>
        <v>15863.109599999851</v>
      </c>
      <c r="E6" s="172">
        <f>(D6/B6)*100</f>
        <v>1.0931412989491052</v>
      </c>
      <c r="F6" s="106">
        <f t="shared" ref="F6:Q6" si="1">F7+F8+F9</f>
        <v>1492900</v>
      </c>
      <c r="G6" s="340">
        <v>25900</v>
      </c>
      <c r="H6" s="341">
        <f>(G6/C6)*100</f>
        <v>1.7654932026231898</v>
      </c>
      <c r="I6" s="340">
        <f t="shared" si="1"/>
        <v>1507000</v>
      </c>
      <c r="J6" s="340">
        <v>14000</v>
      </c>
      <c r="K6" s="341">
        <f t="shared" ref="K6:K16" si="2">J6/F6*100</f>
        <v>0.93777212137450605</v>
      </c>
      <c r="L6" s="342">
        <f t="shared" si="1"/>
        <v>1517000</v>
      </c>
      <c r="M6" s="343">
        <f t="shared" si="1"/>
        <v>1521000</v>
      </c>
      <c r="N6" s="342">
        <f t="shared" si="1"/>
        <v>1525000</v>
      </c>
      <c r="O6" s="342">
        <f t="shared" si="1"/>
        <v>1529000</v>
      </c>
      <c r="P6" s="342">
        <f t="shared" si="1"/>
        <v>1536000</v>
      </c>
      <c r="Q6" s="343">
        <f t="shared" si="1"/>
        <v>1539000</v>
      </c>
      <c r="R6" s="342">
        <f>R7+R8+R9</f>
        <v>1545000</v>
      </c>
      <c r="S6" s="342">
        <f>S7+S8+S9</f>
        <v>1545000</v>
      </c>
      <c r="T6" s="340">
        <f>T7+T8+T9</f>
        <v>78000</v>
      </c>
      <c r="U6" s="341">
        <f>(T6/$C6)*100</f>
        <v>5.3169293360852814</v>
      </c>
      <c r="V6" s="344"/>
      <c r="W6" s="335"/>
      <c r="X6" s="336"/>
    </row>
    <row r="7" spans="1:24">
      <c r="A7" s="90" t="s">
        <v>26</v>
      </c>
      <c r="B7" s="99">
        <v>821174.61899999995</v>
      </c>
      <c r="C7" s="110">
        <v>835099.42859999998</v>
      </c>
      <c r="D7" s="173">
        <f t="shared" si="0"/>
        <v>13924.809600000037</v>
      </c>
      <c r="E7" s="174">
        <f t="shared" ref="E7:E20" si="3">D7/B7*100</f>
        <v>1.6957184596081674</v>
      </c>
      <c r="F7" s="180">
        <v>856700</v>
      </c>
      <c r="G7" s="180">
        <v>21600</v>
      </c>
      <c r="H7" s="181">
        <f>G7/C7*100</f>
        <v>2.5865183546121275</v>
      </c>
      <c r="I7" s="180">
        <v>866000</v>
      </c>
      <c r="J7" s="180">
        <f>ROUND(I7-F7,-3)</f>
        <v>9000</v>
      </c>
      <c r="K7" s="181">
        <f t="shared" si="2"/>
        <v>1.050542780436559</v>
      </c>
      <c r="L7" s="180">
        <v>872000</v>
      </c>
      <c r="M7" s="180">
        <v>874000</v>
      </c>
      <c r="N7" s="180">
        <v>875000</v>
      </c>
      <c r="O7" s="180">
        <v>877000</v>
      </c>
      <c r="P7" s="180">
        <v>885000</v>
      </c>
      <c r="Q7" s="180">
        <v>888000</v>
      </c>
      <c r="R7" s="180">
        <v>893000</v>
      </c>
      <c r="S7" s="180">
        <v>893000</v>
      </c>
      <c r="T7" s="180">
        <f>ROUND(S7-C7,-3)</f>
        <v>58000</v>
      </c>
      <c r="U7" s="181">
        <f t="shared" ref="U7:U27" si="4">(T7/$C7)*100</f>
        <v>6.9452807670140464</v>
      </c>
      <c r="V7" s="344"/>
      <c r="W7" s="335"/>
      <c r="X7" s="336"/>
    </row>
    <row r="8" spans="1:24">
      <c r="A8" s="91" t="s">
        <v>28</v>
      </c>
      <c r="B8" s="99">
        <v>571691.83330000006</v>
      </c>
      <c r="C8" s="111">
        <v>574016.80000000005</v>
      </c>
      <c r="D8" s="70">
        <f t="shared" si="0"/>
        <v>2324.9666999999899</v>
      </c>
      <c r="E8" s="112">
        <f t="shared" si="3"/>
        <v>0.40668181082445937</v>
      </c>
      <c r="F8" s="178">
        <v>578400</v>
      </c>
      <c r="G8" s="180">
        <v>4400</v>
      </c>
      <c r="H8" s="181">
        <f t="shared" ref="H8:H28" si="5">G8/C8*100</f>
        <v>0.76652808767966374</v>
      </c>
      <c r="I8" s="180">
        <v>583000</v>
      </c>
      <c r="J8" s="180">
        <f>ROUND(I8-F8,-3)</f>
        <v>5000</v>
      </c>
      <c r="K8" s="181">
        <f t="shared" si="2"/>
        <v>0.86445366528354084</v>
      </c>
      <c r="L8" s="180">
        <v>587000</v>
      </c>
      <c r="M8" s="180">
        <v>590000</v>
      </c>
      <c r="N8" s="180">
        <v>593000</v>
      </c>
      <c r="O8" s="180">
        <v>595000</v>
      </c>
      <c r="P8" s="180">
        <v>595000</v>
      </c>
      <c r="Q8" s="180">
        <v>595000</v>
      </c>
      <c r="R8" s="180">
        <v>596000</v>
      </c>
      <c r="S8" s="180">
        <v>597000</v>
      </c>
      <c r="T8" s="180">
        <f>ROUND(S8-C8,-3)</f>
        <v>23000</v>
      </c>
      <c r="U8" s="181">
        <f t="shared" si="4"/>
        <v>4.0068513674164237</v>
      </c>
      <c r="V8" s="344"/>
      <c r="W8" s="335"/>
      <c r="X8" s="336"/>
    </row>
    <row r="9" spans="1:24">
      <c r="A9" s="91" t="s">
        <v>27</v>
      </c>
      <c r="B9" s="99">
        <v>58282.6</v>
      </c>
      <c r="C9" s="111">
        <v>57895.933299999997</v>
      </c>
      <c r="D9" s="70">
        <f t="shared" si="0"/>
        <v>-386.66670000000158</v>
      </c>
      <c r="E9" s="112">
        <f t="shared" si="3"/>
        <v>-0.66343419819980853</v>
      </c>
      <c r="F9" s="178">
        <v>57800</v>
      </c>
      <c r="G9" s="180">
        <v>-100</v>
      </c>
      <c r="H9" s="181">
        <f t="shared" si="5"/>
        <v>-0.17272370320352018</v>
      </c>
      <c r="I9" s="180">
        <v>58000</v>
      </c>
      <c r="J9" s="180">
        <f>ROUND(I9-F9,-3)</f>
        <v>0</v>
      </c>
      <c r="K9" s="181">
        <f t="shared" si="2"/>
        <v>0</v>
      </c>
      <c r="L9" s="180">
        <v>58000</v>
      </c>
      <c r="M9" s="180">
        <v>57000</v>
      </c>
      <c r="N9" s="180">
        <v>57000</v>
      </c>
      <c r="O9" s="180">
        <v>57000</v>
      </c>
      <c r="P9" s="180">
        <v>56000</v>
      </c>
      <c r="Q9" s="180">
        <v>56000</v>
      </c>
      <c r="R9" s="180">
        <v>56000</v>
      </c>
      <c r="S9" s="180">
        <v>55000</v>
      </c>
      <c r="T9" s="180">
        <f>ROUND(S9-C9,-3)</f>
        <v>-3000</v>
      </c>
      <c r="U9" s="181">
        <f t="shared" si="4"/>
        <v>-5.1817110961056052</v>
      </c>
      <c r="V9" s="344"/>
      <c r="W9" s="337"/>
      <c r="X9" s="336"/>
    </row>
    <row r="10" spans="1:24">
      <c r="A10" s="92" t="s">
        <v>13</v>
      </c>
      <c r="B10" s="108">
        <f>B11+B12</f>
        <v>117700.6667</v>
      </c>
      <c r="C10" s="175">
        <f>C11+C12</f>
        <v>117806</v>
      </c>
      <c r="D10" s="71">
        <f t="shared" si="0"/>
        <v>105.33329999999842</v>
      </c>
      <c r="E10" s="176">
        <f t="shared" si="3"/>
        <v>8.949252621353114E-2</v>
      </c>
      <c r="F10" s="179">
        <v>121300</v>
      </c>
      <c r="G10" s="345">
        <f>G11+G12</f>
        <v>3500</v>
      </c>
      <c r="H10" s="322">
        <f t="shared" si="5"/>
        <v>2.9709861976469791</v>
      </c>
      <c r="I10" s="345">
        <v>124000</v>
      </c>
      <c r="J10" s="345">
        <f>J11+J12</f>
        <v>2500</v>
      </c>
      <c r="K10" s="322">
        <f t="shared" si="2"/>
        <v>2.0610057708161582</v>
      </c>
      <c r="L10" s="345">
        <v>124000</v>
      </c>
      <c r="M10" s="346">
        <v>123000</v>
      </c>
      <c r="N10" s="345">
        <v>124000</v>
      </c>
      <c r="O10" s="345">
        <v>124000</v>
      </c>
      <c r="P10" s="345">
        <v>126000</v>
      </c>
      <c r="Q10" s="346">
        <v>126000</v>
      </c>
      <c r="R10" s="345">
        <v>126000</v>
      </c>
      <c r="S10" s="345">
        <v>126000</v>
      </c>
      <c r="T10" s="345">
        <f>T11+T12</f>
        <v>8000</v>
      </c>
      <c r="U10" s="322">
        <f t="shared" si="4"/>
        <v>6.7908255946216665</v>
      </c>
      <c r="V10" s="344"/>
      <c r="W10" s="335"/>
      <c r="X10" s="336"/>
    </row>
    <row r="11" spans="1:24">
      <c r="A11" s="93" t="s">
        <v>22</v>
      </c>
      <c r="B11" s="99">
        <v>49256.666700000002</v>
      </c>
      <c r="C11" s="111">
        <v>49238</v>
      </c>
      <c r="D11" s="70">
        <f t="shared" si="0"/>
        <v>-18.666700000001583</v>
      </c>
      <c r="E11" s="112">
        <f t="shared" si="3"/>
        <v>-3.7896799054008223E-2</v>
      </c>
      <c r="F11" s="178">
        <v>50600</v>
      </c>
      <c r="G11" s="180">
        <f>ROUND(F11-C11,-2)</f>
        <v>1400</v>
      </c>
      <c r="H11" s="181">
        <f t="shared" si="5"/>
        <v>2.8433323855558714</v>
      </c>
      <c r="I11" s="180">
        <v>51000</v>
      </c>
      <c r="J11" s="180">
        <v>500</v>
      </c>
      <c r="K11" s="181">
        <f t="shared" si="2"/>
        <v>0.98814229249011865</v>
      </c>
      <c r="L11" s="180">
        <v>51000</v>
      </c>
      <c r="M11" s="318">
        <v>51000</v>
      </c>
      <c r="N11" s="180">
        <v>51000</v>
      </c>
      <c r="O11" s="180">
        <v>51000</v>
      </c>
      <c r="P11" s="180">
        <v>52000</v>
      </c>
      <c r="Q11" s="318">
        <v>52000</v>
      </c>
      <c r="R11" s="180">
        <v>52000</v>
      </c>
      <c r="S11" s="180">
        <v>52000</v>
      </c>
      <c r="T11" s="180">
        <f>ROUND(S11-C11,-3)</f>
        <v>3000</v>
      </c>
      <c r="U11" s="181">
        <f t="shared" si="4"/>
        <v>6.0928551119054388</v>
      </c>
      <c r="V11" s="344"/>
      <c r="W11" s="335"/>
      <c r="X11" s="336"/>
    </row>
    <row r="12" spans="1:24">
      <c r="A12" s="93" t="s">
        <v>23</v>
      </c>
      <c r="B12" s="99">
        <v>68444</v>
      </c>
      <c r="C12" s="111">
        <v>68568</v>
      </c>
      <c r="D12" s="70">
        <f t="shared" si="0"/>
        <v>124</v>
      </c>
      <c r="E12" s="112">
        <f t="shared" si="3"/>
        <v>0.18117000759745192</v>
      </c>
      <c r="F12" s="178">
        <v>70700</v>
      </c>
      <c r="G12" s="180">
        <f>ROUND(F12-C12,-2)</f>
        <v>2100</v>
      </c>
      <c r="H12" s="181">
        <f t="shared" si="5"/>
        <v>3.0626531326566329</v>
      </c>
      <c r="I12" s="180">
        <v>73000</v>
      </c>
      <c r="J12" s="180">
        <f>ROUND(I12-F12,-3)</f>
        <v>2000</v>
      </c>
      <c r="K12" s="181">
        <f t="shared" si="2"/>
        <v>2.8288543140028288</v>
      </c>
      <c r="L12" s="180">
        <v>73000</v>
      </c>
      <c r="M12" s="318">
        <v>72000</v>
      </c>
      <c r="N12" s="180">
        <v>73000</v>
      </c>
      <c r="O12" s="180">
        <v>73000</v>
      </c>
      <c r="P12" s="180">
        <v>74000</v>
      </c>
      <c r="Q12" s="318">
        <v>74000</v>
      </c>
      <c r="R12" s="180">
        <v>74000</v>
      </c>
      <c r="S12" s="180">
        <v>74000</v>
      </c>
      <c r="T12" s="180">
        <f>ROUND(S12-C12,-3)</f>
        <v>5000</v>
      </c>
      <c r="U12" s="181">
        <f t="shared" si="4"/>
        <v>7.2920312682300787</v>
      </c>
      <c r="V12" s="344"/>
      <c r="W12" s="335"/>
      <c r="X12" s="336"/>
    </row>
    <row r="13" spans="1:24">
      <c r="A13" s="94" t="s">
        <v>116</v>
      </c>
      <c r="B13" s="100">
        <v>86472.333299999998</v>
      </c>
      <c r="C13" s="175">
        <v>86466.333299999998</v>
      </c>
      <c r="D13" s="70">
        <f t="shared" si="0"/>
        <v>-6</v>
      </c>
      <c r="E13" s="112">
        <f t="shared" si="3"/>
        <v>-6.9386354814598254E-3</v>
      </c>
      <c r="F13" s="179">
        <v>85100</v>
      </c>
      <c r="G13" s="345">
        <f>ROUND(F13-C13,-2)</f>
        <v>-1400</v>
      </c>
      <c r="H13" s="322">
        <f t="shared" si="5"/>
        <v>-1.6191272910146639</v>
      </c>
      <c r="I13" s="345">
        <v>85000</v>
      </c>
      <c r="J13" s="345">
        <f>ROUND(I13-F13,-3)</f>
        <v>0</v>
      </c>
      <c r="K13" s="322">
        <f t="shared" si="2"/>
        <v>0</v>
      </c>
      <c r="L13" s="345">
        <v>84000</v>
      </c>
      <c r="M13" s="346">
        <v>84000</v>
      </c>
      <c r="N13" s="345">
        <v>84000</v>
      </c>
      <c r="O13" s="345">
        <v>85000</v>
      </c>
      <c r="P13" s="345">
        <v>85000</v>
      </c>
      <c r="Q13" s="346">
        <v>86000</v>
      </c>
      <c r="R13" s="345">
        <v>86000</v>
      </c>
      <c r="S13" s="345">
        <v>86000</v>
      </c>
      <c r="T13" s="345">
        <f>ROUND(S13-C13,-3)</f>
        <v>0</v>
      </c>
      <c r="U13" s="322">
        <f t="shared" si="4"/>
        <v>0</v>
      </c>
      <c r="V13" s="344"/>
      <c r="W13" s="335"/>
      <c r="X13" s="336"/>
    </row>
    <row r="14" spans="1:24">
      <c r="A14" s="94" t="s">
        <v>34</v>
      </c>
      <c r="B14" s="108">
        <f>B15+B16</f>
        <v>257242.3333</v>
      </c>
      <c r="C14" s="175">
        <f>C15+C16</f>
        <v>256527</v>
      </c>
      <c r="D14" s="71">
        <f t="shared" si="0"/>
        <v>-715.33329999999842</v>
      </c>
      <c r="E14" s="176">
        <f t="shared" si="3"/>
        <v>-0.27807759742474647</v>
      </c>
      <c r="F14" s="179">
        <v>260100</v>
      </c>
      <c r="G14" s="345">
        <f>G15+G16</f>
        <v>3600</v>
      </c>
      <c r="H14" s="322">
        <f t="shared" si="5"/>
        <v>1.4033610497140652</v>
      </c>
      <c r="I14" s="345">
        <v>265000</v>
      </c>
      <c r="J14" s="345">
        <f>J15+J16</f>
        <v>5000</v>
      </c>
      <c r="K14" s="322">
        <f t="shared" si="2"/>
        <v>1.9223375624759707</v>
      </c>
      <c r="L14" s="345">
        <v>265000</v>
      </c>
      <c r="M14" s="346">
        <v>264000</v>
      </c>
      <c r="N14" s="345">
        <v>265000</v>
      </c>
      <c r="O14" s="345">
        <v>266000</v>
      </c>
      <c r="P14" s="345">
        <v>269000</v>
      </c>
      <c r="Q14" s="346">
        <v>270000</v>
      </c>
      <c r="R14" s="345">
        <v>272000</v>
      </c>
      <c r="S14" s="345">
        <v>272000</v>
      </c>
      <c r="T14" s="345">
        <f>T15+T16</f>
        <v>15000</v>
      </c>
      <c r="U14" s="322">
        <f t="shared" si="4"/>
        <v>5.8473377071419383</v>
      </c>
      <c r="V14" s="344"/>
      <c r="W14" s="335"/>
      <c r="X14" s="336"/>
    </row>
    <row r="15" spans="1:24">
      <c r="A15" s="247" t="s">
        <v>24</v>
      </c>
      <c r="B15" s="99">
        <v>88620.333299999998</v>
      </c>
      <c r="C15" s="239">
        <v>87992</v>
      </c>
      <c r="D15" s="70">
        <f t="shared" si="0"/>
        <v>-628.33329999999842</v>
      </c>
      <c r="E15" s="112">
        <f t="shared" si="3"/>
        <v>-0.70901708062070501</v>
      </c>
      <c r="F15" s="178">
        <v>91100</v>
      </c>
      <c r="G15" s="180">
        <f>ROUND(F15-C15,-2)</f>
        <v>3100</v>
      </c>
      <c r="H15" s="181">
        <f t="shared" si="5"/>
        <v>3.5230475497772522</v>
      </c>
      <c r="I15" s="180">
        <v>95000</v>
      </c>
      <c r="J15" s="180">
        <f>ROUND(I15-F15,-3)</f>
        <v>4000</v>
      </c>
      <c r="K15" s="181">
        <f t="shared" si="2"/>
        <v>4.3907793633369927</v>
      </c>
      <c r="L15" s="180">
        <v>95000</v>
      </c>
      <c r="M15" s="318">
        <v>95000</v>
      </c>
      <c r="N15" s="180">
        <v>95000</v>
      </c>
      <c r="O15" s="180">
        <v>95000</v>
      </c>
      <c r="P15" s="180">
        <v>96000</v>
      </c>
      <c r="Q15" s="318">
        <v>96000</v>
      </c>
      <c r="R15" s="180">
        <v>97000</v>
      </c>
      <c r="S15" s="180">
        <v>96000</v>
      </c>
      <c r="T15" s="180">
        <f>ROUND(S15-C15,-3)</f>
        <v>8000</v>
      </c>
      <c r="U15" s="181">
        <f t="shared" si="4"/>
        <v>9.0917356123283923</v>
      </c>
      <c r="V15" s="344"/>
      <c r="W15" s="335"/>
      <c r="X15" s="336"/>
    </row>
    <row r="16" spans="1:24" ht="15.75" thickBot="1">
      <c r="A16" s="247" t="s">
        <v>25</v>
      </c>
      <c r="B16" s="99">
        <v>168622</v>
      </c>
      <c r="C16" s="239">
        <v>168535</v>
      </c>
      <c r="D16" s="304">
        <f t="shared" si="0"/>
        <v>-87</v>
      </c>
      <c r="E16" s="112">
        <f t="shared" si="3"/>
        <v>-5.1594691084200166E-2</v>
      </c>
      <c r="F16" s="178">
        <v>169000</v>
      </c>
      <c r="G16" s="180">
        <f>ROUND(F16-C16,-2)</f>
        <v>500</v>
      </c>
      <c r="H16" s="181">
        <f t="shared" si="5"/>
        <v>0.29667428130655354</v>
      </c>
      <c r="I16" s="180">
        <v>170000</v>
      </c>
      <c r="J16" s="180">
        <f>ROUND(I16-F16,-3)</f>
        <v>1000</v>
      </c>
      <c r="K16" s="181">
        <f t="shared" si="2"/>
        <v>0.59171597633136097</v>
      </c>
      <c r="L16" s="180">
        <v>170000</v>
      </c>
      <c r="M16" s="318">
        <v>169000</v>
      </c>
      <c r="N16" s="180">
        <v>170000</v>
      </c>
      <c r="O16" s="180">
        <v>171000</v>
      </c>
      <c r="P16" s="180">
        <v>173000</v>
      </c>
      <c r="Q16" s="318">
        <v>174000</v>
      </c>
      <c r="R16" s="180">
        <v>175000</v>
      </c>
      <c r="S16" s="180">
        <v>176000</v>
      </c>
      <c r="T16" s="180">
        <f>ROUND(S16-C16,-3)</f>
        <v>7000</v>
      </c>
      <c r="U16" s="181">
        <f t="shared" si="4"/>
        <v>4.1534399382917497</v>
      </c>
      <c r="V16" s="344"/>
      <c r="W16" s="335"/>
      <c r="X16" s="336"/>
    </row>
    <row r="17" spans="1:325 15947:16384" s="305" customFormat="1" ht="15.75" thickBot="1">
      <c r="A17" s="266" t="s">
        <v>117</v>
      </c>
      <c r="B17" s="246">
        <f>B14+B13+B10+B6</f>
        <v>1912564.3856000002</v>
      </c>
      <c r="C17" s="246">
        <f>C14+C13+C10+C6</f>
        <v>1927811.4952</v>
      </c>
      <c r="D17" s="246">
        <f t="shared" si="0"/>
        <v>15247.109599999851</v>
      </c>
      <c r="E17" s="267">
        <f t="shared" si="3"/>
        <v>0.79720765035664953</v>
      </c>
      <c r="F17" s="183">
        <f>F14+F13+F10+F6</f>
        <v>1959400</v>
      </c>
      <c r="G17" s="183">
        <f>G14+G13+G10+G6</f>
        <v>31600</v>
      </c>
      <c r="H17" s="324">
        <f t="shared" si="5"/>
        <v>1.63916441408716</v>
      </c>
      <c r="I17" s="183">
        <f t="shared" ref="I17:T17" si="6">I14+I13+I10+I6</f>
        <v>1981000</v>
      </c>
      <c r="J17" s="183">
        <f t="shared" si="6"/>
        <v>21500</v>
      </c>
      <c r="K17" s="250">
        <f t="shared" ref="K17:K27" si="7">(I17-F17)/F17*100</f>
        <v>1.1023782790650198</v>
      </c>
      <c r="L17" s="183">
        <f t="shared" si="6"/>
        <v>1990000</v>
      </c>
      <c r="M17" s="183">
        <f t="shared" si="6"/>
        <v>1992000</v>
      </c>
      <c r="N17" s="183">
        <f t="shared" si="6"/>
        <v>1998000</v>
      </c>
      <c r="O17" s="183">
        <f>O14+O13+O10+O6</f>
        <v>2004000</v>
      </c>
      <c r="P17" s="183">
        <f t="shared" si="6"/>
        <v>2016000</v>
      </c>
      <c r="Q17" s="183">
        <f t="shared" si="6"/>
        <v>2021000</v>
      </c>
      <c r="R17" s="183">
        <f t="shared" si="6"/>
        <v>2029000</v>
      </c>
      <c r="S17" s="183">
        <f t="shared" si="6"/>
        <v>2029000</v>
      </c>
      <c r="T17" s="183">
        <f t="shared" si="6"/>
        <v>101000</v>
      </c>
      <c r="U17" s="324">
        <f t="shared" si="4"/>
        <v>5.2391014500887083</v>
      </c>
      <c r="V17" s="344"/>
      <c r="W17" s="335"/>
      <c r="X17" s="336"/>
      <c r="Y17"/>
      <c r="Z17"/>
      <c r="AA17"/>
      <c r="AB17"/>
      <c r="AC17"/>
      <c r="AD17"/>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row>
    <row r="18" spans="1:325 15947:16384" s="305" customFormat="1">
      <c r="A18" s="278" t="s">
        <v>118</v>
      </c>
      <c r="B18" s="108">
        <f>SUM(B19:B24)</f>
        <v>350953.61430000002</v>
      </c>
      <c r="C18" s="309">
        <f>SUM(C19:C24)</f>
        <v>384511.5048</v>
      </c>
      <c r="D18" s="307">
        <f>SUM(D19:D24)</f>
        <v>8349.8905000000068</v>
      </c>
      <c r="E18" s="308">
        <f>D18/B18*100</f>
        <v>2.3792006008128483</v>
      </c>
      <c r="F18" s="310">
        <f>SUM(F19:F24)</f>
        <v>402900</v>
      </c>
      <c r="G18" s="347">
        <v>18400</v>
      </c>
      <c r="H18" s="322">
        <f t="shared" si="5"/>
        <v>4.7852924477696925</v>
      </c>
      <c r="I18" s="310">
        <f>SUM(I19:I24)</f>
        <v>414000</v>
      </c>
      <c r="J18" s="312">
        <f>SUM(J19:J24)</f>
        <v>11000</v>
      </c>
      <c r="K18" s="322">
        <f t="shared" ref="K18:K24" si="8">J18/F18*100</f>
        <v>2.7302060064532143</v>
      </c>
      <c r="L18" s="312">
        <f t="shared" ref="L18:S18" si="9">SUM(L19:L24)</f>
        <v>420000</v>
      </c>
      <c r="M18" s="312">
        <f t="shared" si="9"/>
        <v>425000</v>
      </c>
      <c r="N18" s="292">
        <f t="shared" si="9"/>
        <v>427000</v>
      </c>
      <c r="O18" s="310">
        <f t="shared" si="9"/>
        <v>427000</v>
      </c>
      <c r="P18" s="312">
        <f t="shared" si="9"/>
        <v>429000</v>
      </c>
      <c r="Q18" s="312">
        <f t="shared" si="9"/>
        <v>432000</v>
      </c>
      <c r="R18" s="310">
        <f t="shared" si="9"/>
        <v>434000</v>
      </c>
      <c r="S18" s="310">
        <f t="shared" si="9"/>
        <v>436000</v>
      </c>
      <c r="T18" s="310">
        <f>SUM(T19:T24)</f>
        <v>52000</v>
      </c>
      <c r="U18" s="348">
        <f t="shared" si="4"/>
        <v>13.523652569783915</v>
      </c>
      <c r="V18" s="344"/>
      <c r="W18" s="335"/>
      <c r="X18" s="336"/>
      <c r="Y18"/>
      <c r="Z18"/>
      <c r="AA18"/>
      <c r="AB18"/>
      <c r="AC18"/>
      <c r="AD18"/>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row>
    <row r="19" spans="1:325 15947:16384">
      <c r="A19" s="248" t="s">
        <v>72</v>
      </c>
      <c r="B19" s="99">
        <v>27801.666700000002</v>
      </c>
      <c r="C19" s="111">
        <v>28829.166700000002</v>
      </c>
      <c r="D19" s="70">
        <f t="shared" si="0"/>
        <v>1027.5</v>
      </c>
      <c r="E19" s="84">
        <f t="shared" si="3"/>
        <v>3.6958215889984753</v>
      </c>
      <c r="F19" s="178">
        <v>30300</v>
      </c>
      <c r="G19" s="180">
        <f t="shared" ref="G19:G24" si="10">ROUND(F19-C19,-2)</f>
        <v>1500</v>
      </c>
      <c r="H19" s="181">
        <f t="shared" si="5"/>
        <v>5.2030640205774654</v>
      </c>
      <c r="I19" s="180">
        <v>31000</v>
      </c>
      <c r="J19" s="180">
        <f t="shared" ref="J19:J24" si="11">ROUND(I19-F19,-3)</f>
        <v>1000</v>
      </c>
      <c r="K19" s="181">
        <f t="shared" si="8"/>
        <v>3.3003300330032999</v>
      </c>
      <c r="L19" s="180">
        <v>32000</v>
      </c>
      <c r="M19" s="180">
        <v>33000</v>
      </c>
      <c r="N19" s="320">
        <v>33000</v>
      </c>
      <c r="O19" s="180">
        <v>33000</v>
      </c>
      <c r="P19" s="180">
        <v>34000</v>
      </c>
      <c r="Q19" s="318">
        <v>35000</v>
      </c>
      <c r="R19" s="180">
        <v>35000</v>
      </c>
      <c r="S19" s="180">
        <v>36000</v>
      </c>
      <c r="T19" s="180">
        <f t="shared" ref="T19:T24" si="12">ROUND(S19-C19,-3)</f>
        <v>7000</v>
      </c>
      <c r="U19" s="181">
        <f t="shared" si="4"/>
        <v>24.280965429361505</v>
      </c>
      <c r="V19" s="344"/>
      <c r="W19" s="335"/>
      <c r="X19" s="336"/>
    </row>
    <row r="20" spans="1:325 15947:16384">
      <c r="A20" s="248" t="s">
        <v>73</v>
      </c>
      <c r="B20" s="99">
        <v>131006.2904</v>
      </c>
      <c r="C20" s="111">
        <v>137400</v>
      </c>
      <c r="D20" s="70">
        <f t="shared" si="0"/>
        <v>6393.709600000002</v>
      </c>
      <c r="E20" s="84">
        <f t="shared" si="3"/>
        <v>4.8804599996520492</v>
      </c>
      <c r="F20" s="178">
        <v>143700</v>
      </c>
      <c r="G20" s="180">
        <f t="shared" si="10"/>
        <v>6300</v>
      </c>
      <c r="H20" s="181">
        <f t="shared" si="5"/>
        <v>4.5851528384279483</v>
      </c>
      <c r="I20" s="180">
        <v>148000</v>
      </c>
      <c r="J20" s="180">
        <f t="shared" si="11"/>
        <v>4000</v>
      </c>
      <c r="K20" s="181">
        <f t="shared" si="8"/>
        <v>2.7835768963117609</v>
      </c>
      <c r="L20" s="180">
        <v>150000</v>
      </c>
      <c r="M20" s="180">
        <v>151000</v>
      </c>
      <c r="N20" s="320">
        <v>152000</v>
      </c>
      <c r="O20" s="180">
        <v>152000</v>
      </c>
      <c r="P20" s="180">
        <v>152000</v>
      </c>
      <c r="Q20" s="318">
        <v>152000</v>
      </c>
      <c r="R20" s="180">
        <v>153000</v>
      </c>
      <c r="S20" s="180">
        <v>153000</v>
      </c>
      <c r="T20" s="180">
        <f t="shared" si="12"/>
        <v>16000</v>
      </c>
      <c r="U20" s="181">
        <f t="shared" si="4"/>
        <v>11.644832605531295</v>
      </c>
      <c r="V20" s="349"/>
      <c r="W20" s="335"/>
      <c r="X20" s="336"/>
    </row>
    <row r="21" spans="1:325 15947:16384">
      <c r="A21" s="248" t="s">
        <v>114</v>
      </c>
      <c r="B21" s="99">
        <v>139712.8333</v>
      </c>
      <c r="C21" s="111">
        <v>164920.8333</v>
      </c>
      <c r="D21" s="316" t="s">
        <v>121</v>
      </c>
      <c r="E21" s="317" t="s">
        <v>122</v>
      </c>
      <c r="F21" s="180">
        <v>174600</v>
      </c>
      <c r="G21" s="180">
        <f t="shared" si="10"/>
        <v>9700</v>
      </c>
      <c r="H21" s="181">
        <f t="shared" si="5"/>
        <v>5.8816098645070332</v>
      </c>
      <c r="I21" s="180">
        <v>180000</v>
      </c>
      <c r="J21" s="180">
        <f t="shared" si="11"/>
        <v>5000</v>
      </c>
      <c r="K21" s="181">
        <f t="shared" si="8"/>
        <v>2.86368843069874</v>
      </c>
      <c r="L21" s="180">
        <v>183000</v>
      </c>
      <c r="M21" s="180">
        <v>185000</v>
      </c>
      <c r="N21" s="318">
        <v>186000</v>
      </c>
      <c r="O21" s="180">
        <v>186000</v>
      </c>
      <c r="P21" s="180">
        <v>187000</v>
      </c>
      <c r="Q21" s="318">
        <v>188000</v>
      </c>
      <c r="R21" s="180">
        <v>189000</v>
      </c>
      <c r="S21" s="180">
        <v>190000</v>
      </c>
      <c r="T21" s="180">
        <f t="shared" si="12"/>
        <v>25000</v>
      </c>
      <c r="U21" s="181">
        <f t="shared" si="4"/>
        <v>15.158788310585136</v>
      </c>
      <c r="V21" s="349"/>
      <c r="W21" s="335"/>
      <c r="X21" s="336"/>
    </row>
    <row r="22" spans="1:325 15947:16384">
      <c r="A22" s="95" t="s">
        <v>104</v>
      </c>
      <c r="B22" s="99">
        <v>10232.3333</v>
      </c>
      <c r="C22" s="111">
        <v>10349</v>
      </c>
      <c r="D22" s="173">
        <v>116.66669999999976</v>
      </c>
      <c r="E22" s="319">
        <v>1.1401768939641534</v>
      </c>
      <c r="F22" s="180">
        <v>10200</v>
      </c>
      <c r="G22" s="180">
        <f t="shared" si="10"/>
        <v>-100</v>
      </c>
      <c r="H22" s="181">
        <f t="shared" ref="H22:H23" si="13">G22/C22*100</f>
        <v>-0.96627693496956235</v>
      </c>
      <c r="I22" s="180">
        <v>10000</v>
      </c>
      <c r="J22" s="180">
        <f t="shared" si="11"/>
        <v>0</v>
      </c>
      <c r="K22" s="181">
        <f t="shared" si="8"/>
        <v>0</v>
      </c>
      <c r="L22" s="180">
        <v>10000</v>
      </c>
      <c r="M22" s="180">
        <v>10000</v>
      </c>
      <c r="N22" s="320">
        <v>10000</v>
      </c>
      <c r="O22" s="180">
        <v>10000</v>
      </c>
      <c r="P22" s="180">
        <v>10000</v>
      </c>
      <c r="Q22" s="318">
        <v>11000</v>
      </c>
      <c r="R22" s="180">
        <v>11000</v>
      </c>
      <c r="S22" s="180">
        <v>11000</v>
      </c>
      <c r="T22" s="180">
        <f t="shared" si="12"/>
        <v>1000</v>
      </c>
      <c r="U22" s="181">
        <f t="shared" si="4"/>
        <v>9.6627693496956226</v>
      </c>
      <c r="V22" s="349"/>
      <c r="W22" s="335"/>
      <c r="X22" s="336"/>
    </row>
    <row r="23" spans="1:325 15947:16384">
      <c r="A23" s="95" t="s">
        <v>105</v>
      </c>
      <c r="B23" s="99">
        <v>852</v>
      </c>
      <c r="C23" s="111">
        <v>1250</v>
      </c>
      <c r="D23" s="173">
        <v>398</v>
      </c>
      <c r="E23" s="319">
        <v>46.713615023474183</v>
      </c>
      <c r="F23" s="180">
        <v>1300</v>
      </c>
      <c r="G23" s="180">
        <f t="shared" si="10"/>
        <v>100</v>
      </c>
      <c r="H23" s="181">
        <f t="shared" si="13"/>
        <v>8</v>
      </c>
      <c r="I23" s="180">
        <v>1000</v>
      </c>
      <c r="J23" s="180">
        <f t="shared" si="11"/>
        <v>0</v>
      </c>
      <c r="K23" s="181">
        <f t="shared" si="8"/>
        <v>0</v>
      </c>
      <c r="L23" s="180">
        <v>1000</v>
      </c>
      <c r="M23" s="180">
        <v>1000</v>
      </c>
      <c r="N23" s="320">
        <v>1000</v>
      </c>
      <c r="O23" s="180">
        <v>1000</v>
      </c>
      <c r="P23" s="180">
        <v>1000</v>
      </c>
      <c r="Q23" s="318">
        <v>1000</v>
      </c>
      <c r="R23" s="180">
        <v>1000</v>
      </c>
      <c r="S23" s="180">
        <v>1000</v>
      </c>
      <c r="T23" s="180">
        <f t="shared" si="12"/>
        <v>0</v>
      </c>
      <c r="U23" s="181">
        <f t="shared" si="4"/>
        <v>0</v>
      </c>
      <c r="V23" s="349"/>
      <c r="W23" s="335"/>
      <c r="X23" s="336"/>
    </row>
    <row r="24" spans="1:325 15947:16384" ht="17.25" customHeight="1" thickBot="1">
      <c r="A24" s="95" t="s">
        <v>71</v>
      </c>
      <c r="B24" s="99">
        <v>41348.490599999997</v>
      </c>
      <c r="C24" s="111">
        <v>41762.504800000002</v>
      </c>
      <c r="D24" s="173">
        <v>414.01420000000508</v>
      </c>
      <c r="E24" s="319">
        <v>1.0012800805841389</v>
      </c>
      <c r="F24" s="180">
        <v>42800</v>
      </c>
      <c r="G24" s="180">
        <f t="shared" si="10"/>
        <v>1000</v>
      </c>
      <c r="H24" s="181">
        <f t="shared" si="5"/>
        <v>2.3944923916536727</v>
      </c>
      <c r="I24" s="180">
        <v>44000</v>
      </c>
      <c r="J24" s="180">
        <f t="shared" si="11"/>
        <v>1000</v>
      </c>
      <c r="K24" s="181">
        <f t="shared" si="8"/>
        <v>2.3364485981308412</v>
      </c>
      <c r="L24" s="180">
        <v>44000</v>
      </c>
      <c r="M24" s="321">
        <v>45000</v>
      </c>
      <c r="N24" s="320">
        <v>45000</v>
      </c>
      <c r="O24" s="180">
        <v>45000</v>
      </c>
      <c r="P24" s="180">
        <v>45000</v>
      </c>
      <c r="Q24" s="318">
        <v>45000</v>
      </c>
      <c r="R24" s="180">
        <v>45000</v>
      </c>
      <c r="S24" s="180">
        <v>45000</v>
      </c>
      <c r="T24" s="180">
        <f t="shared" si="12"/>
        <v>3000</v>
      </c>
      <c r="U24" s="322">
        <f t="shared" si="4"/>
        <v>7.1834771749610189</v>
      </c>
      <c r="V24" s="349"/>
      <c r="W24" s="335"/>
      <c r="X24" s="336"/>
    </row>
    <row r="25" spans="1:325 15947:16384" s="268" customFormat="1" ht="17.25" customHeight="1" thickBot="1">
      <c r="A25" s="266" t="s">
        <v>98</v>
      </c>
      <c r="B25" s="246">
        <v>2263517.9999000002</v>
      </c>
      <c r="C25" s="246">
        <v>2312323</v>
      </c>
      <c r="D25" s="315" t="s">
        <v>123</v>
      </c>
      <c r="E25" s="323" t="s">
        <v>124</v>
      </c>
      <c r="F25" s="183">
        <f>F18+F17</f>
        <v>2362300</v>
      </c>
      <c r="G25" s="183">
        <f>G17+G18</f>
        <v>50000</v>
      </c>
      <c r="H25" s="324">
        <f t="shared" si="5"/>
        <v>2.1623276678906884</v>
      </c>
      <c r="I25" s="183">
        <f>I18+I17</f>
        <v>2395000</v>
      </c>
      <c r="J25" s="183">
        <f>J18+J17</f>
        <v>32500</v>
      </c>
      <c r="K25" s="250">
        <f t="shared" si="7"/>
        <v>1.3842441688185243</v>
      </c>
      <c r="L25" s="183">
        <f t="shared" ref="L25:S25" si="14">L18+L17</f>
        <v>2410000</v>
      </c>
      <c r="M25" s="183">
        <f t="shared" si="14"/>
        <v>2417000</v>
      </c>
      <c r="N25" s="183">
        <f t="shared" si="14"/>
        <v>2425000</v>
      </c>
      <c r="O25" s="183">
        <f t="shared" si="14"/>
        <v>2431000</v>
      </c>
      <c r="P25" s="183">
        <f t="shared" si="14"/>
        <v>2445000</v>
      </c>
      <c r="Q25" s="183">
        <f t="shared" si="14"/>
        <v>2453000</v>
      </c>
      <c r="R25" s="183">
        <f t="shared" si="14"/>
        <v>2463000</v>
      </c>
      <c r="S25" s="183">
        <f t="shared" si="14"/>
        <v>2465000</v>
      </c>
      <c r="T25" s="183">
        <f>T18+T17</f>
        <v>153000</v>
      </c>
      <c r="U25" s="324">
        <f t="shared" si="4"/>
        <v>6.6167226637455059</v>
      </c>
      <c r="V25" s="349"/>
      <c r="W25" s="335"/>
      <c r="X25" s="336"/>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c r="XFD25"/>
    </row>
    <row r="26" spans="1:325 15947:16384" ht="17.25" customHeight="1" thickBot="1">
      <c r="A26" s="107" t="s">
        <v>74</v>
      </c>
      <c r="B26" s="101">
        <v>291427.00009999983</v>
      </c>
      <c r="C26" s="293">
        <v>310649</v>
      </c>
      <c r="D26" s="332" t="s">
        <v>129</v>
      </c>
      <c r="E26" s="333" t="s">
        <v>130</v>
      </c>
      <c r="F26" s="294">
        <v>316000</v>
      </c>
      <c r="G26" s="320">
        <f>ROUND(F26-C26,-2)</f>
        <v>5400</v>
      </c>
      <c r="H26" s="181">
        <f t="shared" si="5"/>
        <v>1.7382962765049945</v>
      </c>
      <c r="I26" s="182">
        <v>317000</v>
      </c>
      <c r="J26" s="320">
        <f t="shared" ref="J26" si="15">I26-F26</f>
        <v>1000</v>
      </c>
      <c r="K26" s="181">
        <f>J26/F26*100</f>
        <v>0.31645569620253167</v>
      </c>
      <c r="L26" s="182">
        <v>319000</v>
      </c>
      <c r="M26" s="203">
        <v>322000</v>
      </c>
      <c r="N26" s="182">
        <v>324000</v>
      </c>
      <c r="O26" s="182">
        <v>327000</v>
      </c>
      <c r="P26" s="182">
        <v>330000</v>
      </c>
      <c r="Q26" s="203">
        <v>333000</v>
      </c>
      <c r="R26" s="182">
        <v>335000</v>
      </c>
      <c r="S26" s="182">
        <v>338000</v>
      </c>
      <c r="T26" s="180">
        <f>ROUND(S26-C26,-3)</f>
        <v>27000</v>
      </c>
      <c r="U26" s="322">
        <f t="shared" si="4"/>
        <v>8.691481382524973</v>
      </c>
      <c r="V26" s="349"/>
      <c r="W26" s="335"/>
      <c r="X26" s="336"/>
    </row>
    <row r="27" spans="1:325 15947:16384" s="251" customFormat="1" ht="19.5" customHeight="1" thickBot="1">
      <c r="A27" s="260" t="s">
        <v>70</v>
      </c>
      <c r="B27" s="246">
        <v>2554945</v>
      </c>
      <c r="C27" s="245">
        <v>2622972</v>
      </c>
      <c r="D27" s="325" t="s">
        <v>125</v>
      </c>
      <c r="E27" s="323" t="s">
        <v>126</v>
      </c>
      <c r="F27" s="326">
        <f>F26+F25</f>
        <v>2678300</v>
      </c>
      <c r="G27" s="350">
        <f>G26+G25</f>
        <v>55400</v>
      </c>
      <c r="H27" s="327">
        <f t="shared" si="5"/>
        <v>2.1121079447283466</v>
      </c>
      <c r="I27" s="183">
        <f>I26+I25</f>
        <v>2712000</v>
      </c>
      <c r="J27" s="350">
        <f>J26+J25</f>
        <v>33500</v>
      </c>
      <c r="K27" s="250">
        <f t="shared" si="7"/>
        <v>1.2582608370981594</v>
      </c>
      <c r="L27" s="183">
        <f t="shared" ref="L27:S27" si="16">L26+L25</f>
        <v>2729000</v>
      </c>
      <c r="M27" s="183">
        <f t="shared" si="16"/>
        <v>2739000</v>
      </c>
      <c r="N27" s="183">
        <f t="shared" si="16"/>
        <v>2749000</v>
      </c>
      <c r="O27" s="183">
        <f t="shared" si="16"/>
        <v>2758000</v>
      </c>
      <c r="P27" s="183">
        <f t="shared" si="16"/>
        <v>2775000</v>
      </c>
      <c r="Q27" s="183">
        <f t="shared" si="16"/>
        <v>2786000</v>
      </c>
      <c r="R27" s="183">
        <f t="shared" si="16"/>
        <v>2798000</v>
      </c>
      <c r="S27" s="183">
        <f t="shared" si="16"/>
        <v>2803000</v>
      </c>
      <c r="T27" s="183">
        <f>T26+T25</f>
        <v>180000</v>
      </c>
      <c r="U27" s="328">
        <f t="shared" si="4"/>
        <v>6.8624445857599703</v>
      </c>
      <c r="V27" s="349"/>
      <c r="W27" s="335"/>
      <c r="X27" s="336"/>
      <c r="Y27"/>
      <c r="Z27"/>
      <c r="AA27"/>
      <c r="AB27"/>
      <c r="AC27"/>
      <c r="AD27"/>
      <c r="AE27"/>
      <c r="AF27"/>
      <c r="AG27"/>
      <c r="AH27"/>
      <c r="AI27"/>
      <c r="AJ27"/>
      <c r="AK27"/>
      <c r="AL27"/>
      <c r="AM27"/>
      <c r="AN27"/>
      <c r="AO27"/>
      <c r="AP27"/>
      <c r="AQ27"/>
      <c r="AR27"/>
      <c r="AS27"/>
      <c r="AT27"/>
      <c r="AU27"/>
      <c r="AV27"/>
      <c r="AW27"/>
      <c r="AX27"/>
      <c r="AY27"/>
      <c r="AZ27"/>
      <c r="BA27"/>
      <c r="BB27"/>
      <c r="BC27"/>
      <c r="BD27"/>
    </row>
    <row r="28" spans="1:325 15947:16384" s="249" customFormat="1" ht="29.25" customHeight="1">
      <c r="A28" s="269" t="s">
        <v>75</v>
      </c>
      <c r="B28" s="270">
        <v>2609613</v>
      </c>
      <c r="C28" s="271">
        <v>2680391</v>
      </c>
      <c r="D28" s="329" t="s">
        <v>127</v>
      </c>
      <c r="E28" s="330" t="s">
        <v>128</v>
      </c>
      <c r="F28" s="272">
        <f>F27+57400</f>
        <v>2735700</v>
      </c>
      <c r="G28" s="272">
        <f>ROUND(F28-C28,-2)</f>
        <v>55300</v>
      </c>
      <c r="H28" s="334">
        <f t="shared" si="5"/>
        <v>2.0631318341242006</v>
      </c>
      <c r="I28" s="272">
        <f>I27+57000</f>
        <v>2769000</v>
      </c>
      <c r="J28" s="331" t="s">
        <v>91</v>
      </c>
      <c r="K28" s="331" t="s">
        <v>91</v>
      </c>
      <c r="L28" s="272">
        <f t="shared" ref="L28:S28" si="17">L27+57000</f>
        <v>2786000</v>
      </c>
      <c r="M28" s="272">
        <f t="shared" si="17"/>
        <v>2796000</v>
      </c>
      <c r="N28" s="272">
        <f t="shared" si="17"/>
        <v>2806000</v>
      </c>
      <c r="O28" s="272">
        <f t="shared" si="17"/>
        <v>2815000</v>
      </c>
      <c r="P28" s="272">
        <f t="shared" si="17"/>
        <v>2832000</v>
      </c>
      <c r="Q28" s="272">
        <f t="shared" si="17"/>
        <v>2843000</v>
      </c>
      <c r="R28" s="272">
        <f t="shared" si="17"/>
        <v>2855000</v>
      </c>
      <c r="S28" s="272">
        <f t="shared" si="17"/>
        <v>2860000</v>
      </c>
      <c r="T28" s="331" t="s">
        <v>91</v>
      </c>
      <c r="U28" s="331" t="s">
        <v>91</v>
      </c>
      <c r="V28" s="349"/>
      <c r="W28" s="335"/>
      <c r="X28" s="336"/>
      <c r="Y28"/>
      <c r="Z28"/>
      <c r="AA28"/>
      <c r="AB28"/>
      <c r="AC28"/>
      <c r="AD28"/>
      <c r="AE28"/>
      <c r="AF28"/>
      <c r="AG28"/>
      <c r="AH28"/>
      <c r="AI28"/>
      <c r="AJ28"/>
      <c r="AK28"/>
      <c r="AL28"/>
      <c r="AM28"/>
      <c r="AN28"/>
      <c r="AO28"/>
      <c r="AP28"/>
      <c r="AQ28"/>
      <c r="AR28"/>
      <c r="AS28"/>
      <c r="AT28"/>
      <c r="AU28"/>
      <c r="AV28"/>
      <c r="AW28"/>
      <c r="AX28"/>
      <c r="AY28"/>
      <c r="AZ28"/>
      <c r="BA28"/>
      <c r="BB28"/>
      <c r="BC28"/>
      <c r="BD28"/>
    </row>
    <row r="29" spans="1:325 15947:16384" ht="24.75">
      <c r="A29" s="235" t="s">
        <v>90</v>
      </c>
      <c r="B29" s="240"/>
      <c r="C29" s="240"/>
      <c r="D29" s="240"/>
      <c r="E29" s="236"/>
      <c r="F29" s="236"/>
      <c r="G29" s="236"/>
      <c r="H29" s="236"/>
      <c r="I29" s="236"/>
      <c r="J29" s="236"/>
      <c r="K29" s="236"/>
      <c r="L29" s="242"/>
      <c r="M29" s="314"/>
      <c r="N29" s="314"/>
      <c r="O29" s="314"/>
      <c r="P29" s="242"/>
      <c r="Q29" s="242"/>
      <c r="R29" s="242"/>
      <c r="S29" s="313"/>
      <c r="W29"/>
    </row>
    <row r="30" spans="1:325 15947:16384">
      <c r="A30" s="275" t="s">
        <v>58</v>
      </c>
      <c r="B30" s="301"/>
      <c r="C30"/>
      <c r="D30"/>
      <c r="E30"/>
      <c r="F30"/>
      <c r="G30"/>
      <c r="H30"/>
      <c r="I30" s="301"/>
      <c r="J30" s="276"/>
      <c r="K30" s="276"/>
      <c r="L30" s="276"/>
      <c r="M30" s="276"/>
      <c r="N30" s="301"/>
      <c r="P30" s="301"/>
      <c r="Q30" s="276"/>
      <c r="R30" s="301"/>
      <c r="S30" s="301"/>
      <c r="W30" s="17"/>
      <c r="X30" s="17"/>
      <c r="Y30" s="17"/>
    </row>
    <row r="31" spans="1:325 15947:16384">
      <c r="A31" s="31" t="s">
        <v>119</v>
      </c>
      <c r="B31" s="32"/>
      <c r="C31" s="31"/>
      <c r="D31" s="33"/>
      <c r="E31" s="31"/>
      <c r="F31" s="31"/>
      <c r="G31" s="31"/>
      <c r="H31" s="31"/>
      <c r="I31" s="31"/>
      <c r="J31" s="31"/>
      <c r="K31" s="31"/>
      <c r="L31" s="32"/>
      <c r="M31" s="32"/>
      <c r="N31" s="301"/>
      <c r="Q31" s="31"/>
      <c r="R31" s="31"/>
      <c r="S31" s="31"/>
      <c r="W31" s="17"/>
      <c r="X31" s="17"/>
      <c r="Y31" s="17"/>
    </row>
    <row r="32" spans="1:325 15947:16384">
      <c r="A32" s="237" t="s">
        <v>120</v>
      </c>
      <c r="B32" s="197"/>
      <c r="C32" s="197"/>
      <c r="D32" s="33"/>
      <c r="E32" s="31"/>
      <c r="F32" s="31"/>
      <c r="G32" s="31"/>
      <c r="H32" s="31"/>
      <c r="I32" s="31"/>
      <c r="J32" s="31"/>
      <c r="K32" s="31"/>
      <c r="L32" s="197"/>
      <c r="M32" s="196"/>
      <c r="N32" s="301"/>
      <c r="Q32" s="197"/>
      <c r="R32" s="197"/>
      <c r="S32" s="197"/>
    </row>
    <row r="33" spans="1:19" ht="26.25" customHeight="1">
      <c r="A33" s="372" t="s">
        <v>100</v>
      </c>
      <c r="B33" s="372"/>
      <c r="C33" s="372"/>
      <c r="D33" s="372"/>
      <c r="E33" s="372"/>
      <c r="F33" s="372"/>
      <c r="G33" s="372"/>
      <c r="H33" s="372"/>
      <c r="I33" s="372"/>
      <c r="J33" s="372"/>
      <c r="K33" s="372"/>
      <c r="L33" s="372"/>
      <c r="M33" s="196"/>
      <c r="N33" s="301"/>
      <c r="Q33" s="197"/>
      <c r="R33" s="197"/>
      <c r="S33" s="197"/>
    </row>
    <row r="34" spans="1:19" ht="29.25" customHeight="1">
      <c r="A34" s="372" t="s">
        <v>115</v>
      </c>
      <c r="B34" s="372"/>
      <c r="C34" s="372"/>
      <c r="D34" s="372"/>
      <c r="E34" s="372"/>
      <c r="F34" s="372"/>
      <c r="G34" s="372"/>
      <c r="H34" s="372"/>
      <c r="I34" s="372"/>
      <c r="J34" s="372"/>
      <c r="K34" s="372"/>
      <c r="L34" s="372"/>
      <c r="M34" s="196"/>
      <c r="N34" s="301"/>
      <c r="Q34" s="197"/>
      <c r="R34" s="197"/>
      <c r="S34" s="197"/>
    </row>
    <row r="35" spans="1:19" ht="14.25" customHeight="1">
      <c r="A35" s="360" t="s">
        <v>99</v>
      </c>
      <c r="B35" s="360"/>
      <c r="C35" s="360"/>
      <c r="D35" s="360"/>
      <c r="E35" s="360"/>
      <c r="F35" s="34"/>
      <c r="G35" s="34"/>
      <c r="H35" s="34"/>
      <c r="I35" s="34"/>
      <c r="J35" s="34"/>
      <c r="K35" s="34"/>
      <c r="L35" s="34"/>
      <c r="M35" s="34"/>
      <c r="N35" s="301"/>
      <c r="Q35" s="34"/>
      <c r="R35" s="34"/>
      <c r="S35" s="34"/>
    </row>
    <row r="36" spans="1:19" ht="15.75">
      <c r="A36" s="30" t="s">
        <v>96</v>
      </c>
      <c r="B36" s="200"/>
      <c r="C36" s="200"/>
      <c r="D36" s="78"/>
      <c r="E36" s="78"/>
      <c r="F36" s="78"/>
      <c r="G36" s="78"/>
      <c r="H36" s="104"/>
      <c r="I36" s="17"/>
      <c r="J36" s="17"/>
      <c r="K36" s="104"/>
      <c r="L36" s="97"/>
      <c r="M36" s="104"/>
      <c r="N36" s="301"/>
      <c r="Q36" s="104"/>
      <c r="R36" s="104"/>
      <c r="S36" s="104"/>
    </row>
    <row r="37" spans="1:19">
      <c r="A37" s="258" t="s">
        <v>76</v>
      </c>
      <c r="B37" s="104"/>
      <c r="C37" s="104"/>
      <c r="D37" s="104"/>
      <c r="E37" s="104"/>
      <c r="F37" s="104"/>
      <c r="G37" s="104"/>
      <c r="H37" s="104"/>
      <c r="I37" s="104"/>
      <c r="J37" s="104"/>
      <c r="K37" s="104"/>
      <c r="L37" s="104"/>
      <c r="M37" s="104"/>
      <c r="N37" s="301"/>
      <c r="Q37" s="104"/>
      <c r="R37" s="104"/>
      <c r="S37" s="34"/>
    </row>
    <row r="38" spans="1:19">
      <c r="A38" s="104"/>
      <c r="B38" s="104"/>
      <c r="C38" s="104"/>
      <c r="D38" s="104"/>
      <c r="E38" s="104"/>
      <c r="F38" s="104"/>
      <c r="G38" s="104"/>
      <c r="H38" s="104"/>
      <c r="I38" s="104"/>
      <c r="J38" s="104"/>
      <c r="K38" s="104"/>
      <c r="L38" s="104"/>
      <c r="M38" s="104"/>
      <c r="N38" s="301"/>
      <c r="Q38" s="104"/>
      <c r="R38" s="104"/>
      <c r="S38" s="34"/>
    </row>
    <row r="39" spans="1:19">
      <c r="A39" s="104"/>
      <c r="B39" s="104"/>
      <c r="C39" s="104"/>
      <c r="D39" s="104"/>
      <c r="E39" s="104"/>
      <c r="F39" s="104"/>
      <c r="G39" s="104"/>
      <c r="H39" s="104"/>
      <c r="I39" s="104"/>
      <c r="J39" s="104"/>
      <c r="K39" s="104"/>
      <c r="L39" s="104"/>
      <c r="M39" s="104"/>
      <c r="N39" s="301"/>
      <c r="Q39" s="104"/>
      <c r="R39" s="104"/>
      <c r="S39" s="34"/>
    </row>
    <row r="40" spans="1:19">
      <c r="A40" s="104"/>
      <c r="B40" s="104"/>
      <c r="C40" s="104"/>
      <c r="D40" s="104"/>
      <c r="E40" s="104"/>
      <c r="F40" s="104"/>
      <c r="G40" s="104"/>
      <c r="H40" s="104"/>
      <c r="I40" s="104"/>
      <c r="J40" s="104"/>
      <c r="K40" s="104"/>
      <c r="L40" s="104"/>
      <c r="M40" s="104"/>
      <c r="Q40" s="104"/>
      <c r="R40" s="104"/>
      <c r="S40" s="34"/>
    </row>
    <row r="41" spans="1:19">
      <c r="A41" s="104"/>
      <c r="B41" s="104"/>
      <c r="C41" s="104"/>
      <c r="D41" s="104"/>
      <c r="E41" s="104"/>
      <c r="F41" s="104"/>
      <c r="G41" s="104"/>
      <c r="H41" s="104"/>
      <c r="I41" s="104"/>
      <c r="J41" s="104"/>
      <c r="K41" s="104"/>
      <c r="L41" s="104"/>
      <c r="M41" s="104"/>
      <c r="N41" s="301"/>
      <c r="O41" s="302">
        <f>N41/C6</f>
        <v>0</v>
      </c>
      <c r="P41" s="276"/>
      <c r="Q41" s="104"/>
      <c r="R41" s="104"/>
      <c r="S41" s="34"/>
    </row>
    <row r="42" spans="1:19">
      <c r="A42" s="104"/>
      <c r="B42" s="104"/>
      <c r="C42" s="104"/>
      <c r="D42" s="104"/>
      <c r="E42" s="104"/>
      <c r="F42" s="104"/>
      <c r="G42" s="104"/>
      <c r="H42" s="104"/>
      <c r="I42" s="104"/>
      <c r="J42" s="104"/>
      <c r="K42" s="104"/>
      <c r="L42" s="104"/>
      <c r="M42" s="104"/>
      <c r="N42" s="301"/>
      <c r="O42" s="240"/>
      <c r="P42" s="32"/>
      <c r="Q42" s="104"/>
      <c r="R42" s="104"/>
      <c r="S42" s="34"/>
    </row>
    <row r="43" spans="1:19">
      <c r="A43" s="104"/>
      <c r="B43" s="104"/>
      <c r="C43" s="104"/>
      <c r="D43" s="104"/>
      <c r="E43" s="104"/>
      <c r="F43" s="104"/>
      <c r="G43" s="104"/>
      <c r="H43" s="104"/>
      <c r="I43" s="104"/>
      <c r="J43" s="104"/>
      <c r="K43" s="104"/>
      <c r="L43" s="104"/>
      <c r="M43" s="104"/>
      <c r="N43" s="301"/>
      <c r="O43" s="240"/>
      <c r="P43" s="241"/>
      <c r="Q43" s="104"/>
      <c r="R43" s="104"/>
      <c r="S43" s="34"/>
    </row>
    <row r="44" spans="1:19">
      <c r="A44" s="104"/>
      <c r="B44" s="104"/>
      <c r="C44" s="104"/>
      <c r="D44" s="104"/>
      <c r="E44" s="104"/>
      <c r="F44" s="104"/>
      <c r="G44" s="104"/>
      <c r="H44" s="104"/>
      <c r="I44" s="104"/>
      <c r="J44" s="104"/>
      <c r="K44" s="104"/>
      <c r="L44" s="104"/>
      <c r="M44" s="104"/>
      <c r="N44" s="301"/>
      <c r="O44" s="302"/>
      <c r="P44" s="241"/>
      <c r="Q44" s="104"/>
      <c r="R44" s="104"/>
      <c r="S44" s="34"/>
    </row>
    <row r="45" spans="1:19">
      <c r="A45" s="104"/>
      <c r="B45" s="104"/>
      <c r="C45" s="104"/>
      <c r="D45" s="104"/>
      <c r="E45" s="104"/>
      <c r="F45" s="104"/>
      <c r="G45" s="104"/>
      <c r="H45" s="104"/>
      <c r="I45" s="104"/>
      <c r="J45" s="104"/>
      <c r="K45" s="104"/>
      <c r="L45" s="104"/>
      <c r="M45" s="104"/>
      <c r="N45" s="301"/>
      <c r="O45" s="302"/>
      <c r="P45" s="241"/>
      <c r="Q45" s="104"/>
      <c r="R45" s="104"/>
      <c r="S45" s="34"/>
    </row>
    <row r="46" spans="1:19">
      <c r="A46" s="104"/>
      <c r="B46" s="104"/>
      <c r="C46" s="104"/>
      <c r="D46" s="104"/>
      <c r="E46" s="104"/>
      <c r="F46" s="104"/>
      <c r="G46" s="104"/>
      <c r="H46" s="104"/>
      <c r="I46" s="104"/>
      <c r="J46" s="104"/>
      <c r="K46" s="104"/>
      <c r="L46" s="104"/>
      <c r="M46" s="104"/>
      <c r="N46" s="301"/>
      <c r="O46" s="240"/>
      <c r="P46" s="241"/>
      <c r="Q46" s="104"/>
      <c r="R46" s="104"/>
      <c r="S46" s="34"/>
    </row>
    <row r="47" spans="1:19">
      <c r="A47" s="104"/>
      <c r="B47" s="104"/>
      <c r="C47" s="104"/>
      <c r="D47" s="104"/>
      <c r="E47" s="104"/>
      <c r="F47" s="104"/>
      <c r="G47" s="104"/>
      <c r="H47" s="104"/>
      <c r="I47" s="104"/>
      <c r="J47" s="104"/>
      <c r="K47" s="104"/>
      <c r="L47" s="104"/>
      <c r="M47" s="104"/>
      <c r="N47" s="301"/>
      <c r="O47" s="104"/>
      <c r="P47" s="104"/>
      <c r="Q47" s="104"/>
      <c r="R47" s="104"/>
      <c r="S47" s="34"/>
    </row>
    <row r="48" spans="1:19">
      <c r="A48" s="104"/>
      <c r="B48" s="104"/>
      <c r="C48" s="104"/>
      <c r="D48" s="104"/>
      <c r="E48" s="104"/>
      <c r="F48" s="104"/>
      <c r="G48" s="104"/>
      <c r="H48" s="104"/>
      <c r="I48" s="104"/>
      <c r="J48" s="104"/>
      <c r="K48" s="104"/>
      <c r="L48" s="104"/>
      <c r="M48" s="104"/>
      <c r="N48" s="301"/>
      <c r="O48" s="302"/>
      <c r="P48" s="242"/>
      <c r="Q48" s="104"/>
      <c r="R48" s="104"/>
      <c r="S48" s="34"/>
    </row>
    <row r="49" spans="1:20">
      <c r="A49" s="104"/>
      <c r="B49" s="104"/>
      <c r="C49" s="104"/>
      <c r="D49" s="104"/>
      <c r="E49" s="104"/>
      <c r="F49" s="104"/>
      <c r="G49" s="104"/>
      <c r="H49" s="104"/>
      <c r="I49" s="104"/>
      <c r="J49" s="104"/>
      <c r="K49" s="104"/>
      <c r="L49" s="104"/>
      <c r="M49" s="104"/>
      <c r="N49" s="301"/>
      <c r="O49" s="302"/>
      <c r="P49" s="242"/>
      <c r="Q49" s="104"/>
      <c r="R49" s="104"/>
      <c r="S49" s="34"/>
    </row>
    <row r="50" spans="1:20">
      <c r="A50" s="104"/>
      <c r="B50" s="104"/>
      <c r="C50" s="104"/>
      <c r="D50" s="104"/>
      <c r="E50" s="104"/>
      <c r="F50" s="104"/>
      <c r="G50" s="104"/>
      <c r="H50" s="104"/>
      <c r="I50" s="104"/>
      <c r="J50" s="104"/>
      <c r="K50" s="104"/>
      <c r="L50" s="104"/>
      <c r="M50" s="104"/>
      <c r="N50" s="301"/>
      <c r="O50" s="104"/>
      <c r="P50" s="104"/>
      <c r="Q50" s="104"/>
      <c r="R50" s="104"/>
      <c r="S50" s="104"/>
      <c r="T50" s="104"/>
    </row>
    <row r="51" spans="1:20" ht="24" customHeight="1">
      <c r="A51" s="104"/>
      <c r="B51" s="104"/>
      <c r="C51" s="104"/>
      <c r="D51" s="104"/>
      <c r="E51" s="104"/>
      <c r="F51" s="104"/>
      <c r="G51" s="104"/>
      <c r="H51" s="104"/>
      <c r="I51" s="104"/>
      <c r="J51" s="104"/>
      <c r="K51" s="104"/>
      <c r="L51" s="104"/>
      <c r="M51" s="104"/>
      <c r="N51" s="301"/>
      <c r="O51" s="104"/>
      <c r="P51" s="104"/>
      <c r="Q51" s="104"/>
      <c r="R51" s="104"/>
      <c r="S51" s="104"/>
      <c r="T51" s="104"/>
    </row>
    <row r="52" spans="1:20">
      <c r="A52" s="104"/>
      <c r="B52" s="104"/>
      <c r="C52" s="104"/>
      <c r="D52" s="104"/>
      <c r="E52" s="104"/>
      <c r="F52" s="104"/>
      <c r="G52" s="104"/>
      <c r="H52" s="104"/>
      <c r="I52" s="104"/>
      <c r="J52" s="104"/>
      <c r="K52" s="104"/>
      <c r="L52" s="104"/>
      <c r="M52" s="104"/>
      <c r="N52" s="301"/>
      <c r="O52" s="104"/>
      <c r="P52" s="104"/>
      <c r="Q52" s="104"/>
      <c r="R52" s="104"/>
      <c r="S52" s="104"/>
      <c r="T52" s="104"/>
    </row>
    <row r="53" spans="1:20">
      <c r="A53" s="104"/>
      <c r="B53" s="104"/>
      <c r="C53" s="104"/>
      <c r="D53" s="104"/>
      <c r="E53" s="104"/>
      <c r="F53" s="104"/>
      <c r="G53" s="104"/>
      <c r="H53" s="104"/>
      <c r="I53" s="104"/>
      <c r="J53" s="104"/>
      <c r="K53" s="104"/>
      <c r="L53" s="104"/>
      <c r="M53" s="104"/>
      <c r="N53" s="301"/>
      <c r="O53" s="302"/>
      <c r="P53" s="104"/>
      <c r="Q53" s="104"/>
      <c r="R53" s="104"/>
      <c r="S53" s="104"/>
      <c r="T53" s="104"/>
    </row>
    <row r="54" spans="1:20">
      <c r="A54" s="104"/>
      <c r="B54" s="104"/>
      <c r="C54" s="104"/>
      <c r="D54" s="104"/>
      <c r="E54" s="104"/>
      <c r="F54" s="104"/>
      <c r="G54" s="104"/>
      <c r="H54" s="104"/>
      <c r="I54" s="104"/>
      <c r="J54" s="104"/>
      <c r="K54" s="104"/>
      <c r="L54" s="104"/>
      <c r="M54" s="104"/>
      <c r="N54" s="301"/>
      <c r="O54" s="302"/>
      <c r="P54" s="104"/>
      <c r="Q54" s="104"/>
      <c r="R54" s="104"/>
      <c r="S54" s="104"/>
      <c r="T54" s="104"/>
    </row>
    <row r="55" spans="1:20">
      <c r="A55" s="104"/>
      <c r="B55" s="104"/>
      <c r="C55" s="104"/>
      <c r="D55" s="104"/>
      <c r="E55" s="104"/>
      <c r="F55" s="104"/>
      <c r="G55" s="104"/>
      <c r="H55" s="104"/>
      <c r="I55" s="104"/>
      <c r="J55" s="104"/>
      <c r="K55" s="104"/>
      <c r="L55" s="104"/>
      <c r="M55" s="104"/>
      <c r="N55" s="301"/>
      <c r="O55" s="302"/>
      <c r="P55" s="104"/>
      <c r="Q55" s="104"/>
      <c r="R55" s="104"/>
      <c r="S55" s="104"/>
      <c r="T55" s="104"/>
    </row>
    <row r="56" spans="1:20" ht="15" customHeight="1">
      <c r="A56" s="104"/>
      <c r="B56" s="104"/>
      <c r="C56" s="104"/>
      <c r="D56" s="104"/>
      <c r="E56" s="104"/>
      <c r="F56" s="104"/>
      <c r="G56" s="104"/>
      <c r="H56" s="104"/>
      <c r="I56" s="104"/>
      <c r="J56" s="104"/>
      <c r="K56" s="104"/>
      <c r="L56" s="104"/>
      <c r="M56" s="104"/>
      <c r="N56" s="104"/>
      <c r="O56" s="104"/>
      <c r="P56" s="104"/>
      <c r="Q56" s="104"/>
      <c r="R56" s="104"/>
      <c r="S56" s="104"/>
      <c r="T56" s="104"/>
    </row>
    <row r="57" spans="1:20">
      <c r="A57" s="104"/>
      <c r="B57" s="104"/>
      <c r="C57" s="104"/>
      <c r="D57" s="104"/>
      <c r="E57" s="104"/>
      <c r="F57" s="104"/>
      <c r="G57" s="104"/>
      <c r="H57" s="104"/>
      <c r="I57" s="104"/>
      <c r="J57" s="104"/>
      <c r="K57" s="104"/>
      <c r="L57" s="104"/>
      <c r="M57" s="104"/>
      <c r="N57" s="104"/>
      <c r="O57" s="104"/>
      <c r="P57" s="104"/>
      <c r="Q57" s="104"/>
      <c r="R57" s="104"/>
      <c r="S57" s="104"/>
      <c r="T57" s="104"/>
    </row>
    <row r="58" spans="1:20">
      <c r="A58" s="104"/>
      <c r="B58" s="104"/>
      <c r="C58" s="104"/>
      <c r="D58" s="104"/>
      <c r="E58" s="104"/>
      <c r="F58" s="104"/>
      <c r="G58" s="104"/>
      <c r="H58" s="104"/>
      <c r="I58" s="104"/>
      <c r="J58" s="104"/>
      <c r="K58" s="104"/>
      <c r="L58" s="104"/>
      <c r="M58" s="104"/>
      <c r="N58" s="104"/>
      <c r="O58" s="104"/>
      <c r="P58" s="104"/>
      <c r="Q58" s="104"/>
      <c r="R58" s="104"/>
      <c r="S58" s="104"/>
      <c r="T58" s="104"/>
    </row>
    <row r="59" spans="1:20">
      <c r="A59" s="104"/>
      <c r="B59" s="104"/>
      <c r="C59" s="104"/>
      <c r="D59" s="104"/>
      <c r="E59" s="104"/>
      <c r="F59" s="104"/>
      <c r="G59" s="104"/>
      <c r="H59" s="104"/>
      <c r="I59" s="104"/>
      <c r="J59" s="104"/>
      <c r="K59" s="104"/>
      <c r="L59" s="104"/>
      <c r="M59" s="104"/>
      <c r="N59" s="104"/>
      <c r="O59" s="104"/>
      <c r="P59" s="104"/>
      <c r="Q59" s="104"/>
      <c r="R59" s="104"/>
      <c r="S59" s="104"/>
      <c r="T59" s="104"/>
    </row>
    <row r="60" spans="1:20">
      <c r="A60" s="104"/>
      <c r="B60" s="104"/>
      <c r="C60" s="104"/>
      <c r="D60" s="104"/>
      <c r="E60" s="104"/>
      <c r="F60" s="104"/>
      <c r="G60" s="104"/>
      <c r="H60" s="104"/>
      <c r="I60" s="104"/>
      <c r="J60" s="104"/>
      <c r="K60" s="104"/>
      <c r="L60" s="104"/>
      <c r="M60" s="104"/>
      <c r="N60" s="104"/>
      <c r="O60" s="104"/>
      <c r="P60" s="104"/>
      <c r="Q60" s="104"/>
      <c r="R60" s="104"/>
      <c r="S60" s="104"/>
      <c r="T60" s="104"/>
    </row>
    <row r="61" spans="1:20">
      <c r="A61" s="104"/>
      <c r="B61" s="104"/>
      <c r="C61" s="104"/>
      <c r="D61" s="104"/>
      <c r="E61" s="104"/>
      <c r="F61" s="104"/>
      <c r="G61" s="104"/>
      <c r="H61" s="104"/>
      <c r="I61" s="104"/>
      <c r="J61" s="104"/>
      <c r="K61" s="104"/>
      <c r="L61" s="104"/>
      <c r="M61" s="104"/>
      <c r="N61" s="104"/>
      <c r="O61" s="104"/>
      <c r="P61" s="104"/>
      <c r="Q61" s="104"/>
      <c r="R61" s="104"/>
      <c r="S61" s="104"/>
      <c r="T61" s="104"/>
    </row>
    <row r="62" spans="1:20">
      <c r="A62" s="104"/>
      <c r="B62" s="104"/>
      <c r="C62" s="104"/>
      <c r="D62" s="104"/>
      <c r="E62" s="104"/>
      <c r="F62" s="104"/>
      <c r="G62" s="104"/>
      <c r="H62" s="104"/>
      <c r="I62" s="104"/>
      <c r="J62" s="104"/>
      <c r="K62" s="104"/>
      <c r="L62" s="104"/>
      <c r="M62" s="104"/>
      <c r="N62" s="104"/>
      <c r="O62" s="104"/>
      <c r="P62" s="104"/>
      <c r="Q62" s="104"/>
      <c r="R62" s="104"/>
      <c r="S62" s="104"/>
      <c r="T62" s="104"/>
    </row>
    <row r="63" spans="1:20">
      <c r="A63" s="104"/>
      <c r="B63" s="104"/>
      <c r="C63" s="104"/>
      <c r="D63" s="104"/>
      <c r="E63" s="104"/>
      <c r="F63" s="104"/>
      <c r="G63" s="104"/>
      <c r="H63" s="104"/>
      <c r="I63" s="104"/>
      <c r="J63" s="104"/>
      <c r="K63" s="104"/>
      <c r="L63" s="104"/>
      <c r="M63" s="104"/>
      <c r="N63" s="104"/>
      <c r="O63" s="104"/>
      <c r="P63" s="104"/>
      <c r="Q63" s="104"/>
      <c r="R63" s="104"/>
      <c r="S63" s="104"/>
      <c r="T63" s="104"/>
    </row>
    <row r="64" spans="1:20">
      <c r="A64" s="104"/>
      <c r="B64" s="104"/>
      <c r="C64" s="104"/>
      <c r="D64" s="104"/>
      <c r="E64" s="104"/>
      <c r="F64" s="104"/>
      <c r="G64" s="104"/>
      <c r="H64" s="104"/>
      <c r="I64" s="104"/>
      <c r="J64" s="104"/>
      <c r="K64" s="104"/>
      <c r="L64" s="104"/>
      <c r="M64" s="104"/>
      <c r="N64" s="104"/>
      <c r="O64" s="104"/>
      <c r="P64" s="104"/>
      <c r="Q64" s="104"/>
      <c r="R64" s="104"/>
      <c r="S64" s="104"/>
      <c r="T64" s="104"/>
    </row>
    <row r="65" spans="1:20">
      <c r="A65" s="104"/>
      <c r="B65" s="104"/>
      <c r="C65" s="104"/>
      <c r="D65" s="104"/>
      <c r="E65" s="104"/>
      <c r="F65" s="104"/>
      <c r="G65" s="104"/>
      <c r="H65" s="104"/>
      <c r="I65" s="104"/>
      <c r="J65" s="104"/>
      <c r="K65" s="104"/>
      <c r="L65" s="104"/>
      <c r="M65" s="104"/>
      <c r="N65" s="104"/>
      <c r="O65" s="104"/>
      <c r="P65" s="104"/>
      <c r="Q65" s="104"/>
      <c r="R65" s="104"/>
      <c r="S65" s="104"/>
      <c r="T65" s="104"/>
    </row>
    <row r="66" spans="1:20">
      <c r="A66" s="104"/>
      <c r="B66" s="104"/>
      <c r="C66" s="104"/>
      <c r="D66" s="104"/>
      <c r="E66" s="104"/>
      <c r="F66" s="104"/>
      <c r="G66" s="104"/>
      <c r="H66" s="104"/>
      <c r="I66" s="104"/>
      <c r="J66" s="104"/>
      <c r="K66" s="104"/>
      <c r="L66" s="104"/>
      <c r="M66" s="104"/>
      <c r="N66" s="104"/>
      <c r="O66" s="104"/>
      <c r="P66" s="104"/>
      <c r="Q66" s="104"/>
      <c r="R66" s="104"/>
      <c r="S66" s="104"/>
      <c r="T66" s="104"/>
    </row>
    <row r="67" spans="1:20">
      <c r="A67" s="104"/>
      <c r="B67" s="104"/>
      <c r="C67" s="104"/>
      <c r="D67" s="104"/>
      <c r="E67" s="104"/>
      <c r="F67" s="104"/>
      <c r="G67" s="104"/>
      <c r="H67" s="104"/>
      <c r="I67" s="104"/>
      <c r="J67" s="104"/>
      <c r="K67" s="104"/>
      <c r="L67" s="104"/>
      <c r="M67" s="104"/>
      <c r="N67" s="104"/>
      <c r="O67" s="104"/>
      <c r="P67" s="104"/>
      <c r="Q67" s="104"/>
      <c r="R67" s="104"/>
      <c r="S67" s="104"/>
      <c r="T67" s="104"/>
    </row>
    <row r="68" spans="1:20">
      <c r="A68" s="104"/>
      <c r="B68" s="104"/>
      <c r="C68" s="104"/>
      <c r="D68" s="104"/>
      <c r="E68" s="104"/>
      <c r="F68" s="104"/>
      <c r="G68" s="104"/>
      <c r="H68" s="104"/>
      <c r="I68" s="104"/>
      <c r="J68" s="104"/>
      <c r="K68" s="104"/>
      <c r="L68" s="104"/>
      <c r="M68" s="104"/>
      <c r="N68" s="104"/>
      <c r="O68" s="104"/>
      <c r="P68" s="104"/>
      <c r="Q68" s="104"/>
      <c r="R68" s="104"/>
      <c r="S68" s="104"/>
      <c r="T68" s="104"/>
    </row>
    <row r="69" spans="1:20">
      <c r="A69" s="104"/>
      <c r="B69" s="104"/>
      <c r="C69" s="104"/>
      <c r="D69" s="104"/>
      <c r="E69" s="104"/>
      <c r="F69" s="104"/>
      <c r="G69" s="104"/>
      <c r="H69" s="104"/>
      <c r="I69" s="104"/>
      <c r="J69" s="104"/>
      <c r="K69" s="104"/>
      <c r="L69" s="104"/>
      <c r="M69" s="104"/>
      <c r="N69" s="104"/>
      <c r="O69" s="104"/>
      <c r="P69" s="104"/>
      <c r="Q69" s="104"/>
      <c r="R69" s="104"/>
      <c r="S69" s="104"/>
      <c r="T69" s="104"/>
    </row>
    <row r="70" spans="1:20">
      <c r="A70" s="104"/>
      <c r="B70" s="104"/>
      <c r="C70" s="104"/>
      <c r="D70" s="104"/>
      <c r="E70" s="104"/>
      <c r="F70" s="104"/>
      <c r="G70" s="104"/>
      <c r="H70" s="104"/>
      <c r="I70" s="104"/>
      <c r="J70" s="104"/>
      <c r="K70" s="104"/>
      <c r="L70" s="104"/>
      <c r="M70" s="104"/>
      <c r="N70" s="104"/>
      <c r="O70" s="104"/>
      <c r="P70" s="104"/>
      <c r="Q70" s="104"/>
      <c r="R70" s="104"/>
      <c r="S70" s="104"/>
      <c r="T70" s="104"/>
    </row>
    <row r="71" spans="1:20" ht="50.25" customHeight="1">
      <c r="A71" s="104"/>
      <c r="B71" s="104"/>
      <c r="C71" s="104"/>
      <c r="D71" s="104"/>
      <c r="E71" s="104"/>
      <c r="F71" s="104"/>
      <c r="G71" s="104"/>
      <c r="H71" s="104"/>
      <c r="I71" s="104"/>
      <c r="J71" s="104"/>
      <c r="K71" s="104"/>
      <c r="L71" s="104"/>
      <c r="M71" s="104"/>
      <c r="N71" s="104"/>
      <c r="O71" s="104"/>
      <c r="P71" s="104"/>
      <c r="Q71" s="104"/>
      <c r="R71" s="104"/>
      <c r="S71" s="104"/>
      <c r="T71" s="104"/>
    </row>
    <row r="72" spans="1:20">
      <c r="A72" s="104"/>
      <c r="B72" s="104"/>
      <c r="C72" s="104"/>
      <c r="D72" s="104"/>
      <c r="E72" s="104"/>
      <c r="F72" s="104"/>
      <c r="G72" s="104"/>
      <c r="H72" s="104"/>
      <c r="I72" s="104"/>
      <c r="J72" s="104"/>
      <c r="K72" s="104"/>
      <c r="L72" s="104"/>
      <c r="M72" s="104"/>
      <c r="N72" s="104"/>
      <c r="O72" s="104"/>
      <c r="P72" s="104"/>
      <c r="Q72" s="104"/>
      <c r="R72" s="104"/>
      <c r="S72" s="104"/>
    </row>
    <row r="73" spans="1:20">
      <c r="A73" s="104"/>
      <c r="B73" s="104"/>
      <c r="C73" s="104"/>
      <c r="D73" s="104"/>
      <c r="E73" s="104"/>
      <c r="F73" s="104"/>
      <c r="G73" s="104"/>
      <c r="H73" s="104"/>
      <c r="I73" s="104"/>
      <c r="J73" s="104"/>
      <c r="K73" s="104"/>
      <c r="L73" s="104"/>
      <c r="M73" s="104"/>
      <c r="N73" s="104"/>
      <c r="O73" s="104"/>
      <c r="P73" s="104"/>
      <c r="Q73" s="104"/>
      <c r="R73" s="104"/>
      <c r="S73" s="104"/>
    </row>
    <row r="74" spans="1:20">
      <c r="A74" s="104"/>
      <c r="B74" s="104"/>
      <c r="C74" s="104"/>
      <c r="D74" s="104"/>
      <c r="E74" s="104"/>
      <c r="F74" s="104"/>
      <c r="G74" s="104"/>
      <c r="H74" s="104"/>
      <c r="I74" s="104"/>
      <c r="J74" s="104"/>
      <c r="K74" s="104"/>
      <c r="L74" s="104"/>
      <c r="M74" s="104"/>
      <c r="N74" s="104"/>
      <c r="O74" s="104"/>
      <c r="P74" s="104"/>
      <c r="Q74" s="104"/>
      <c r="R74" s="104"/>
      <c r="S74" s="104"/>
    </row>
    <row r="75" spans="1:20">
      <c r="A75" s="104"/>
      <c r="B75" s="104"/>
      <c r="C75" s="104"/>
      <c r="D75" s="104"/>
      <c r="E75" s="104"/>
      <c r="F75" s="104"/>
      <c r="G75" s="104"/>
      <c r="H75" s="104"/>
      <c r="I75" s="104"/>
      <c r="J75" s="104"/>
      <c r="K75" s="104"/>
      <c r="L75" s="104"/>
      <c r="M75" s="104"/>
      <c r="N75" s="104"/>
      <c r="O75" s="104"/>
      <c r="P75" s="104"/>
      <c r="Q75" s="104"/>
      <c r="R75" s="104"/>
      <c r="S75" s="104"/>
    </row>
    <row r="76" spans="1:20">
      <c r="A76" s="104"/>
      <c r="B76" s="104"/>
      <c r="C76" s="104"/>
      <c r="D76" s="104"/>
      <c r="E76" s="104"/>
      <c r="F76" s="104"/>
      <c r="G76" s="104"/>
      <c r="H76" s="104"/>
      <c r="I76" s="104"/>
      <c r="J76" s="104"/>
      <c r="K76" s="104"/>
      <c r="L76" s="104"/>
      <c r="M76" s="104"/>
      <c r="N76" s="104"/>
      <c r="O76" s="104"/>
      <c r="P76" s="104"/>
      <c r="Q76" s="104"/>
      <c r="R76" s="104"/>
      <c r="S76" s="104"/>
    </row>
    <row r="77" spans="1:20">
      <c r="A77" s="104"/>
      <c r="B77" s="104"/>
      <c r="C77" s="104"/>
      <c r="D77" s="104"/>
      <c r="E77" s="104"/>
      <c r="F77" s="104"/>
      <c r="G77" s="104"/>
      <c r="H77" s="104"/>
      <c r="I77" s="104"/>
      <c r="J77" s="104"/>
      <c r="K77" s="104"/>
      <c r="L77" s="104"/>
      <c r="M77" s="104"/>
      <c r="N77" s="104"/>
      <c r="O77" s="104"/>
      <c r="P77" s="104"/>
      <c r="Q77" s="104"/>
      <c r="R77" s="104"/>
      <c r="S77" s="104"/>
    </row>
    <row r="78" spans="1:20">
      <c r="A78" s="104"/>
      <c r="B78" s="104"/>
      <c r="C78" s="104"/>
      <c r="D78" s="104"/>
      <c r="E78" s="104"/>
      <c r="F78" s="104"/>
      <c r="G78" s="104"/>
      <c r="H78" s="104"/>
      <c r="I78" s="104"/>
      <c r="J78" s="104"/>
      <c r="K78" s="104"/>
      <c r="L78" s="104"/>
      <c r="M78" s="104"/>
      <c r="N78" s="104"/>
      <c r="O78" s="104"/>
      <c r="P78" s="104"/>
      <c r="Q78" s="104"/>
      <c r="R78" s="104"/>
      <c r="S78" s="104"/>
    </row>
    <row r="79" spans="1:20">
      <c r="A79" s="104"/>
      <c r="B79" s="104"/>
      <c r="C79" s="104"/>
      <c r="D79" s="104"/>
      <c r="E79" s="104"/>
      <c r="F79" s="104"/>
      <c r="G79" s="104"/>
      <c r="H79" s="104"/>
      <c r="I79" s="104"/>
      <c r="J79" s="104"/>
      <c r="K79" s="104"/>
      <c r="L79" s="104"/>
      <c r="M79" s="104"/>
      <c r="N79" s="104"/>
      <c r="O79" s="104"/>
      <c r="P79" s="104"/>
      <c r="Q79" s="104"/>
      <c r="R79" s="104"/>
      <c r="S79" s="104"/>
    </row>
    <row r="80" spans="1:20">
      <c r="A80" s="104"/>
      <c r="B80" s="104"/>
      <c r="C80" s="104"/>
      <c r="D80" s="104"/>
      <c r="E80" s="104"/>
      <c r="F80" s="104"/>
      <c r="G80" s="104"/>
      <c r="H80" s="104"/>
      <c r="I80" s="104"/>
      <c r="J80" s="104"/>
      <c r="K80" s="104"/>
      <c r="L80" s="104"/>
      <c r="M80" s="104"/>
      <c r="N80" s="104"/>
      <c r="O80" s="104"/>
      <c r="P80" s="104"/>
      <c r="Q80" s="104"/>
      <c r="R80" s="104"/>
      <c r="S80" s="104"/>
    </row>
    <row r="81" spans="1:19">
      <c r="A81" s="104"/>
      <c r="B81" s="104"/>
      <c r="C81" s="104"/>
      <c r="D81" s="104"/>
      <c r="E81" s="104"/>
      <c r="F81" s="104"/>
      <c r="G81" s="104"/>
      <c r="H81" s="104"/>
      <c r="I81" s="104"/>
      <c r="J81" s="104"/>
      <c r="K81" s="104"/>
      <c r="L81" s="104"/>
      <c r="M81" s="104"/>
      <c r="N81" s="104"/>
      <c r="O81" s="104"/>
      <c r="P81" s="104"/>
      <c r="Q81" s="104"/>
      <c r="R81" s="104"/>
      <c r="S81" s="104"/>
    </row>
    <row r="82" spans="1:19">
      <c r="A82" s="104"/>
      <c r="B82" s="104"/>
      <c r="C82" s="104"/>
      <c r="D82" s="104"/>
      <c r="E82" s="104"/>
      <c r="F82" s="104"/>
      <c r="G82" s="104"/>
      <c r="H82" s="104"/>
      <c r="I82" s="104"/>
      <c r="J82" s="104"/>
      <c r="K82" s="104"/>
      <c r="L82" s="104"/>
      <c r="M82" s="104"/>
      <c r="N82" s="104"/>
      <c r="O82" s="104"/>
      <c r="P82" s="104"/>
      <c r="Q82" s="104"/>
      <c r="R82" s="104"/>
      <c r="S82" s="104"/>
    </row>
    <row r="83" spans="1:19">
      <c r="A83" s="104"/>
      <c r="B83" s="104"/>
      <c r="C83" s="104"/>
      <c r="D83" s="104"/>
      <c r="E83" s="104"/>
      <c r="F83" s="104"/>
      <c r="G83" s="104"/>
      <c r="H83" s="104"/>
      <c r="I83" s="104"/>
      <c r="J83" s="104"/>
      <c r="K83" s="104"/>
      <c r="L83" s="104"/>
      <c r="M83" s="104"/>
      <c r="N83" s="104"/>
      <c r="O83" s="104"/>
      <c r="P83" s="104"/>
      <c r="Q83" s="104"/>
      <c r="R83" s="104"/>
      <c r="S83" s="104"/>
    </row>
    <row r="84" spans="1:19" ht="20.25" customHeight="1">
      <c r="A84" s="104"/>
      <c r="B84" s="104"/>
      <c r="C84" s="104"/>
      <c r="D84" s="104"/>
      <c r="E84" s="104"/>
      <c r="F84" s="104"/>
      <c r="G84" s="104"/>
      <c r="H84" s="104"/>
      <c r="I84" s="104"/>
      <c r="J84" s="104"/>
      <c r="K84" s="104"/>
      <c r="L84" s="104"/>
    </row>
    <row r="85" spans="1:19">
      <c r="A85" s="104"/>
      <c r="B85" s="104"/>
      <c r="C85" s="104"/>
      <c r="D85" s="104"/>
      <c r="E85" s="104"/>
      <c r="F85" s="104"/>
      <c r="G85" s="104"/>
      <c r="H85" s="104"/>
      <c r="I85" s="104"/>
      <c r="J85" s="104"/>
      <c r="K85" s="104"/>
      <c r="L85" s="104"/>
    </row>
    <row r="86" spans="1:19">
      <c r="A86" s="104"/>
      <c r="B86" s="104"/>
      <c r="C86" s="104"/>
      <c r="D86" s="104"/>
      <c r="E86" s="104"/>
      <c r="F86" s="104"/>
      <c r="G86" s="104"/>
      <c r="H86" s="104"/>
      <c r="I86" s="104"/>
      <c r="J86" s="104"/>
      <c r="K86" s="104"/>
      <c r="L86" s="104"/>
    </row>
    <row r="87" spans="1:19">
      <c r="A87" s="104"/>
      <c r="B87" s="104"/>
      <c r="C87" s="104"/>
      <c r="D87" s="104"/>
      <c r="E87" s="104"/>
      <c r="F87" s="104"/>
      <c r="G87" s="104"/>
      <c r="H87" s="104"/>
      <c r="I87" s="104"/>
      <c r="J87" s="104"/>
      <c r="K87" s="104"/>
      <c r="L87" s="104"/>
    </row>
    <row r="88" spans="1:19">
      <c r="A88" s="104"/>
      <c r="B88" s="104"/>
      <c r="C88" s="104"/>
      <c r="D88" s="104"/>
      <c r="E88" s="104"/>
      <c r="F88" s="104"/>
      <c r="G88" s="104"/>
      <c r="H88" s="104"/>
      <c r="I88" s="104"/>
      <c r="J88" s="104"/>
      <c r="K88" s="104"/>
      <c r="L88" s="104"/>
    </row>
    <row r="89" spans="1:19">
      <c r="A89" s="104"/>
      <c r="B89" s="104"/>
      <c r="C89" s="104"/>
      <c r="D89" s="104"/>
      <c r="E89" s="104"/>
      <c r="F89" s="104"/>
      <c r="G89" s="104"/>
      <c r="H89" s="104"/>
      <c r="I89" s="104"/>
      <c r="J89" s="104"/>
      <c r="K89" s="104"/>
      <c r="L89" s="104"/>
    </row>
    <row r="90" spans="1:19">
      <c r="A90" s="104"/>
      <c r="B90" s="104"/>
      <c r="C90" s="104"/>
      <c r="D90" s="104"/>
      <c r="E90" s="104"/>
      <c r="F90" s="104"/>
      <c r="G90" s="104"/>
      <c r="H90" s="104"/>
      <c r="I90" s="104"/>
      <c r="J90" s="104"/>
      <c r="K90" s="104"/>
      <c r="L90" s="104"/>
    </row>
  </sheetData>
  <mergeCells count="9">
    <mergeCell ref="A35:E35"/>
    <mergeCell ref="D4:E4"/>
    <mergeCell ref="G4:H4"/>
    <mergeCell ref="J4:K4"/>
    <mergeCell ref="T4:U4"/>
    <mergeCell ref="B5:C5"/>
    <mergeCell ref="L5:S5"/>
    <mergeCell ref="A33:L33"/>
    <mergeCell ref="A34:L34"/>
  </mergeCells>
  <pageMargins left="0.23622047244094491" right="0.23622047244094491"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105"/>
  <sheetViews>
    <sheetView zoomScaleNormal="100" workbookViewId="0">
      <selection activeCell="V38" sqref="V38"/>
    </sheetView>
  </sheetViews>
  <sheetFormatPr baseColWidth="10" defaultRowHeight="15"/>
  <cols>
    <col min="1" max="1" width="23.28515625" customWidth="1"/>
    <col min="2" max="2" width="8.28515625" customWidth="1"/>
    <col min="3" max="6" width="8.28515625" hidden="1" customWidth="1"/>
    <col min="7" max="7" width="8.28515625" customWidth="1"/>
    <col min="8" max="8" width="8.28515625" style="78" customWidth="1"/>
    <col min="9" max="9" width="8.28515625" style="57" customWidth="1"/>
    <col min="10" max="11" width="8.28515625" style="79" customWidth="1"/>
    <col min="12" max="12" width="8.28515625" hidden="1" customWidth="1"/>
    <col min="13" max="13" width="8.28515625" style="57" hidden="1" customWidth="1"/>
    <col min="14" max="14" width="8.28515625" style="104" customWidth="1"/>
    <col min="15" max="15" width="8.28515625" style="104" hidden="1" customWidth="1"/>
    <col min="16" max="16" width="8.28515625" style="104" customWidth="1"/>
    <col min="17" max="17" width="8.28515625" hidden="1" customWidth="1"/>
    <col min="18" max="18" width="8.140625" customWidth="1"/>
    <col min="19" max="19" width="8.140625" style="104" customWidth="1"/>
    <col min="21" max="21" width="11.42578125" style="79"/>
    <col min="22" max="22" width="8.85546875" style="104" customWidth="1"/>
    <col min="23" max="23" width="7" customWidth="1"/>
  </cols>
  <sheetData>
    <row r="1" spans="1:23" ht="15.75">
      <c r="A1" s="45" t="s">
        <v>29</v>
      </c>
      <c r="B1" s="20"/>
      <c r="C1" s="20"/>
      <c r="D1" s="20"/>
      <c r="E1" s="20"/>
      <c r="F1" s="20"/>
      <c r="G1" s="20"/>
      <c r="H1" s="75"/>
      <c r="I1" s="21"/>
      <c r="J1" s="21"/>
      <c r="K1" s="97"/>
      <c r="L1" s="21"/>
      <c r="M1" s="21"/>
      <c r="N1" s="21"/>
      <c r="O1" s="21"/>
      <c r="P1" s="21"/>
      <c r="Q1" s="21"/>
    </row>
    <row r="2" spans="1:23" s="79" customFormat="1">
      <c r="A2" s="22"/>
      <c r="B2" s="20"/>
      <c r="C2" s="20"/>
      <c r="D2" s="20"/>
      <c r="E2" s="20"/>
      <c r="F2" s="20"/>
      <c r="G2" s="20"/>
      <c r="H2" s="75"/>
      <c r="I2" s="21"/>
      <c r="J2" s="21"/>
      <c r="K2" s="21"/>
      <c r="L2" s="21"/>
      <c r="M2" s="21"/>
      <c r="N2" s="21"/>
      <c r="O2" s="21"/>
      <c r="P2" s="21"/>
      <c r="Q2" s="21"/>
      <c r="S2" s="104"/>
      <c r="V2" s="104"/>
    </row>
    <row r="3" spans="1:23" ht="15" customHeight="1">
      <c r="B3" s="375" t="s">
        <v>79</v>
      </c>
      <c r="C3" s="376"/>
      <c r="D3" s="376"/>
      <c r="E3" s="376"/>
      <c r="F3" s="376"/>
      <c r="G3" s="376"/>
      <c r="H3" s="376"/>
      <c r="I3" s="377"/>
      <c r="J3" s="373" t="s">
        <v>12</v>
      </c>
      <c r="K3" s="373"/>
      <c r="L3" s="373"/>
      <c r="M3" s="373"/>
      <c r="N3" s="373"/>
      <c r="O3" s="373"/>
      <c r="P3" s="373"/>
      <c r="Q3" s="373"/>
      <c r="R3" s="373"/>
      <c r="S3" s="374"/>
    </row>
    <row r="4" spans="1:23">
      <c r="B4" s="125">
        <v>2010</v>
      </c>
      <c r="C4" s="23">
        <v>2011</v>
      </c>
      <c r="D4" s="23">
        <v>2012</v>
      </c>
      <c r="E4" s="23">
        <v>2013</v>
      </c>
      <c r="F4" s="23">
        <v>2014</v>
      </c>
      <c r="G4" s="23">
        <v>2015</v>
      </c>
      <c r="H4" s="76">
        <v>2016</v>
      </c>
      <c r="I4" s="118">
        <v>2017</v>
      </c>
      <c r="J4" s="213">
        <v>2018</v>
      </c>
      <c r="K4" s="126">
        <v>2019</v>
      </c>
      <c r="L4" s="126">
        <v>2020</v>
      </c>
      <c r="M4" s="126">
        <v>2021</v>
      </c>
      <c r="N4" s="126">
        <v>2022</v>
      </c>
      <c r="O4" s="126">
        <v>2023</v>
      </c>
      <c r="P4" s="126">
        <v>2024</v>
      </c>
      <c r="Q4" s="126">
        <v>2025</v>
      </c>
      <c r="R4" s="126">
        <v>2026</v>
      </c>
      <c r="S4" s="127">
        <v>2027</v>
      </c>
    </row>
    <row r="5" spans="1:23">
      <c r="A5" s="206" t="s">
        <v>63</v>
      </c>
      <c r="B5" s="214">
        <f t="shared" ref="B5:S5" si="0">B6+B15+B19+B18+B21+B22+B20+B23</f>
        <v>89.05</v>
      </c>
      <c r="C5" s="65">
        <f t="shared" si="0"/>
        <v>88.18</v>
      </c>
      <c r="D5" s="65">
        <f t="shared" si="0"/>
        <v>88.100000000000023</v>
      </c>
      <c r="E5" s="65">
        <f t="shared" si="0"/>
        <v>88.090000000000018</v>
      </c>
      <c r="F5" s="65">
        <f t="shared" si="0"/>
        <v>88.530000000000015</v>
      </c>
      <c r="G5" s="65">
        <f t="shared" si="0"/>
        <v>88.13</v>
      </c>
      <c r="H5" s="65">
        <f t="shared" si="0"/>
        <v>88.060000000000016</v>
      </c>
      <c r="I5" s="215">
        <f t="shared" si="0"/>
        <v>87.819999999999979</v>
      </c>
      <c r="J5" s="128">
        <f t="shared" si="0"/>
        <v>86.28</v>
      </c>
      <c r="K5" s="128">
        <f t="shared" si="0"/>
        <v>86.6</v>
      </c>
      <c r="L5" s="128">
        <f t="shared" si="0"/>
        <v>86.700000000000017</v>
      </c>
      <c r="M5" s="128">
        <f t="shared" si="0"/>
        <v>86.800000000000011</v>
      </c>
      <c r="N5" s="128">
        <f t="shared" si="0"/>
        <v>86.850000000000009</v>
      </c>
      <c r="O5" s="128">
        <f t="shared" si="0"/>
        <v>86.860000000000014</v>
      </c>
      <c r="P5" s="128">
        <f t="shared" si="0"/>
        <v>86.87</v>
      </c>
      <c r="Q5" s="128">
        <f t="shared" si="0"/>
        <v>86.87</v>
      </c>
      <c r="R5" s="128">
        <f t="shared" si="0"/>
        <v>86.93</v>
      </c>
      <c r="S5" s="129">
        <f t="shared" si="0"/>
        <v>87.000000000000014</v>
      </c>
      <c r="T5" s="96"/>
      <c r="U5" s="96"/>
      <c r="V5" s="96"/>
      <c r="W5" s="48"/>
    </row>
    <row r="6" spans="1:23">
      <c r="A6" s="207" t="s">
        <v>32</v>
      </c>
      <c r="B6" s="120">
        <v>50.65</v>
      </c>
      <c r="C6" s="24">
        <v>49.85</v>
      </c>
      <c r="D6" s="24">
        <v>49.81</v>
      </c>
      <c r="E6" s="24">
        <v>51.44</v>
      </c>
      <c r="F6" s="24">
        <v>51.670000000000009</v>
      </c>
      <c r="G6" s="24">
        <v>52.58</v>
      </c>
      <c r="H6" s="24">
        <v>52.510000000000005</v>
      </c>
      <c r="I6" s="119">
        <v>52.18</v>
      </c>
      <c r="J6" s="46">
        <v>51.980000000000004</v>
      </c>
      <c r="K6" s="46">
        <v>52.07</v>
      </c>
      <c r="L6" s="46">
        <v>52.2</v>
      </c>
      <c r="M6" s="46">
        <v>52.3</v>
      </c>
      <c r="N6" s="46">
        <v>52.370000000000005</v>
      </c>
      <c r="O6" s="46">
        <v>52.45</v>
      </c>
      <c r="P6" s="46">
        <v>52.52</v>
      </c>
      <c r="Q6" s="46">
        <v>52.589999999999996</v>
      </c>
      <c r="R6" s="46">
        <v>52.67</v>
      </c>
      <c r="S6" s="66">
        <v>52.75</v>
      </c>
      <c r="T6" s="96"/>
      <c r="U6" s="96"/>
      <c r="V6" s="96"/>
    </row>
    <row r="7" spans="1:23" hidden="1">
      <c r="A7" s="208" t="s">
        <v>18</v>
      </c>
      <c r="B7" s="216">
        <v>9.2100000000000009</v>
      </c>
      <c r="C7" s="113">
        <v>9.1800000000000015</v>
      </c>
      <c r="D7" s="113">
        <v>9.2200000000000006</v>
      </c>
      <c r="E7" s="113">
        <v>8.89</v>
      </c>
      <c r="F7" s="113">
        <v>8.64</v>
      </c>
      <c r="G7" s="113">
        <v>8.61</v>
      </c>
      <c r="H7" s="113">
        <v>8.2799999999999994</v>
      </c>
      <c r="I7" s="217">
        <v>8.4599999999999991</v>
      </c>
      <c r="J7" s="47">
        <v>8.3000000000000007</v>
      </c>
      <c r="K7" s="47">
        <v>8.2799999999999994</v>
      </c>
      <c r="L7" s="47">
        <v>8.2600000000000016</v>
      </c>
      <c r="M7" s="47">
        <v>8.24</v>
      </c>
      <c r="N7" s="47">
        <v>8.2100000000000009</v>
      </c>
      <c r="O7" s="47">
        <v>8.19</v>
      </c>
      <c r="P7" s="47">
        <v>8.17</v>
      </c>
      <c r="Q7" s="47">
        <v>8.14</v>
      </c>
      <c r="R7" s="47">
        <v>8.1199999999999992</v>
      </c>
      <c r="S7" s="67">
        <v>8.1</v>
      </c>
      <c r="T7" s="96"/>
      <c r="U7" s="96"/>
      <c r="V7" s="96"/>
    </row>
    <row r="8" spans="1:23" hidden="1">
      <c r="A8" s="162" t="s">
        <v>19</v>
      </c>
      <c r="B8" s="121">
        <v>4.6500000000000004</v>
      </c>
      <c r="C8" s="25">
        <v>4.82</v>
      </c>
      <c r="D8" s="25">
        <v>4.7699999999999996</v>
      </c>
      <c r="E8" s="25">
        <v>5.0599999999999996</v>
      </c>
      <c r="F8" s="25">
        <v>4.8500000000000005</v>
      </c>
      <c r="G8" s="25">
        <v>5.1100000000000003</v>
      </c>
      <c r="H8" s="25">
        <v>5.25</v>
      </c>
      <c r="I8" s="114">
        <v>5.2</v>
      </c>
      <c r="J8" s="47">
        <v>5.37</v>
      </c>
      <c r="K8" s="47">
        <v>5.37</v>
      </c>
      <c r="L8" s="47">
        <v>5.38</v>
      </c>
      <c r="M8" s="47">
        <v>5.38</v>
      </c>
      <c r="N8" s="47">
        <v>5.38</v>
      </c>
      <c r="O8" s="47">
        <v>5.38</v>
      </c>
      <c r="P8" s="47">
        <v>5.38</v>
      </c>
      <c r="Q8" s="47">
        <v>5.38</v>
      </c>
      <c r="R8" s="47">
        <v>5.38</v>
      </c>
      <c r="S8" s="67">
        <v>5.38</v>
      </c>
      <c r="T8" s="96"/>
      <c r="U8" s="96"/>
      <c r="V8" s="96"/>
    </row>
    <row r="9" spans="1:23" hidden="1">
      <c r="A9" s="209" t="s">
        <v>20</v>
      </c>
      <c r="B9" s="122">
        <v>16.259999999999998</v>
      </c>
      <c r="C9" s="116">
        <v>15.770000000000001</v>
      </c>
      <c r="D9" s="116">
        <v>15.45</v>
      </c>
      <c r="E9" s="116">
        <v>15.75</v>
      </c>
      <c r="F9" s="116">
        <v>16.059999999999999</v>
      </c>
      <c r="G9" s="116">
        <v>16.39</v>
      </c>
      <c r="H9" s="116">
        <v>16.520000000000003</v>
      </c>
      <c r="I9" s="117">
        <v>16.53</v>
      </c>
      <c r="J9" s="168">
        <v>16.59</v>
      </c>
      <c r="K9" s="168">
        <v>16.619999999999997</v>
      </c>
      <c r="L9" s="168">
        <v>16.669999999999998</v>
      </c>
      <c r="M9" s="168">
        <v>16.72</v>
      </c>
      <c r="N9" s="168">
        <v>16.77</v>
      </c>
      <c r="O9" s="168">
        <v>16.82</v>
      </c>
      <c r="P9" s="168">
        <v>16.869999999999997</v>
      </c>
      <c r="Q9" s="168">
        <v>16.919999999999998</v>
      </c>
      <c r="R9" s="168">
        <v>16.97</v>
      </c>
      <c r="S9" s="169">
        <v>17.02</v>
      </c>
      <c r="T9" s="96"/>
      <c r="U9" s="96"/>
      <c r="V9" s="96"/>
    </row>
    <row r="10" spans="1:23" hidden="1">
      <c r="A10" s="208" t="s">
        <v>37</v>
      </c>
      <c r="B10" s="216">
        <v>6.76</v>
      </c>
      <c r="C10" s="113">
        <v>6.38</v>
      </c>
      <c r="D10" s="113">
        <v>6.2</v>
      </c>
      <c r="E10" s="113">
        <v>6.75</v>
      </c>
      <c r="F10" s="113">
        <v>7.19</v>
      </c>
      <c r="G10" s="113">
        <v>7.6300000000000008</v>
      </c>
      <c r="H10" s="113">
        <v>7.84</v>
      </c>
      <c r="I10" s="217">
        <v>7.5600000000000005</v>
      </c>
      <c r="J10" s="123">
        <v>7.5399999999999991</v>
      </c>
      <c r="K10" s="123">
        <v>7.580000000000001</v>
      </c>
      <c r="L10" s="123">
        <v>7.6300000000000008</v>
      </c>
      <c r="M10" s="123">
        <v>7.6700000000000008</v>
      </c>
      <c r="N10" s="123">
        <v>7.71</v>
      </c>
      <c r="O10" s="123">
        <v>7.75</v>
      </c>
      <c r="P10" s="123">
        <v>7.79</v>
      </c>
      <c r="Q10" s="123">
        <v>7.8299999999999992</v>
      </c>
      <c r="R10" s="123">
        <v>7.870000000000001</v>
      </c>
      <c r="S10" s="124">
        <v>7.91</v>
      </c>
      <c r="T10" s="96"/>
      <c r="U10" s="96"/>
      <c r="V10" s="96"/>
    </row>
    <row r="11" spans="1:23" s="104" customFormat="1" hidden="1">
      <c r="A11" s="162" t="s">
        <v>38</v>
      </c>
      <c r="B11" s="121">
        <v>2.25</v>
      </c>
      <c r="C11" s="25">
        <v>2.63</v>
      </c>
      <c r="D11" s="25">
        <v>2.75</v>
      </c>
      <c r="E11" s="25">
        <v>3.15</v>
      </c>
      <c r="F11" s="25">
        <v>3.27</v>
      </c>
      <c r="G11" s="25">
        <v>3.4299999999999997</v>
      </c>
      <c r="H11" s="25">
        <v>3.5700000000000003</v>
      </c>
      <c r="I11" s="114">
        <v>3.5000000000000004</v>
      </c>
      <c r="J11" s="47">
        <v>3.88</v>
      </c>
      <c r="K11" s="47">
        <v>3.92</v>
      </c>
      <c r="L11" s="47">
        <v>3.95</v>
      </c>
      <c r="M11" s="47">
        <v>3.9800000000000004</v>
      </c>
      <c r="N11" s="47">
        <v>3.9899999999999998</v>
      </c>
      <c r="O11" s="47">
        <v>4</v>
      </c>
      <c r="P11" s="47">
        <v>4</v>
      </c>
      <c r="Q11" s="47">
        <v>4.01</v>
      </c>
      <c r="R11" s="47">
        <v>4.0199999999999996</v>
      </c>
      <c r="S11" s="67">
        <v>4.03</v>
      </c>
      <c r="T11" s="96"/>
      <c r="U11" s="96"/>
      <c r="V11" s="96"/>
    </row>
    <row r="12" spans="1:23" s="104" customFormat="1" hidden="1">
      <c r="A12" s="210" t="s">
        <v>41</v>
      </c>
      <c r="B12" s="122">
        <v>0.36</v>
      </c>
      <c r="C12" s="116">
        <v>0.37</v>
      </c>
      <c r="D12" s="116">
        <v>0.42</v>
      </c>
      <c r="E12" s="116">
        <v>0.45999999999999996</v>
      </c>
      <c r="F12" s="116">
        <v>0.52</v>
      </c>
      <c r="G12" s="116">
        <v>0.57999999999999996</v>
      </c>
      <c r="H12" s="116">
        <v>0.55999999999999994</v>
      </c>
      <c r="I12" s="117">
        <v>0.63</v>
      </c>
      <c r="J12" s="168">
        <v>0.64</v>
      </c>
      <c r="K12" s="168">
        <v>0.64</v>
      </c>
      <c r="L12" s="168">
        <v>0.64</v>
      </c>
      <c r="M12" s="168">
        <v>0.64</v>
      </c>
      <c r="N12" s="168">
        <v>0.64</v>
      </c>
      <c r="O12" s="168">
        <v>0.64</v>
      </c>
      <c r="P12" s="168">
        <v>0.64</v>
      </c>
      <c r="Q12" s="168">
        <v>0.64</v>
      </c>
      <c r="R12" s="168">
        <v>0.64</v>
      </c>
      <c r="S12" s="169">
        <v>0.64</v>
      </c>
      <c r="T12" s="96"/>
      <c r="U12" s="96"/>
      <c r="V12" s="96"/>
    </row>
    <row r="13" spans="1:23" hidden="1">
      <c r="A13" s="208" t="s">
        <v>39</v>
      </c>
      <c r="B13" s="216">
        <v>0.2</v>
      </c>
      <c r="C13" s="113">
        <v>0.22999999999999998</v>
      </c>
      <c r="D13" s="113">
        <v>0.2</v>
      </c>
      <c r="E13" s="113">
        <v>0.19</v>
      </c>
      <c r="F13" s="113">
        <v>0.18</v>
      </c>
      <c r="G13" s="113">
        <v>0.18</v>
      </c>
      <c r="H13" s="113">
        <v>0.32</v>
      </c>
      <c r="I13" s="217">
        <v>0.33</v>
      </c>
      <c r="J13" s="123">
        <v>0.31</v>
      </c>
      <c r="K13" s="123">
        <v>0.31</v>
      </c>
      <c r="L13" s="123">
        <v>0.31</v>
      </c>
      <c r="M13" s="123">
        <v>0.31</v>
      </c>
      <c r="N13" s="123">
        <v>0.31</v>
      </c>
      <c r="O13" s="123">
        <v>0.31</v>
      </c>
      <c r="P13" s="123">
        <v>0.31</v>
      </c>
      <c r="Q13" s="123">
        <v>0.31</v>
      </c>
      <c r="R13" s="123">
        <v>0.31</v>
      </c>
      <c r="S13" s="124">
        <v>0.31</v>
      </c>
      <c r="T13" s="96"/>
      <c r="U13" s="96"/>
      <c r="V13" s="96"/>
    </row>
    <row r="14" spans="1:23" s="104" customFormat="1" hidden="1">
      <c r="A14" s="162" t="s">
        <v>40</v>
      </c>
      <c r="B14" s="121">
        <v>10.96</v>
      </c>
      <c r="C14" s="25">
        <v>10.47</v>
      </c>
      <c r="D14" s="25">
        <v>10.8</v>
      </c>
      <c r="E14" s="25">
        <v>11.19</v>
      </c>
      <c r="F14" s="25">
        <v>10.96</v>
      </c>
      <c r="G14" s="25">
        <v>10.65</v>
      </c>
      <c r="H14" s="25">
        <v>10.17</v>
      </c>
      <c r="I14" s="114">
        <v>9.9699999999999989</v>
      </c>
      <c r="J14" s="47">
        <v>9.35</v>
      </c>
      <c r="K14" s="47">
        <v>9.35</v>
      </c>
      <c r="L14" s="47">
        <v>9.36</v>
      </c>
      <c r="M14" s="47">
        <v>9.36</v>
      </c>
      <c r="N14" s="47">
        <v>9.36</v>
      </c>
      <c r="O14" s="47">
        <v>9.36</v>
      </c>
      <c r="P14" s="47">
        <v>9.36</v>
      </c>
      <c r="Q14" s="47">
        <v>9.36</v>
      </c>
      <c r="R14" s="47">
        <v>9.36</v>
      </c>
      <c r="S14" s="67">
        <v>9.36</v>
      </c>
      <c r="T14" s="96"/>
      <c r="U14" s="96"/>
      <c r="V14" s="96"/>
    </row>
    <row r="15" spans="1:23">
      <c r="A15" s="167" t="s">
        <v>2</v>
      </c>
      <c r="B15" s="120">
        <v>10.68</v>
      </c>
      <c r="C15" s="24">
        <v>10.66</v>
      </c>
      <c r="D15" s="24">
        <v>10.6</v>
      </c>
      <c r="E15" s="24">
        <v>10.14</v>
      </c>
      <c r="F15" s="24">
        <v>10.1</v>
      </c>
      <c r="G15" s="24">
        <v>9.73</v>
      </c>
      <c r="H15" s="24">
        <v>9.68</v>
      </c>
      <c r="I15" s="119">
        <v>9.5299999999999994</v>
      </c>
      <c r="J15" s="46">
        <v>9.25</v>
      </c>
      <c r="K15" s="46">
        <v>9.2199999999999989</v>
      </c>
      <c r="L15" s="46">
        <v>9.17</v>
      </c>
      <c r="M15" s="46">
        <v>9.1399999999999988</v>
      </c>
      <c r="N15" s="46">
        <v>9.1000000000000014</v>
      </c>
      <c r="O15" s="46">
        <v>9.0500000000000007</v>
      </c>
      <c r="P15" s="46">
        <v>9.01</v>
      </c>
      <c r="Q15" s="46">
        <v>8.9699999999999989</v>
      </c>
      <c r="R15" s="46">
        <v>8.93</v>
      </c>
      <c r="S15" s="66">
        <v>8.89</v>
      </c>
      <c r="T15" s="96"/>
      <c r="U15" s="96"/>
      <c r="V15" s="96"/>
    </row>
    <row r="16" spans="1:23" s="104" customFormat="1" hidden="1">
      <c r="A16" s="212" t="s">
        <v>42</v>
      </c>
      <c r="B16" s="121">
        <v>4.3499999999999996</v>
      </c>
      <c r="C16" s="25">
        <v>4.3099999999999996</v>
      </c>
      <c r="D16" s="25">
        <v>4.32</v>
      </c>
      <c r="E16" s="25">
        <v>4.08</v>
      </c>
      <c r="F16" s="25">
        <v>4.17</v>
      </c>
      <c r="G16" s="25">
        <v>4.04</v>
      </c>
      <c r="H16" s="25">
        <v>4.05</v>
      </c>
      <c r="I16" s="114">
        <v>4.01</v>
      </c>
      <c r="J16" s="47">
        <v>3.91</v>
      </c>
      <c r="K16" s="47">
        <v>3.9</v>
      </c>
      <c r="L16" s="47">
        <v>3.88</v>
      </c>
      <c r="M16" s="47">
        <v>3.8699999999999997</v>
      </c>
      <c r="N16" s="47">
        <v>3.8600000000000003</v>
      </c>
      <c r="O16" s="47">
        <v>3.84</v>
      </c>
      <c r="P16" s="47">
        <v>3.83</v>
      </c>
      <c r="Q16" s="47">
        <v>3.82</v>
      </c>
      <c r="R16" s="47">
        <v>3.8</v>
      </c>
      <c r="S16" s="67">
        <v>3.7900000000000005</v>
      </c>
      <c r="T16" s="96"/>
      <c r="U16" s="96"/>
      <c r="V16" s="96"/>
    </row>
    <row r="17" spans="1:23" s="104" customFormat="1" hidden="1">
      <c r="A17" s="212" t="s">
        <v>43</v>
      </c>
      <c r="B17" s="121">
        <v>6.3299999999999992</v>
      </c>
      <c r="C17" s="25">
        <v>6.35</v>
      </c>
      <c r="D17" s="25">
        <v>6.2799999999999994</v>
      </c>
      <c r="E17" s="25">
        <v>6.0600000000000005</v>
      </c>
      <c r="F17" s="25">
        <v>5.93</v>
      </c>
      <c r="G17" s="25">
        <v>5.6899999999999995</v>
      </c>
      <c r="H17" s="25">
        <v>5.63</v>
      </c>
      <c r="I17" s="114">
        <v>5.52</v>
      </c>
      <c r="J17" s="47">
        <v>5.34</v>
      </c>
      <c r="K17" s="47">
        <v>5.3199999999999994</v>
      </c>
      <c r="L17" s="47">
        <v>5.29</v>
      </c>
      <c r="M17" s="47">
        <v>5.27</v>
      </c>
      <c r="N17" s="47">
        <v>5.24</v>
      </c>
      <c r="O17" s="47">
        <v>5.21</v>
      </c>
      <c r="P17" s="47">
        <v>5.18</v>
      </c>
      <c r="Q17" s="47">
        <v>5.1499999999999995</v>
      </c>
      <c r="R17" s="47">
        <v>5.13</v>
      </c>
      <c r="S17" s="67">
        <v>5.0999999999999996</v>
      </c>
      <c r="T17" s="96"/>
      <c r="U17" s="96"/>
      <c r="V17" s="96"/>
    </row>
    <row r="18" spans="1:23" s="104" customFormat="1">
      <c r="A18" s="167" t="s">
        <v>4</v>
      </c>
      <c r="B18" s="120">
        <v>13.15</v>
      </c>
      <c r="C18" s="24">
        <v>13.11</v>
      </c>
      <c r="D18" s="24">
        <v>12.960000000000003</v>
      </c>
      <c r="E18" s="24">
        <v>12.469999999999999</v>
      </c>
      <c r="F18" s="24">
        <v>12.75</v>
      </c>
      <c r="G18" s="24">
        <v>12.310000000000002</v>
      </c>
      <c r="H18" s="24">
        <v>12.040000000000001</v>
      </c>
      <c r="I18" s="119">
        <v>11.709999999999999</v>
      </c>
      <c r="J18" s="46">
        <v>10.83</v>
      </c>
      <c r="K18" s="46">
        <v>11.05</v>
      </c>
      <c r="L18" s="46">
        <v>11.05</v>
      </c>
      <c r="M18" s="46">
        <v>11.05</v>
      </c>
      <c r="N18" s="46">
        <v>11.05</v>
      </c>
      <c r="O18" s="46">
        <v>11.000000000000002</v>
      </c>
      <c r="P18" s="46">
        <v>10.950000000000001</v>
      </c>
      <c r="Q18" s="46">
        <v>10.900000000000002</v>
      </c>
      <c r="R18" s="46">
        <v>10.900000000000002</v>
      </c>
      <c r="S18" s="66">
        <v>10.900000000000002</v>
      </c>
      <c r="T18" s="96"/>
      <c r="U18" s="96"/>
      <c r="V18" s="96"/>
    </row>
    <row r="19" spans="1:23">
      <c r="A19" s="167" t="s">
        <v>3</v>
      </c>
      <c r="B19" s="120">
        <v>7.91</v>
      </c>
      <c r="C19" s="24">
        <v>7.6700000000000008</v>
      </c>
      <c r="D19" s="24">
        <v>7.5299999999999994</v>
      </c>
      <c r="E19" s="24">
        <v>7.15</v>
      </c>
      <c r="F19" s="24">
        <v>7.0000000000000009</v>
      </c>
      <c r="G19" s="24">
        <v>6.5600000000000005</v>
      </c>
      <c r="H19" s="24">
        <v>6.3299999999999992</v>
      </c>
      <c r="I19" s="119">
        <v>6.2600000000000007</v>
      </c>
      <c r="J19" s="46">
        <v>6.0000000000000009</v>
      </c>
      <c r="K19" s="46">
        <v>6.01</v>
      </c>
      <c r="L19" s="46">
        <v>6.01</v>
      </c>
      <c r="M19" s="46">
        <v>6.01</v>
      </c>
      <c r="N19" s="46">
        <v>6.01</v>
      </c>
      <c r="O19" s="46">
        <v>6.01</v>
      </c>
      <c r="P19" s="46">
        <v>6.01</v>
      </c>
      <c r="Q19" s="46">
        <v>6.01</v>
      </c>
      <c r="R19" s="46">
        <v>6.01</v>
      </c>
      <c r="S19" s="66">
        <v>6.01</v>
      </c>
      <c r="T19" s="96"/>
      <c r="U19" s="96"/>
      <c r="V19" s="96"/>
    </row>
    <row r="20" spans="1:23" s="104" customFormat="1">
      <c r="A20" s="211" t="s">
        <v>57</v>
      </c>
      <c r="B20" s="218">
        <v>1.31</v>
      </c>
      <c r="C20" s="205">
        <v>1.3599999999999997</v>
      </c>
      <c r="D20" s="205">
        <v>1.4</v>
      </c>
      <c r="E20" s="205">
        <v>1.37</v>
      </c>
      <c r="F20" s="205">
        <v>1.26</v>
      </c>
      <c r="G20" s="205">
        <v>1.28</v>
      </c>
      <c r="H20" s="205">
        <v>1.3399999999999999</v>
      </c>
      <c r="I20" s="219">
        <v>1.46</v>
      </c>
      <c r="J20" s="46">
        <v>1.47</v>
      </c>
      <c r="K20" s="46">
        <v>1.47</v>
      </c>
      <c r="L20" s="46">
        <v>1.47</v>
      </c>
      <c r="M20" s="46">
        <v>1.48</v>
      </c>
      <c r="N20" s="46">
        <v>1.48</v>
      </c>
      <c r="O20" s="46">
        <v>1.48</v>
      </c>
      <c r="P20" s="46">
        <v>1.49</v>
      </c>
      <c r="Q20" s="46">
        <v>1.49</v>
      </c>
      <c r="R20" s="46">
        <v>1.49</v>
      </c>
      <c r="S20" s="66">
        <v>1.5</v>
      </c>
      <c r="T20" s="96"/>
      <c r="U20" s="96"/>
      <c r="V20" s="96"/>
    </row>
    <row r="21" spans="1:23" s="104" customFormat="1">
      <c r="A21" s="167" t="s">
        <v>77</v>
      </c>
      <c r="B21" s="120">
        <v>2.16</v>
      </c>
      <c r="C21" s="24">
        <v>2.31</v>
      </c>
      <c r="D21" s="24">
        <v>2.4300000000000002</v>
      </c>
      <c r="E21" s="24">
        <v>2.4699999999999998</v>
      </c>
      <c r="F21" s="24">
        <v>2.59</v>
      </c>
      <c r="G21" s="24">
        <v>2.4899999999999998</v>
      </c>
      <c r="H21" s="24">
        <v>2.67</v>
      </c>
      <c r="I21" s="119">
        <v>2.7700000000000005</v>
      </c>
      <c r="J21" s="46">
        <v>2.7499999999999996</v>
      </c>
      <c r="K21" s="46">
        <v>2.7499999999999996</v>
      </c>
      <c r="L21" s="46">
        <v>2.7499999999999996</v>
      </c>
      <c r="M21" s="46">
        <v>2.7499999999999996</v>
      </c>
      <c r="N21" s="46">
        <v>2.7499999999999996</v>
      </c>
      <c r="O21" s="46">
        <v>2.7499999999999996</v>
      </c>
      <c r="P21" s="46">
        <v>2.7499999999999996</v>
      </c>
      <c r="Q21" s="46">
        <v>2.7499999999999996</v>
      </c>
      <c r="R21" s="46">
        <v>2.7499999999999996</v>
      </c>
      <c r="S21" s="66">
        <v>2.7499999999999996</v>
      </c>
      <c r="T21" s="96"/>
      <c r="U21" s="96"/>
      <c r="V21" s="96"/>
    </row>
    <row r="22" spans="1:23" s="104" customFormat="1">
      <c r="A22" s="167" t="s">
        <v>80</v>
      </c>
      <c r="B22" s="120">
        <v>2.34</v>
      </c>
      <c r="C22" s="24">
        <v>2.36</v>
      </c>
      <c r="D22" s="24">
        <v>2.5299999999999998</v>
      </c>
      <c r="E22" s="24">
        <v>2.29</v>
      </c>
      <c r="F22" s="24">
        <v>2.39</v>
      </c>
      <c r="G22" s="24">
        <v>2.41</v>
      </c>
      <c r="H22" s="24">
        <v>2.64</v>
      </c>
      <c r="I22" s="119">
        <v>3.05</v>
      </c>
      <c r="J22" s="46">
        <v>3.1300000000000003</v>
      </c>
      <c r="K22" s="46">
        <v>3.16</v>
      </c>
      <c r="L22" s="46">
        <v>3.18</v>
      </c>
      <c r="M22" s="46">
        <v>3.2</v>
      </c>
      <c r="N22" s="46">
        <v>3.2199999999999998</v>
      </c>
      <c r="O22" s="46">
        <v>3.25</v>
      </c>
      <c r="P22" s="46">
        <v>3.27</v>
      </c>
      <c r="Q22" s="46">
        <v>3.29</v>
      </c>
      <c r="R22" s="46">
        <v>3.3099999999999996</v>
      </c>
      <c r="S22" s="66">
        <v>3.3300000000000005</v>
      </c>
      <c r="T22" s="96"/>
      <c r="U22" s="96"/>
      <c r="V22" s="96"/>
    </row>
    <row r="23" spans="1:23" s="104" customFormat="1">
      <c r="A23" s="256" t="s">
        <v>78</v>
      </c>
      <c r="B23" s="253">
        <v>0.85000000000000009</v>
      </c>
      <c r="C23" s="252">
        <v>0.86</v>
      </c>
      <c r="D23" s="252">
        <v>0.84</v>
      </c>
      <c r="E23" s="252">
        <v>0.76</v>
      </c>
      <c r="F23" s="252">
        <v>0.77</v>
      </c>
      <c r="G23" s="252">
        <v>0.77</v>
      </c>
      <c r="H23" s="252">
        <v>0.85000000000000009</v>
      </c>
      <c r="I23" s="254">
        <v>0.86</v>
      </c>
      <c r="J23" s="255">
        <v>0.86999999999999988</v>
      </c>
      <c r="K23" s="64">
        <v>0.86999999999999988</v>
      </c>
      <c r="L23" s="64">
        <v>0.86999999999999988</v>
      </c>
      <c r="M23" s="64">
        <v>0.86999999999999988</v>
      </c>
      <c r="N23" s="64">
        <v>0.86999999999999988</v>
      </c>
      <c r="O23" s="64">
        <v>0.86999999999999988</v>
      </c>
      <c r="P23" s="64">
        <v>0.86999999999999988</v>
      </c>
      <c r="Q23" s="64">
        <v>0.86999999999999988</v>
      </c>
      <c r="R23" s="64">
        <v>0.86999999999999988</v>
      </c>
      <c r="S23" s="69">
        <v>0.86999999999999988</v>
      </c>
      <c r="T23" s="96"/>
      <c r="U23" s="96"/>
      <c r="V23" s="96"/>
    </row>
    <row r="24" spans="1:23">
      <c r="A24" s="206" t="s">
        <v>15</v>
      </c>
      <c r="B24" s="214">
        <f t="shared" ref="B24:S24" si="1">B25+B34+B38+B37+B40+B41+B39+B42</f>
        <v>73.38000000000001</v>
      </c>
      <c r="C24" s="65">
        <f t="shared" si="1"/>
        <v>72.249999999999986</v>
      </c>
      <c r="D24" s="65">
        <f t="shared" si="1"/>
        <v>71.179999999999993</v>
      </c>
      <c r="E24" s="65">
        <f t="shared" si="1"/>
        <v>69.400000000000006</v>
      </c>
      <c r="F24" s="65">
        <f t="shared" si="1"/>
        <v>70.210000000000008</v>
      </c>
      <c r="G24" s="65">
        <f t="shared" si="1"/>
        <v>72.06</v>
      </c>
      <c r="H24" s="65">
        <f t="shared" si="1"/>
        <v>70.910000000000011</v>
      </c>
      <c r="I24" s="215">
        <f t="shared" si="1"/>
        <v>69.379999999999967</v>
      </c>
      <c r="J24" s="128">
        <f t="shared" si="1"/>
        <v>69.91</v>
      </c>
      <c r="K24" s="128">
        <f t="shared" si="1"/>
        <v>69.94</v>
      </c>
      <c r="L24" s="128">
        <f t="shared" si="1"/>
        <v>70.100000000000009</v>
      </c>
      <c r="M24" s="128">
        <f t="shared" si="1"/>
        <v>70.08</v>
      </c>
      <c r="N24" s="128">
        <f t="shared" si="1"/>
        <v>70.09</v>
      </c>
      <c r="O24" s="128">
        <f t="shared" si="1"/>
        <v>70.069999999999993</v>
      </c>
      <c r="P24" s="128">
        <f t="shared" si="1"/>
        <v>70.05</v>
      </c>
      <c r="Q24" s="128">
        <f t="shared" si="1"/>
        <v>70.050000000000011</v>
      </c>
      <c r="R24" s="128">
        <f t="shared" si="1"/>
        <v>70.039999999999992</v>
      </c>
      <c r="S24" s="129">
        <f t="shared" si="1"/>
        <v>70.02</v>
      </c>
      <c r="T24" s="96"/>
      <c r="U24" s="96"/>
      <c r="V24" s="96"/>
      <c r="W24" s="48"/>
    </row>
    <row r="25" spans="1:23">
      <c r="A25" s="207" t="s">
        <v>32</v>
      </c>
      <c r="B25" s="120">
        <v>18.579999999999995</v>
      </c>
      <c r="C25" s="24">
        <v>18.569999999999997</v>
      </c>
      <c r="D25" s="24">
        <v>18.579999999999998</v>
      </c>
      <c r="E25" s="24">
        <v>19.690000000000001</v>
      </c>
      <c r="F25" s="24">
        <v>20.399999999999999</v>
      </c>
      <c r="G25" s="24">
        <v>21.11</v>
      </c>
      <c r="H25" s="24">
        <v>20.13</v>
      </c>
      <c r="I25" s="119">
        <v>18.96</v>
      </c>
      <c r="J25" s="46">
        <v>19.34</v>
      </c>
      <c r="K25" s="46">
        <v>19.47</v>
      </c>
      <c r="L25" s="46">
        <v>19.54</v>
      </c>
      <c r="M25" s="46">
        <v>19.559999999999995</v>
      </c>
      <c r="N25" s="46">
        <v>19.59</v>
      </c>
      <c r="O25" s="46">
        <v>19.599999999999998</v>
      </c>
      <c r="P25" s="46">
        <v>19.629999999999995</v>
      </c>
      <c r="Q25" s="46">
        <v>19.649999999999999</v>
      </c>
      <c r="R25" s="46">
        <v>19.669999999999998</v>
      </c>
      <c r="S25" s="66">
        <v>19.689999999999998</v>
      </c>
      <c r="T25" s="96"/>
      <c r="U25" s="96"/>
      <c r="V25" s="96"/>
    </row>
    <row r="26" spans="1:23" hidden="1">
      <c r="A26" s="208" t="s">
        <v>18</v>
      </c>
      <c r="B26" s="216">
        <v>2.78</v>
      </c>
      <c r="C26" s="113">
        <v>2.77</v>
      </c>
      <c r="D26" s="113">
        <v>2.68</v>
      </c>
      <c r="E26" s="113">
        <v>2.62</v>
      </c>
      <c r="F26" s="113">
        <v>2.91</v>
      </c>
      <c r="G26" s="113">
        <v>2.98</v>
      </c>
      <c r="H26" s="113">
        <v>2.83</v>
      </c>
      <c r="I26" s="217">
        <v>2.5100000000000002</v>
      </c>
      <c r="J26" s="47">
        <v>2.44</v>
      </c>
      <c r="K26" s="47">
        <v>2.48</v>
      </c>
      <c r="L26" s="47">
        <v>2.48</v>
      </c>
      <c r="M26" s="47">
        <v>2.48</v>
      </c>
      <c r="N26" s="47">
        <v>2.48</v>
      </c>
      <c r="O26" s="47">
        <v>2.48</v>
      </c>
      <c r="P26" s="47">
        <v>2.48</v>
      </c>
      <c r="Q26" s="47">
        <v>2.48</v>
      </c>
      <c r="R26" s="47">
        <v>2.48</v>
      </c>
      <c r="S26" s="67">
        <v>2.48</v>
      </c>
      <c r="T26" s="96"/>
      <c r="U26" s="96"/>
      <c r="V26" s="96"/>
    </row>
    <row r="27" spans="1:23" hidden="1">
      <c r="A27" s="162" t="s">
        <v>19</v>
      </c>
      <c r="B27" s="121">
        <v>3.17</v>
      </c>
      <c r="C27" s="25">
        <v>3.18</v>
      </c>
      <c r="D27" s="25">
        <v>3</v>
      </c>
      <c r="E27" s="25">
        <v>2.9899999999999998</v>
      </c>
      <c r="F27" s="25">
        <v>3.32</v>
      </c>
      <c r="G27" s="25">
        <v>3.16</v>
      </c>
      <c r="H27" s="25">
        <v>3.02</v>
      </c>
      <c r="I27" s="114">
        <v>2.59</v>
      </c>
      <c r="J27" s="47">
        <v>2.81</v>
      </c>
      <c r="K27" s="47">
        <v>2.85</v>
      </c>
      <c r="L27" s="47">
        <v>2.86</v>
      </c>
      <c r="M27" s="47">
        <v>2.85</v>
      </c>
      <c r="N27" s="47">
        <v>2.85</v>
      </c>
      <c r="O27" s="47">
        <v>2.8400000000000003</v>
      </c>
      <c r="P27" s="47">
        <v>2.8400000000000003</v>
      </c>
      <c r="Q27" s="47">
        <v>2.83</v>
      </c>
      <c r="R27" s="47">
        <v>2.83</v>
      </c>
      <c r="S27" s="67">
        <v>2.82</v>
      </c>
      <c r="T27" s="96"/>
      <c r="U27" s="96"/>
      <c r="V27" s="96"/>
    </row>
    <row r="28" spans="1:23" hidden="1">
      <c r="A28" s="209" t="s">
        <v>20</v>
      </c>
      <c r="B28" s="122">
        <v>7.61</v>
      </c>
      <c r="C28" s="116">
        <v>7.3800000000000008</v>
      </c>
      <c r="D28" s="116">
        <v>7.3400000000000007</v>
      </c>
      <c r="E28" s="116">
        <v>7.66</v>
      </c>
      <c r="F28" s="116">
        <v>7.51</v>
      </c>
      <c r="G28" s="116">
        <v>7.89</v>
      </c>
      <c r="H28" s="116">
        <v>7.8299999999999992</v>
      </c>
      <c r="I28" s="117">
        <v>7.85</v>
      </c>
      <c r="J28" s="168">
        <v>8.18</v>
      </c>
      <c r="K28" s="168">
        <v>8.25</v>
      </c>
      <c r="L28" s="168">
        <v>8.2900000000000009</v>
      </c>
      <c r="M28" s="168">
        <v>8.3099999999999987</v>
      </c>
      <c r="N28" s="168">
        <v>8.33</v>
      </c>
      <c r="O28" s="168">
        <v>8.35</v>
      </c>
      <c r="P28" s="168">
        <v>8.3699999999999992</v>
      </c>
      <c r="Q28" s="168">
        <v>8.39</v>
      </c>
      <c r="R28" s="168">
        <v>8.41</v>
      </c>
      <c r="S28" s="169">
        <v>8.43</v>
      </c>
      <c r="T28" s="96"/>
      <c r="U28" s="96"/>
      <c r="V28" s="96"/>
    </row>
    <row r="29" spans="1:23" hidden="1">
      <c r="A29" s="208" t="s">
        <v>37</v>
      </c>
      <c r="B29" s="216">
        <v>2.23</v>
      </c>
      <c r="C29" s="113">
        <v>2.2399999999999998</v>
      </c>
      <c r="D29" s="113">
        <v>2.3199999999999998</v>
      </c>
      <c r="E29" s="113">
        <v>2.7</v>
      </c>
      <c r="F29" s="113">
        <v>2.9499999999999997</v>
      </c>
      <c r="G29" s="113">
        <v>3.27</v>
      </c>
      <c r="H29" s="113">
        <v>2.97</v>
      </c>
      <c r="I29" s="217">
        <v>2.68</v>
      </c>
      <c r="J29" s="123">
        <v>2.76</v>
      </c>
      <c r="K29" s="123">
        <v>2.73</v>
      </c>
      <c r="L29" s="123">
        <v>2.73</v>
      </c>
      <c r="M29" s="123">
        <v>2.73</v>
      </c>
      <c r="N29" s="123">
        <v>2.73</v>
      </c>
      <c r="O29" s="123">
        <v>2.73</v>
      </c>
      <c r="P29" s="123">
        <v>2.73</v>
      </c>
      <c r="Q29" s="123">
        <v>2.73</v>
      </c>
      <c r="R29" s="123">
        <v>2.73</v>
      </c>
      <c r="S29" s="124">
        <v>2.73</v>
      </c>
      <c r="T29" s="96"/>
      <c r="U29" s="96"/>
      <c r="V29" s="96"/>
    </row>
    <row r="30" spans="1:23" s="104" customFormat="1" hidden="1">
      <c r="A30" s="162" t="s">
        <v>38</v>
      </c>
      <c r="B30" s="121">
        <v>1.8800000000000001</v>
      </c>
      <c r="C30" s="25">
        <v>2.0699999999999998</v>
      </c>
      <c r="D30" s="25">
        <v>2.09</v>
      </c>
      <c r="E30" s="25">
        <v>2.46</v>
      </c>
      <c r="F30" s="25">
        <v>2.4899999999999998</v>
      </c>
      <c r="G30" s="25">
        <v>2.63</v>
      </c>
      <c r="H30" s="25">
        <v>2.4899999999999998</v>
      </c>
      <c r="I30" s="114">
        <v>2.35</v>
      </c>
      <c r="J30" s="47">
        <v>1.94</v>
      </c>
      <c r="K30" s="47">
        <v>1.95</v>
      </c>
      <c r="L30" s="47">
        <v>1.96</v>
      </c>
      <c r="M30" s="47">
        <v>1.97</v>
      </c>
      <c r="N30" s="47">
        <v>1.9800000000000002</v>
      </c>
      <c r="O30" s="47">
        <v>1.9800000000000002</v>
      </c>
      <c r="P30" s="47">
        <v>1.9900000000000002</v>
      </c>
      <c r="Q30" s="47">
        <v>2</v>
      </c>
      <c r="R30" s="47">
        <v>2</v>
      </c>
      <c r="S30" s="67">
        <v>2.0099999999999998</v>
      </c>
      <c r="T30" s="96"/>
      <c r="U30" s="96"/>
      <c r="V30" s="96"/>
    </row>
    <row r="31" spans="1:23" s="104" customFormat="1" hidden="1">
      <c r="A31" s="210" t="s">
        <v>41</v>
      </c>
      <c r="B31" s="122">
        <v>0.02</v>
      </c>
      <c r="C31" s="116">
        <v>0.02</v>
      </c>
      <c r="D31" s="116">
        <v>0.02</v>
      </c>
      <c r="E31" s="116">
        <v>0.03</v>
      </c>
      <c r="F31" s="116">
        <v>0.04</v>
      </c>
      <c r="G31" s="116">
        <v>0.05</v>
      </c>
      <c r="H31" s="116">
        <v>0.03</v>
      </c>
      <c r="I31" s="117">
        <v>0.01</v>
      </c>
      <c r="J31" s="168">
        <v>0.02</v>
      </c>
      <c r="K31" s="168">
        <v>0.02</v>
      </c>
      <c r="L31" s="168">
        <v>0.02</v>
      </c>
      <c r="M31" s="168">
        <v>0.02</v>
      </c>
      <c r="N31" s="168">
        <v>0.02</v>
      </c>
      <c r="O31" s="168">
        <v>0.02</v>
      </c>
      <c r="P31" s="168">
        <v>0.02</v>
      </c>
      <c r="Q31" s="168">
        <v>0.02</v>
      </c>
      <c r="R31" s="168">
        <v>0.02</v>
      </c>
      <c r="S31" s="169">
        <v>0.02</v>
      </c>
      <c r="T31" s="96"/>
      <c r="U31" s="96"/>
      <c r="V31" s="96"/>
    </row>
    <row r="32" spans="1:23" hidden="1">
      <c r="A32" s="208" t="s">
        <v>39</v>
      </c>
      <c r="B32" s="216">
        <v>0.08</v>
      </c>
      <c r="C32" s="113">
        <v>0.08</v>
      </c>
      <c r="D32" s="113">
        <v>0.06</v>
      </c>
      <c r="E32" s="113">
        <v>0.05</v>
      </c>
      <c r="F32" s="113">
        <v>0.08</v>
      </c>
      <c r="G32" s="113">
        <v>0.08</v>
      </c>
      <c r="H32" s="113">
        <v>0.1</v>
      </c>
      <c r="I32" s="217">
        <v>0.13999999999999999</v>
      </c>
      <c r="J32" s="123">
        <v>0.12</v>
      </c>
      <c r="K32" s="123">
        <v>0.12</v>
      </c>
      <c r="L32" s="123">
        <v>0.13</v>
      </c>
      <c r="M32" s="123">
        <v>0.13</v>
      </c>
      <c r="N32" s="123">
        <v>0.13</v>
      </c>
      <c r="O32" s="123">
        <v>0.13999999999999999</v>
      </c>
      <c r="P32" s="123">
        <v>0.13999999999999999</v>
      </c>
      <c r="Q32" s="123">
        <v>0.13999999999999999</v>
      </c>
      <c r="R32" s="123">
        <v>0.15</v>
      </c>
      <c r="S32" s="124">
        <v>0.15</v>
      </c>
      <c r="T32" s="96"/>
      <c r="U32" s="96"/>
      <c r="V32" s="96"/>
    </row>
    <row r="33" spans="1:23" s="104" customFormat="1" hidden="1">
      <c r="A33" s="162" t="s">
        <v>40</v>
      </c>
      <c r="B33" s="121">
        <v>0.80999999999999994</v>
      </c>
      <c r="C33" s="25">
        <v>0.83</v>
      </c>
      <c r="D33" s="25">
        <v>1.0699999999999998</v>
      </c>
      <c r="E33" s="25">
        <v>1.18</v>
      </c>
      <c r="F33" s="25">
        <v>1.0999999999999999</v>
      </c>
      <c r="G33" s="25">
        <v>1.05</v>
      </c>
      <c r="H33" s="25">
        <v>0.86</v>
      </c>
      <c r="I33" s="114">
        <v>0.83</v>
      </c>
      <c r="J33" s="47">
        <v>1.0699999999999998</v>
      </c>
      <c r="K33" s="47">
        <v>1.0699999999999998</v>
      </c>
      <c r="L33" s="47">
        <v>1.0699999999999998</v>
      </c>
      <c r="M33" s="47">
        <v>1.0699999999999998</v>
      </c>
      <c r="N33" s="47">
        <v>1.0699999999999998</v>
      </c>
      <c r="O33" s="47">
        <v>1.06</v>
      </c>
      <c r="P33" s="47">
        <v>1.06</v>
      </c>
      <c r="Q33" s="47">
        <v>1.06</v>
      </c>
      <c r="R33" s="47">
        <v>1.05</v>
      </c>
      <c r="S33" s="67">
        <v>1.05</v>
      </c>
      <c r="T33" s="96"/>
      <c r="U33" s="96"/>
      <c r="V33" s="96"/>
    </row>
    <row r="34" spans="1:23">
      <c r="A34" s="167" t="s">
        <v>2</v>
      </c>
      <c r="B34" s="120">
        <v>9.8500000000000014</v>
      </c>
      <c r="C34" s="24">
        <v>9.59</v>
      </c>
      <c r="D34" s="24">
        <v>9.65</v>
      </c>
      <c r="E34" s="24">
        <v>10.99</v>
      </c>
      <c r="F34" s="24">
        <v>11.35</v>
      </c>
      <c r="G34" s="24">
        <v>11.469999999999999</v>
      </c>
      <c r="H34" s="24">
        <v>11.55</v>
      </c>
      <c r="I34" s="119">
        <v>11.54</v>
      </c>
      <c r="J34" s="46">
        <v>12.620000000000001</v>
      </c>
      <c r="K34" s="46">
        <v>12.549999999999999</v>
      </c>
      <c r="L34" s="46">
        <v>12.65</v>
      </c>
      <c r="M34" s="46">
        <v>12.71</v>
      </c>
      <c r="N34" s="46">
        <v>12.780000000000001</v>
      </c>
      <c r="O34" s="46">
        <v>12.85</v>
      </c>
      <c r="P34" s="46">
        <v>12.91</v>
      </c>
      <c r="Q34" s="46">
        <v>12.98</v>
      </c>
      <c r="R34" s="46">
        <v>13.05</v>
      </c>
      <c r="S34" s="66">
        <v>13.11</v>
      </c>
      <c r="T34" s="96"/>
      <c r="U34" s="96"/>
      <c r="V34" s="96"/>
    </row>
    <row r="35" spans="1:23" s="104" customFormat="1" hidden="1">
      <c r="A35" s="212" t="s">
        <v>42</v>
      </c>
      <c r="B35" s="121">
        <v>4.17</v>
      </c>
      <c r="C35" s="25">
        <v>4.07</v>
      </c>
      <c r="D35" s="25">
        <v>4</v>
      </c>
      <c r="E35" s="25">
        <v>4.83</v>
      </c>
      <c r="F35" s="25">
        <v>4.7699999999999996</v>
      </c>
      <c r="G35" s="25">
        <v>4.75</v>
      </c>
      <c r="H35" s="25">
        <v>4.84</v>
      </c>
      <c r="I35" s="114">
        <v>4.79</v>
      </c>
      <c r="J35" s="47">
        <v>5.2</v>
      </c>
      <c r="K35" s="47">
        <v>5.01</v>
      </c>
      <c r="L35" s="47">
        <v>5.04</v>
      </c>
      <c r="M35" s="47">
        <v>5.0500000000000007</v>
      </c>
      <c r="N35" s="47">
        <v>5.07</v>
      </c>
      <c r="O35" s="47">
        <v>5.09</v>
      </c>
      <c r="P35" s="47">
        <v>5.0999999999999996</v>
      </c>
      <c r="Q35" s="47">
        <v>5.12</v>
      </c>
      <c r="R35" s="47">
        <v>5.1400000000000006</v>
      </c>
      <c r="S35" s="67">
        <v>5.1499999999999995</v>
      </c>
      <c r="T35" s="96"/>
      <c r="U35" s="96"/>
      <c r="V35" s="96"/>
    </row>
    <row r="36" spans="1:23" s="104" customFormat="1" hidden="1">
      <c r="A36" s="212" t="s">
        <v>43</v>
      </c>
      <c r="B36" s="121">
        <v>5.6800000000000006</v>
      </c>
      <c r="C36" s="25">
        <v>5.52</v>
      </c>
      <c r="D36" s="25">
        <v>5.65</v>
      </c>
      <c r="E36" s="25">
        <v>6.16</v>
      </c>
      <c r="F36" s="25">
        <v>6.58</v>
      </c>
      <c r="G36" s="25">
        <v>6.72</v>
      </c>
      <c r="H36" s="25">
        <v>6.7100000000000009</v>
      </c>
      <c r="I36" s="114">
        <v>6.75</v>
      </c>
      <c r="J36" s="47">
        <v>7.42</v>
      </c>
      <c r="K36" s="47">
        <v>7.5399999999999991</v>
      </c>
      <c r="L36" s="47">
        <v>7.61</v>
      </c>
      <c r="M36" s="47">
        <v>7.66</v>
      </c>
      <c r="N36" s="47">
        <v>7.71</v>
      </c>
      <c r="O36" s="47">
        <v>7.76</v>
      </c>
      <c r="P36" s="47">
        <v>7.8100000000000005</v>
      </c>
      <c r="Q36" s="47">
        <v>7.86</v>
      </c>
      <c r="R36" s="47">
        <v>7.91</v>
      </c>
      <c r="S36" s="67">
        <v>7.9600000000000009</v>
      </c>
      <c r="T36" s="96"/>
      <c r="U36" s="96"/>
      <c r="V36" s="96"/>
    </row>
    <row r="37" spans="1:23">
      <c r="A37" s="167" t="s">
        <v>4</v>
      </c>
      <c r="B37" s="120">
        <v>1.4700000000000002</v>
      </c>
      <c r="C37" s="24">
        <v>1.54</v>
      </c>
      <c r="D37" s="24">
        <v>1.66</v>
      </c>
      <c r="E37" s="24">
        <v>1.7199999999999998</v>
      </c>
      <c r="F37" s="24">
        <v>1.79</v>
      </c>
      <c r="G37" s="24">
        <v>2.0500000000000003</v>
      </c>
      <c r="H37" s="24">
        <v>1.9600000000000002</v>
      </c>
      <c r="I37" s="119">
        <v>1.8799999999999997</v>
      </c>
      <c r="J37" s="46">
        <v>2.0200000000000005</v>
      </c>
      <c r="K37" s="46">
        <v>2.0299999999999998</v>
      </c>
      <c r="L37" s="46">
        <v>2.0299999999999998</v>
      </c>
      <c r="M37" s="46">
        <v>2.0299999999999998</v>
      </c>
      <c r="N37" s="46">
        <v>2.0299999999999998</v>
      </c>
      <c r="O37" s="46">
        <v>2.0299999999999998</v>
      </c>
      <c r="P37" s="46">
        <v>2.0299999999999998</v>
      </c>
      <c r="Q37" s="46">
        <v>2.0299999999999998</v>
      </c>
      <c r="R37" s="46">
        <v>2.0299999999999998</v>
      </c>
      <c r="S37" s="66">
        <v>2.0299999999999998</v>
      </c>
      <c r="T37" s="96"/>
      <c r="U37" s="96"/>
      <c r="V37" s="96"/>
    </row>
    <row r="38" spans="1:23" s="104" customFormat="1">
      <c r="A38" s="167" t="s">
        <v>3</v>
      </c>
      <c r="B38" s="120">
        <v>42.52</v>
      </c>
      <c r="C38" s="24">
        <v>41.48</v>
      </c>
      <c r="D38" s="24">
        <v>40.15</v>
      </c>
      <c r="E38" s="24">
        <v>35.85</v>
      </c>
      <c r="F38" s="24">
        <v>35.499999999999993</v>
      </c>
      <c r="G38" s="24">
        <v>36.14</v>
      </c>
      <c r="H38" s="24">
        <v>35.900000000000006</v>
      </c>
      <c r="I38" s="119">
        <v>35.419999999999995</v>
      </c>
      <c r="J38" s="46">
        <v>34.339999999999996</v>
      </c>
      <c r="K38" s="46">
        <v>34.300000000000004</v>
      </c>
      <c r="L38" s="46">
        <v>34.290000000000006</v>
      </c>
      <c r="M38" s="46">
        <v>34.19</v>
      </c>
      <c r="N38" s="46">
        <v>34.1</v>
      </c>
      <c r="O38" s="46">
        <v>34</v>
      </c>
      <c r="P38" s="46">
        <v>33.89</v>
      </c>
      <c r="Q38" s="46">
        <v>33.800000000000004</v>
      </c>
      <c r="R38" s="46">
        <v>33.699999999999996</v>
      </c>
      <c r="S38" s="66">
        <v>33.599999999999994</v>
      </c>
      <c r="T38" s="96"/>
      <c r="U38" s="96"/>
      <c r="V38" s="96"/>
    </row>
    <row r="39" spans="1:23" s="104" customFormat="1">
      <c r="A39" s="211" t="s">
        <v>57</v>
      </c>
      <c r="B39" s="218">
        <v>0.18</v>
      </c>
      <c r="C39" s="205">
        <v>0.19000000000000003</v>
      </c>
      <c r="D39" s="205">
        <v>0.22999999999999998</v>
      </c>
      <c r="E39" s="205">
        <v>0.22999999999999998</v>
      </c>
      <c r="F39" s="205">
        <v>0.21999999999999997</v>
      </c>
      <c r="G39" s="205">
        <v>0.25</v>
      </c>
      <c r="H39" s="205">
        <v>0.24</v>
      </c>
      <c r="I39" s="219">
        <v>0.27</v>
      </c>
      <c r="J39" s="46">
        <v>0.26</v>
      </c>
      <c r="K39" s="46">
        <v>0.26</v>
      </c>
      <c r="L39" s="46">
        <v>0.26</v>
      </c>
      <c r="M39" s="46">
        <v>0.26</v>
      </c>
      <c r="N39" s="46">
        <v>0.26</v>
      </c>
      <c r="O39" s="46">
        <v>0.26</v>
      </c>
      <c r="P39" s="46">
        <v>0.26</v>
      </c>
      <c r="Q39" s="46">
        <v>0.26</v>
      </c>
      <c r="R39" s="46">
        <v>0.26</v>
      </c>
      <c r="S39" s="66">
        <v>0.26</v>
      </c>
      <c r="T39" s="96"/>
      <c r="U39" s="96"/>
      <c r="V39" s="96"/>
    </row>
    <row r="40" spans="1:23" s="104" customFormat="1">
      <c r="A40" s="167" t="s">
        <v>77</v>
      </c>
      <c r="B40" s="120">
        <v>0.21</v>
      </c>
      <c r="C40" s="24">
        <v>0.21</v>
      </c>
      <c r="D40" s="24">
        <v>0.26</v>
      </c>
      <c r="E40" s="24">
        <v>0.3</v>
      </c>
      <c r="F40" s="24">
        <v>0.31</v>
      </c>
      <c r="G40" s="24">
        <v>0.33999999999999997</v>
      </c>
      <c r="H40" s="24">
        <v>0.27999999999999997</v>
      </c>
      <c r="I40" s="119">
        <v>0.3</v>
      </c>
      <c r="J40" s="46">
        <v>0.31</v>
      </c>
      <c r="K40" s="46">
        <v>0.29000000000000004</v>
      </c>
      <c r="L40" s="46">
        <v>0.29000000000000004</v>
      </c>
      <c r="M40" s="46">
        <v>0.29000000000000004</v>
      </c>
      <c r="N40" s="46">
        <v>0.29000000000000004</v>
      </c>
      <c r="O40" s="46">
        <v>0.29000000000000004</v>
      </c>
      <c r="P40" s="46">
        <v>0.29000000000000004</v>
      </c>
      <c r="Q40" s="46">
        <v>0.29000000000000004</v>
      </c>
      <c r="R40" s="46">
        <v>0.29000000000000004</v>
      </c>
      <c r="S40" s="66">
        <v>0.29000000000000004</v>
      </c>
      <c r="T40" s="96"/>
      <c r="U40" s="96"/>
      <c r="V40" s="96"/>
    </row>
    <row r="41" spans="1:23" s="104" customFormat="1">
      <c r="A41" s="167" t="s">
        <v>80</v>
      </c>
      <c r="B41" s="120">
        <v>0.51</v>
      </c>
      <c r="C41" s="24">
        <v>0.61</v>
      </c>
      <c r="D41" s="24">
        <v>0.57999999999999996</v>
      </c>
      <c r="E41" s="24">
        <v>0.55999999999999994</v>
      </c>
      <c r="F41" s="24">
        <v>0.59</v>
      </c>
      <c r="G41" s="24">
        <v>0.64</v>
      </c>
      <c r="H41" s="24">
        <v>0.79</v>
      </c>
      <c r="I41" s="119">
        <v>0.94000000000000006</v>
      </c>
      <c r="J41" s="46">
        <v>0.95</v>
      </c>
      <c r="K41" s="46">
        <v>0.97</v>
      </c>
      <c r="L41" s="46">
        <v>0.97</v>
      </c>
      <c r="M41" s="46">
        <v>0.97</v>
      </c>
      <c r="N41" s="46">
        <v>0.97</v>
      </c>
      <c r="O41" s="46">
        <v>0.97</v>
      </c>
      <c r="P41" s="46">
        <v>0.97</v>
      </c>
      <c r="Q41" s="46">
        <v>0.97</v>
      </c>
      <c r="R41" s="46">
        <v>0.97</v>
      </c>
      <c r="S41" s="66">
        <v>0.97</v>
      </c>
      <c r="T41" s="96"/>
      <c r="U41" s="96"/>
      <c r="V41" s="96"/>
    </row>
    <row r="42" spans="1:23" s="104" customFormat="1">
      <c r="A42" s="256" t="s">
        <v>78</v>
      </c>
      <c r="B42" s="253">
        <v>0.06</v>
      </c>
      <c r="C42" s="252">
        <v>0.06</v>
      </c>
      <c r="D42" s="252">
        <v>6.9999999999999993E-2</v>
      </c>
      <c r="E42" s="252">
        <v>0.06</v>
      </c>
      <c r="F42" s="252">
        <v>0.05</v>
      </c>
      <c r="G42" s="252">
        <v>0.06</v>
      </c>
      <c r="H42" s="252">
        <v>0.06</v>
      </c>
      <c r="I42" s="254">
        <v>6.9999999999999993E-2</v>
      </c>
      <c r="J42" s="255">
        <v>6.9999999999999993E-2</v>
      </c>
      <c r="K42" s="64">
        <v>6.9999999999999993E-2</v>
      </c>
      <c r="L42" s="64">
        <v>6.9999999999999993E-2</v>
      </c>
      <c r="M42" s="64">
        <v>6.9999999999999993E-2</v>
      </c>
      <c r="N42" s="64">
        <v>6.9999999999999993E-2</v>
      </c>
      <c r="O42" s="64">
        <v>6.9999999999999993E-2</v>
      </c>
      <c r="P42" s="64">
        <v>6.9999999999999993E-2</v>
      </c>
      <c r="Q42" s="64">
        <v>6.9999999999999993E-2</v>
      </c>
      <c r="R42" s="64">
        <v>6.9999999999999993E-2</v>
      </c>
      <c r="S42" s="69">
        <v>6.9999999999999993E-2</v>
      </c>
      <c r="T42" s="96"/>
      <c r="U42" s="96"/>
      <c r="V42" s="96"/>
    </row>
    <row r="43" spans="1:23">
      <c r="A43" s="206" t="s">
        <v>64</v>
      </c>
      <c r="B43" s="214">
        <f t="shared" ref="B43:S43" si="2">B44+B53+B56+B57+B59+B60+B58+B61</f>
        <v>83.996131684852699</v>
      </c>
      <c r="C43" s="65">
        <f t="shared" si="2"/>
        <v>83.167651859576637</v>
      </c>
      <c r="D43" s="65">
        <f t="shared" si="2"/>
        <v>83.037002921533897</v>
      </c>
      <c r="E43" s="65">
        <f t="shared" si="2"/>
        <v>82.674824057730376</v>
      </c>
      <c r="F43" s="65">
        <f t="shared" si="2"/>
        <v>83.080234825019488</v>
      </c>
      <c r="G43" s="65">
        <f t="shared" si="2"/>
        <v>83.583990271326414</v>
      </c>
      <c r="H43" s="65">
        <f t="shared" si="2"/>
        <v>83.247181432627372</v>
      </c>
      <c r="I43" s="215">
        <f t="shared" si="2"/>
        <v>82.730912072449271</v>
      </c>
      <c r="J43" s="128">
        <f t="shared" si="2"/>
        <v>81.852372843886016</v>
      </c>
      <c r="K43" s="128">
        <f t="shared" si="2"/>
        <v>81.889200474698811</v>
      </c>
      <c r="L43" s="128">
        <f t="shared" si="2"/>
        <v>81.950848614749404</v>
      </c>
      <c r="M43" s="128">
        <f t="shared" si="2"/>
        <v>82.00298580568618</v>
      </c>
      <c r="N43" s="128">
        <f t="shared" si="2"/>
        <v>82.044540390024864</v>
      </c>
      <c r="O43" s="128">
        <f t="shared" si="2"/>
        <v>82.047506600211008</v>
      </c>
      <c r="P43" s="128">
        <f t="shared" si="2"/>
        <v>82.051828359888617</v>
      </c>
      <c r="Q43" s="128">
        <f t="shared" si="2"/>
        <v>82.05482641080836</v>
      </c>
      <c r="R43" s="128">
        <f t="shared" si="2"/>
        <v>82.096346026852302</v>
      </c>
      <c r="S43" s="129">
        <f t="shared" si="2"/>
        <v>82.136573031414812</v>
      </c>
      <c r="T43" s="96"/>
      <c r="U43" s="96"/>
      <c r="V43" s="96"/>
      <c r="W43" s="48"/>
    </row>
    <row r="44" spans="1:23">
      <c r="A44" s="207" t="s">
        <v>32</v>
      </c>
      <c r="B44" s="120">
        <v>40.295665357465232</v>
      </c>
      <c r="C44" s="24">
        <v>40.048948324796207</v>
      </c>
      <c r="D44" s="24">
        <v>40.477366872096965</v>
      </c>
      <c r="E44" s="24">
        <v>42.235369547371036</v>
      </c>
      <c r="F44" s="24">
        <v>42.376547184606224</v>
      </c>
      <c r="G44" s="24">
        <v>43.67014323900154</v>
      </c>
      <c r="H44" s="24">
        <v>43.46557010157477</v>
      </c>
      <c r="I44" s="119">
        <v>43.027056940982668</v>
      </c>
      <c r="J44" s="46">
        <v>43.040862829068338</v>
      </c>
      <c r="K44" s="46">
        <v>42.747563500464032</v>
      </c>
      <c r="L44" s="46">
        <v>42.829514673045885</v>
      </c>
      <c r="M44" s="46">
        <v>42.901798173863277</v>
      </c>
      <c r="N44" s="46">
        <v>42.963535008441845</v>
      </c>
      <c r="O44" s="46">
        <v>43.023949060819753</v>
      </c>
      <c r="P44" s="46">
        <v>43.08573453405095</v>
      </c>
      <c r="Q44" s="46">
        <v>43.146129380517252</v>
      </c>
      <c r="R44" s="46">
        <v>43.207882269414085</v>
      </c>
      <c r="S44" s="66">
        <v>43.268310881562584</v>
      </c>
      <c r="T44" s="96"/>
      <c r="U44" s="96"/>
      <c r="V44" s="96"/>
    </row>
    <row r="45" spans="1:23" hidden="1">
      <c r="A45" s="208" t="s">
        <v>18</v>
      </c>
      <c r="B45" s="216">
        <v>7.1318808699292653</v>
      </c>
      <c r="C45" s="113">
        <v>7.1684011101083245</v>
      </c>
      <c r="D45" s="113">
        <v>7.2665199614281155</v>
      </c>
      <c r="E45" s="113">
        <v>7.0711017234923803</v>
      </c>
      <c r="F45" s="113">
        <v>6.93494942248038</v>
      </c>
      <c r="G45" s="113">
        <v>7.0160878158652906</v>
      </c>
      <c r="H45" s="113">
        <v>6.7568818664362427</v>
      </c>
      <c r="I45" s="217">
        <v>6.8189325657118589</v>
      </c>
      <c r="J45" s="47">
        <v>6.6944061352527733</v>
      </c>
      <c r="K45" s="47">
        <v>6.6183625338282521</v>
      </c>
      <c r="L45" s="47">
        <v>6.6018890077003567</v>
      </c>
      <c r="M45" s="47">
        <v>6.585375826036266</v>
      </c>
      <c r="N45" s="47">
        <v>6.5688555566976445</v>
      </c>
      <c r="O45" s="47">
        <v>6.5523685032603751</v>
      </c>
      <c r="P45" s="47">
        <v>6.535857365078634</v>
      </c>
      <c r="Q45" s="47">
        <v>6.5193619876904112</v>
      </c>
      <c r="R45" s="47">
        <v>6.5028594026685385</v>
      </c>
      <c r="S45" s="67">
        <v>6.4863621851974669</v>
      </c>
      <c r="T45" s="96"/>
      <c r="U45" s="96"/>
      <c r="V45" s="96"/>
    </row>
    <row r="46" spans="1:23" hidden="1">
      <c r="A46" s="162" t="s">
        <v>19</v>
      </c>
      <c r="B46" s="121">
        <v>4.1685118905013923</v>
      </c>
      <c r="C46" s="25">
        <v>4.3074767779759151</v>
      </c>
      <c r="D46" s="25">
        <v>4.2414752791449262</v>
      </c>
      <c r="E46" s="25">
        <v>4.4572196679527165</v>
      </c>
      <c r="F46" s="25">
        <v>4.3975652885758505</v>
      </c>
      <c r="G46" s="25">
        <v>4.5599482584724491</v>
      </c>
      <c r="H46" s="25">
        <v>4.6254210238594879</v>
      </c>
      <c r="I46" s="114">
        <v>4.4830352508140248</v>
      </c>
      <c r="J46" s="47">
        <v>4.6672764397942519</v>
      </c>
      <c r="K46" s="47">
        <v>4.6532957550166607</v>
      </c>
      <c r="L46" s="47">
        <v>4.6534976982464453</v>
      </c>
      <c r="M46" s="47">
        <v>4.6523651046268233</v>
      </c>
      <c r="N46" s="47">
        <v>4.6525768721605125</v>
      </c>
      <c r="O46" s="47">
        <v>4.6514273642862669</v>
      </c>
      <c r="P46" s="47">
        <v>4.6516319301768183</v>
      </c>
      <c r="Q46" s="47">
        <v>4.6504867405965475</v>
      </c>
      <c r="R46" s="47">
        <v>4.6506971495553016</v>
      </c>
      <c r="S46" s="67">
        <v>4.6495480119996353</v>
      </c>
      <c r="T46" s="96"/>
      <c r="U46" s="96"/>
      <c r="V46" s="96"/>
    </row>
    <row r="47" spans="1:23" hidden="1">
      <c r="A47" s="209" t="s">
        <v>20</v>
      </c>
      <c r="B47" s="122">
        <v>13.465415060414443</v>
      </c>
      <c r="C47" s="116">
        <v>13.143218007563643</v>
      </c>
      <c r="D47" s="116">
        <v>13.027439504675886</v>
      </c>
      <c r="E47" s="116">
        <v>13.404914895150918</v>
      </c>
      <c r="F47" s="116">
        <v>13.519914826491169</v>
      </c>
      <c r="G47" s="116">
        <v>13.986155523091465</v>
      </c>
      <c r="H47" s="116">
        <v>14.092983824748268</v>
      </c>
      <c r="I47" s="117">
        <v>14.13732673819503</v>
      </c>
      <c r="J47" s="168">
        <v>14.290239733888463</v>
      </c>
      <c r="K47" s="168">
        <v>14.226610786678865</v>
      </c>
      <c r="L47" s="168">
        <v>14.267551193655271</v>
      </c>
      <c r="M47" s="168">
        <v>14.308167536258676</v>
      </c>
      <c r="N47" s="168">
        <v>14.348883373941435</v>
      </c>
      <c r="O47" s="168">
        <v>14.389677740716506</v>
      </c>
      <c r="P47" s="168">
        <v>14.430454022171743</v>
      </c>
      <c r="Q47" s="168">
        <v>14.471195450318092</v>
      </c>
      <c r="R47" s="168">
        <v>14.511993057750363</v>
      </c>
      <c r="S47" s="169">
        <v>14.552736274701857</v>
      </c>
      <c r="T47" s="96"/>
      <c r="U47" s="96"/>
      <c r="V47" s="96"/>
    </row>
    <row r="48" spans="1:23" hidden="1">
      <c r="A48" s="208" t="s">
        <v>37</v>
      </c>
      <c r="B48" s="216">
        <v>5.2999668464701175</v>
      </c>
      <c r="C48" s="113">
        <v>5.0829556755134977</v>
      </c>
      <c r="D48" s="113">
        <v>5.0401233536535885</v>
      </c>
      <c r="E48" s="113">
        <v>5.5757106411875377</v>
      </c>
      <c r="F48" s="113">
        <v>5.9272753215276968</v>
      </c>
      <c r="G48" s="113">
        <v>6.3915938109172812</v>
      </c>
      <c r="H48" s="113">
        <v>6.4817835540585813</v>
      </c>
      <c r="I48" s="217">
        <v>6.2172620452078711</v>
      </c>
      <c r="J48" s="123">
        <v>6.2288572569420202</v>
      </c>
      <c r="K48" s="123">
        <v>6.1917389204049291</v>
      </c>
      <c r="L48" s="123">
        <v>6.2210102600563095</v>
      </c>
      <c r="M48" s="123">
        <v>6.2503358847300348</v>
      </c>
      <c r="N48" s="123">
        <v>6.2796521368196263</v>
      </c>
      <c r="O48" s="123">
        <v>6.308940691740152</v>
      </c>
      <c r="P48" s="123">
        <v>6.3382537967301182</v>
      </c>
      <c r="Q48" s="123">
        <v>6.367553847334591</v>
      </c>
      <c r="R48" s="123">
        <v>6.3968424827159724</v>
      </c>
      <c r="S48" s="124">
        <v>6.4261564884337679</v>
      </c>
      <c r="T48" s="96"/>
      <c r="U48" s="96"/>
      <c r="V48" s="96"/>
    </row>
    <row r="49" spans="1:22" s="104" customFormat="1" hidden="1">
      <c r="A49" s="162" t="s">
        <v>38</v>
      </c>
      <c r="B49" s="121">
        <v>2.1295698027001979</v>
      </c>
      <c r="C49" s="25">
        <v>2.4517715035096166</v>
      </c>
      <c r="D49" s="25">
        <v>2.5518071023825777</v>
      </c>
      <c r="E49" s="25">
        <v>2.9490766257595946</v>
      </c>
      <c r="F49" s="25">
        <v>3.035800927618614</v>
      </c>
      <c r="G49" s="25">
        <v>3.2039945906584837</v>
      </c>
      <c r="H49" s="25">
        <v>3.2672333221648122</v>
      </c>
      <c r="I49" s="114">
        <v>3.184992771373782</v>
      </c>
      <c r="J49" s="47">
        <v>3.3495259017382382</v>
      </c>
      <c r="K49" s="47">
        <v>3.3543156675580303</v>
      </c>
      <c r="L49" s="47">
        <v>3.3823077638982832</v>
      </c>
      <c r="M49" s="47">
        <v>3.4022082098395643</v>
      </c>
      <c r="N49" s="47">
        <v>3.4101397100227233</v>
      </c>
      <c r="O49" s="47">
        <v>3.4180671008593144</v>
      </c>
      <c r="P49" s="47">
        <v>3.4259976660140379</v>
      </c>
      <c r="Q49" s="47">
        <v>3.4339273339080503</v>
      </c>
      <c r="R49" s="47">
        <v>3.4418526678633494</v>
      </c>
      <c r="S49" s="67">
        <v>3.4497855992477615</v>
      </c>
      <c r="T49" s="96"/>
      <c r="U49" s="96"/>
      <c r="V49" s="96"/>
    </row>
    <row r="50" spans="1:22" s="104" customFormat="1" hidden="1">
      <c r="A50" s="210" t="s">
        <v>41</v>
      </c>
      <c r="B50" s="122">
        <v>0.25433839348158044</v>
      </c>
      <c r="C50" s="116">
        <v>0.26300953560791013</v>
      </c>
      <c r="D50" s="116">
        <v>0.30003007461368442</v>
      </c>
      <c r="E50" s="116">
        <v>0.33907055597803715</v>
      </c>
      <c r="F50" s="116">
        <v>0.3761983273431338</v>
      </c>
      <c r="G50" s="116">
        <v>0.42650577343181106</v>
      </c>
      <c r="H50" s="116">
        <v>0.41055337083605203</v>
      </c>
      <c r="I50" s="117">
        <v>0.45988648697345791</v>
      </c>
      <c r="J50" s="168">
        <v>0.47115628964070017</v>
      </c>
      <c r="K50" s="168">
        <v>0.46339481542352967</v>
      </c>
      <c r="L50" s="168">
        <v>0.46339252390528668</v>
      </c>
      <c r="M50" s="168">
        <v>0.46339413586742628</v>
      </c>
      <c r="N50" s="168">
        <v>0.4633954586923984</v>
      </c>
      <c r="O50" s="168">
        <v>0.46339433261341861</v>
      </c>
      <c r="P50" s="168">
        <v>0.46339490971155117</v>
      </c>
      <c r="Q50" s="168">
        <v>0.46339553829404634</v>
      </c>
      <c r="R50" s="168">
        <v>0.46339372028932951</v>
      </c>
      <c r="S50" s="169">
        <v>0.46339553829404634</v>
      </c>
      <c r="T50" s="96"/>
      <c r="U50" s="96"/>
      <c r="V50" s="96"/>
    </row>
    <row r="51" spans="1:22" hidden="1">
      <c r="A51" s="208" t="s">
        <v>39</v>
      </c>
      <c r="B51" s="216">
        <v>0.16431567000379935</v>
      </c>
      <c r="C51" s="113">
        <v>0.18534066630695414</v>
      </c>
      <c r="D51" s="113">
        <v>0.15777237813814274</v>
      </c>
      <c r="E51" s="113">
        <v>0.14837243807543737</v>
      </c>
      <c r="F51" s="113">
        <v>0.15199700145098499</v>
      </c>
      <c r="G51" s="113">
        <v>0.15332498111705617</v>
      </c>
      <c r="H51" s="113">
        <v>0.2568025111538258</v>
      </c>
      <c r="I51" s="217">
        <v>0.2752025945834638</v>
      </c>
      <c r="J51" s="123">
        <v>0.26049499280145233</v>
      </c>
      <c r="K51" s="123">
        <v>0.25925217663378997</v>
      </c>
      <c r="L51" s="123">
        <v>0.26014517603782422</v>
      </c>
      <c r="M51" s="123">
        <v>0.26104069433607791</v>
      </c>
      <c r="N51" s="123">
        <v>0.26193592261430165</v>
      </c>
      <c r="O51" s="123">
        <v>0.26282975114780116</v>
      </c>
      <c r="P51" s="123">
        <v>0.26372500823456119</v>
      </c>
      <c r="Q51" s="123">
        <v>0.26461909804203926</v>
      </c>
      <c r="R51" s="123">
        <v>0.26551321502003461</v>
      </c>
      <c r="S51" s="124">
        <v>0.26640801637474693</v>
      </c>
      <c r="T51" s="96"/>
      <c r="U51" s="96"/>
      <c r="V51" s="96"/>
    </row>
    <row r="52" spans="1:22" s="104" customFormat="1" hidden="1">
      <c r="A52" s="162" t="s">
        <v>40</v>
      </c>
      <c r="B52" s="121">
        <v>7.6816668239644361</v>
      </c>
      <c r="C52" s="25">
        <v>7.4467750482103492</v>
      </c>
      <c r="D52" s="25">
        <v>7.8921992180600444</v>
      </c>
      <c r="E52" s="25">
        <v>8.2899029997744176</v>
      </c>
      <c r="F52" s="25">
        <v>8.0328460691183956</v>
      </c>
      <c r="G52" s="25">
        <v>7.9325324854476946</v>
      </c>
      <c r="H52" s="25">
        <v>7.5739106283174911</v>
      </c>
      <c r="I52" s="114">
        <v>7.4504184881231739</v>
      </c>
      <c r="J52" s="47">
        <v>7.0789060790104275</v>
      </c>
      <c r="K52" s="47">
        <v>6.9805928449199763</v>
      </c>
      <c r="L52" s="47">
        <v>6.9797210495461153</v>
      </c>
      <c r="M52" s="47">
        <v>6.9789107821684082</v>
      </c>
      <c r="N52" s="47">
        <v>6.9780959774932052</v>
      </c>
      <c r="O52" s="47">
        <v>6.9772435761959253</v>
      </c>
      <c r="P52" s="47">
        <v>6.9764198359334841</v>
      </c>
      <c r="Q52" s="47">
        <v>6.9755893843334746</v>
      </c>
      <c r="R52" s="47">
        <v>6.974730573551188</v>
      </c>
      <c r="S52" s="67">
        <v>6.9739187673133074</v>
      </c>
      <c r="T52" s="96"/>
      <c r="U52" s="96"/>
      <c r="V52" s="96"/>
    </row>
    <row r="53" spans="1:22">
      <c r="A53" s="167" t="s">
        <v>2</v>
      </c>
      <c r="B53" s="120">
        <v>10.409119398686926</v>
      </c>
      <c r="C53" s="24">
        <v>10.319676355515337</v>
      </c>
      <c r="D53" s="24">
        <v>10.312370213720707</v>
      </c>
      <c r="E53" s="24">
        <v>10.387466017362833</v>
      </c>
      <c r="F53" s="24">
        <v>10.468132368462808</v>
      </c>
      <c r="G53" s="24">
        <v>10.227771269883625</v>
      </c>
      <c r="H53" s="24">
        <v>10.205089318778986</v>
      </c>
      <c r="I53" s="119">
        <v>10.090261303040315</v>
      </c>
      <c r="J53" s="46">
        <v>10.189539293749771</v>
      </c>
      <c r="K53" s="46">
        <v>10.18206030128869</v>
      </c>
      <c r="L53" s="46">
        <v>10.171922890364259</v>
      </c>
      <c r="M53" s="46">
        <v>10.161841932421444</v>
      </c>
      <c r="N53" s="46">
        <v>10.151731428903709</v>
      </c>
      <c r="O53" s="46">
        <v>10.141619258101016</v>
      </c>
      <c r="P53" s="46">
        <v>10.131494858165663</v>
      </c>
      <c r="Q53" s="46">
        <v>10.12139444276756</v>
      </c>
      <c r="R53" s="46">
        <v>10.111278802432015</v>
      </c>
      <c r="S53" s="66">
        <v>10.101167262288531</v>
      </c>
      <c r="T53" s="96"/>
      <c r="U53" s="96"/>
      <c r="V53" s="96"/>
    </row>
    <row r="54" spans="1:22" s="104" customFormat="1" hidden="1">
      <c r="A54" s="212" t="s">
        <v>42</v>
      </c>
      <c r="B54" s="121">
        <v>4.2904781610196761</v>
      </c>
      <c r="C54" s="25">
        <v>4.2306547655053439</v>
      </c>
      <c r="D54" s="25">
        <v>4.224409129316065</v>
      </c>
      <c r="E54" s="25">
        <v>4.2960565024569828</v>
      </c>
      <c r="F54" s="25">
        <v>4.3457115460233586</v>
      </c>
      <c r="G54" s="25">
        <v>4.2418780727185554</v>
      </c>
      <c r="H54" s="25">
        <v>4.2718491544253796</v>
      </c>
      <c r="I54" s="114">
        <v>4.2288535870716988</v>
      </c>
      <c r="J54" s="47">
        <v>4.2678424882451962</v>
      </c>
      <c r="K54" s="47">
        <v>4.2191323957958042</v>
      </c>
      <c r="L54" s="47">
        <v>4.2144313748762219</v>
      </c>
      <c r="M54" s="47">
        <v>4.2097535734260996</v>
      </c>
      <c r="N54" s="47">
        <v>4.2050610555791446</v>
      </c>
      <c r="O54" s="47">
        <v>4.2003632509453981</v>
      </c>
      <c r="P54" s="47">
        <v>4.1956765164369436</v>
      </c>
      <c r="Q54" s="47">
        <v>4.1909752317590323</v>
      </c>
      <c r="R54" s="47">
        <v>4.1862878699496644</v>
      </c>
      <c r="S54" s="67">
        <v>4.1815862912260968</v>
      </c>
      <c r="T54" s="96"/>
      <c r="U54" s="96"/>
      <c r="V54" s="96"/>
    </row>
    <row r="55" spans="1:22" s="104" customFormat="1" hidden="1">
      <c r="A55" s="212" t="s">
        <v>43</v>
      </c>
      <c r="B55" s="121">
        <v>6.1186412376672505</v>
      </c>
      <c r="C55" s="25">
        <v>6.0890215900099927</v>
      </c>
      <c r="D55" s="25">
        <v>6.0879610844046415</v>
      </c>
      <c r="E55" s="25">
        <v>6.0914095149058491</v>
      </c>
      <c r="F55" s="25">
        <v>6.1224208224394481</v>
      </c>
      <c r="G55" s="25">
        <v>5.9858931971650708</v>
      </c>
      <c r="H55" s="25">
        <v>5.9332401643536068</v>
      </c>
      <c r="I55" s="114">
        <v>5.8614077159686149</v>
      </c>
      <c r="J55" s="47">
        <v>5.921696805504574</v>
      </c>
      <c r="K55" s="47">
        <v>5.9629279054928865</v>
      </c>
      <c r="L55" s="47">
        <v>5.9574915154880372</v>
      </c>
      <c r="M55" s="47">
        <v>5.9520883589953444</v>
      </c>
      <c r="N55" s="47">
        <v>5.9466703733245634</v>
      </c>
      <c r="O55" s="47">
        <v>5.9412560071556184</v>
      </c>
      <c r="P55" s="47">
        <v>5.9358183417287185</v>
      </c>
      <c r="Q55" s="47">
        <v>5.9304192110085268</v>
      </c>
      <c r="R55" s="47">
        <v>5.9249909324823502</v>
      </c>
      <c r="S55" s="67">
        <v>5.919580971062433</v>
      </c>
      <c r="T55" s="96"/>
      <c r="U55" s="96"/>
      <c r="V55" s="96"/>
    </row>
    <row r="56" spans="1:22" s="104" customFormat="1">
      <c r="A56" s="167" t="s">
        <v>81</v>
      </c>
      <c r="B56" s="120">
        <v>19.077315483666439</v>
      </c>
      <c r="C56" s="24">
        <v>18.25351506074383</v>
      </c>
      <c r="D56" s="24">
        <v>17.272375751268623</v>
      </c>
      <c r="E56" s="24">
        <v>15.482245307547227</v>
      </c>
      <c r="F56" s="24">
        <v>15.460693483444743</v>
      </c>
      <c r="G56" s="24">
        <v>14.927890515108617</v>
      </c>
      <c r="H56" s="24">
        <v>14.576904085915318</v>
      </c>
      <c r="I56" s="119">
        <v>14.284938009703948</v>
      </c>
      <c r="J56" s="46">
        <v>13.812839940650685</v>
      </c>
      <c r="K56" s="46">
        <v>14.150580812964595</v>
      </c>
      <c r="L56" s="46">
        <v>14.122427794942402</v>
      </c>
      <c r="M56" s="46">
        <v>14.094330170340202</v>
      </c>
      <c r="N56" s="46">
        <v>14.066243770101627</v>
      </c>
      <c r="O56" s="46">
        <v>14.038126723803551</v>
      </c>
      <c r="P56" s="46">
        <v>14.009999522730601</v>
      </c>
      <c r="Q56" s="46">
        <v>13.981898601924483</v>
      </c>
      <c r="R56" s="46">
        <v>13.953805467876053</v>
      </c>
      <c r="S56" s="66">
        <v>13.925672052339303</v>
      </c>
      <c r="T56" s="96"/>
      <c r="U56" s="96"/>
      <c r="V56" s="96"/>
    </row>
    <row r="57" spans="1:22">
      <c r="A57" s="167" t="s">
        <v>4</v>
      </c>
      <c r="B57" s="120">
        <v>9.3778510220725071</v>
      </c>
      <c r="C57" s="24">
        <v>9.479090306392802</v>
      </c>
      <c r="D57" s="24">
        <v>9.5846123000396215</v>
      </c>
      <c r="E57" s="24">
        <v>9.3513008169786449</v>
      </c>
      <c r="F57" s="24">
        <v>9.4925691632346609</v>
      </c>
      <c r="G57" s="24">
        <v>9.404497532779434</v>
      </c>
      <c r="H57" s="24">
        <v>9.2190264649866869</v>
      </c>
      <c r="I57" s="119">
        <v>8.9976018978897567</v>
      </c>
      <c r="J57" s="46">
        <v>8.41171377267578</v>
      </c>
      <c r="K57" s="46">
        <v>8.4701610341004265</v>
      </c>
      <c r="L57" s="46">
        <v>8.4701505274263535</v>
      </c>
      <c r="M57" s="46">
        <v>8.4701559823112227</v>
      </c>
      <c r="N57" s="46">
        <v>8.4701641199289046</v>
      </c>
      <c r="O57" s="46">
        <v>8.4329347751046342</v>
      </c>
      <c r="P57" s="46">
        <v>8.3957177190301735</v>
      </c>
      <c r="Q57" s="46">
        <v>8.3585053533970548</v>
      </c>
      <c r="R57" s="46">
        <v>8.3584842015050462</v>
      </c>
      <c r="S57" s="66">
        <v>8.3585053533970548</v>
      </c>
      <c r="T57" s="96"/>
      <c r="U57" s="96"/>
      <c r="V57" s="96"/>
    </row>
    <row r="58" spans="1:22" s="104" customFormat="1">
      <c r="A58" s="211" t="s">
        <v>57</v>
      </c>
      <c r="B58" s="218">
        <v>0.95661243523566841</v>
      </c>
      <c r="C58" s="205">
        <v>0.98876583924721684</v>
      </c>
      <c r="D58" s="205">
        <v>1.0538049160059004</v>
      </c>
      <c r="E58" s="205">
        <v>1.0388977648785229</v>
      </c>
      <c r="F58" s="205">
        <v>0.95605578128988189</v>
      </c>
      <c r="G58" s="205">
        <v>0.99276794558093884</v>
      </c>
      <c r="H58" s="205">
        <v>1.0277611229654187</v>
      </c>
      <c r="I58" s="219">
        <v>1.126228544708088</v>
      </c>
      <c r="J58" s="46">
        <v>1.1332723634437356</v>
      </c>
      <c r="K58" s="46">
        <v>1.121697414749582</v>
      </c>
      <c r="L58" s="46">
        <v>1.1238739769716217</v>
      </c>
      <c r="M58" s="46">
        <v>1.1260464477429952</v>
      </c>
      <c r="N58" s="46">
        <v>1.1282169915456897</v>
      </c>
      <c r="O58" s="46">
        <v>1.1303920022894738</v>
      </c>
      <c r="P58" s="46">
        <v>1.1325645661419517</v>
      </c>
      <c r="Q58" s="46">
        <v>1.1347379958583192</v>
      </c>
      <c r="R58" s="46">
        <v>1.1369109178496266</v>
      </c>
      <c r="S58" s="66">
        <v>1.1390848501468125</v>
      </c>
      <c r="T58" s="96"/>
      <c r="U58" s="96"/>
      <c r="V58" s="96"/>
    </row>
    <row r="59" spans="1:22" s="104" customFormat="1">
      <c r="A59" s="167" t="s">
        <v>77</v>
      </c>
      <c r="B59" s="120">
        <v>1.5308702922592559</v>
      </c>
      <c r="C59" s="24">
        <v>1.6537097652270909</v>
      </c>
      <c r="D59" s="24">
        <v>1.7816821733920825</v>
      </c>
      <c r="E59" s="24">
        <v>1.8352368261321539</v>
      </c>
      <c r="F59" s="24">
        <v>1.9123798223405697</v>
      </c>
      <c r="G59" s="24">
        <v>1.8825277364438553</v>
      </c>
      <c r="H59" s="24">
        <v>2.004492390710142</v>
      </c>
      <c r="I59" s="119">
        <v>2.0860056370414539</v>
      </c>
      <c r="J59" s="46">
        <v>2.0819139135301756</v>
      </c>
      <c r="K59" s="46">
        <v>2.0487542324479535</v>
      </c>
      <c r="L59" s="46">
        <v>2.0487449085018552</v>
      </c>
      <c r="M59" s="46">
        <v>2.0487519470984985</v>
      </c>
      <c r="N59" s="46">
        <v>2.0487573077666097</v>
      </c>
      <c r="O59" s="46">
        <v>2.0487526885542473</v>
      </c>
      <c r="P59" s="46">
        <v>2.0487553725384617</v>
      </c>
      <c r="Q59" s="46">
        <v>2.0487575534750357</v>
      </c>
      <c r="R59" s="46">
        <v>2.0487505146596008</v>
      </c>
      <c r="S59" s="66">
        <v>2.0487575534750357</v>
      </c>
      <c r="T59" s="96"/>
      <c r="U59" s="96"/>
      <c r="V59" s="96"/>
    </row>
    <row r="60" spans="1:22">
      <c r="A60" s="167" t="s">
        <v>80</v>
      </c>
      <c r="B60" s="120">
        <v>1.7521761541421341</v>
      </c>
      <c r="C60" s="24">
        <v>1.8120316579279108</v>
      </c>
      <c r="D60" s="24">
        <v>1.9456604241952655</v>
      </c>
      <c r="E60" s="24">
        <v>1.7880274140172421</v>
      </c>
      <c r="F60" s="24">
        <v>1.8530087817934728</v>
      </c>
      <c r="G60" s="24">
        <v>1.9094161438993391</v>
      </c>
      <c r="H60" s="24">
        <v>2.1215414322746753</v>
      </c>
      <c r="I60" s="119">
        <v>2.4725333653652282</v>
      </c>
      <c r="J60" s="46">
        <v>2.5333713733211196</v>
      </c>
      <c r="K60" s="46">
        <v>2.5288200183139495</v>
      </c>
      <c r="L60" s="46">
        <v>2.54464967659576</v>
      </c>
      <c r="M60" s="46">
        <v>2.5604971199475908</v>
      </c>
      <c r="N60" s="46">
        <v>2.5763287988603794</v>
      </c>
      <c r="O60" s="46">
        <v>2.592168650310247</v>
      </c>
      <c r="P60" s="46">
        <v>2.6079987477309974</v>
      </c>
      <c r="Q60" s="46">
        <v>2.6238396551620817</v>
      </c>
      <c r="R60" s="46">
        <v>2.6396713526342577</v>
      </c>
      <c r="S60" s="66">
        <v>2.6555116504989051</v>
      </c>
      <c r="T60" s="96"/>
      <c r="U60" s="96"/>
      <c r="V60" s="96"/>
    </row>
    <row r="61" spans="1:22" s="104" customFormat="1">
      <c r="A61" s="256" t="s">
        <v>78</v>
      </c>
      <c r="B61" s="253">
        <v>0.59652154132454394</v>
      </c>
      <c r="C61" s="252">
        <v>0.61191454972622328</v>
      </c>
      <c r="D61" s="252">
        <v>0.60913027081473559</v>
      </c>
      <c r="E61" s="252">
        <v>0.55628036344270571</v>
      </c>
      <c r="F61" s="252">
        <v>0.56084823984712917</v>
      </c>
      <c r="G61" s="252">
        <v>0.56897588862907567</v>
      </c>
      <c r="H61" s="252">
        <v>0.62679651542137649</v>
      </c>
      <c r="I61" s="254">
        <v>0.64628637371783049</v>
      </c>
      <c r="J61" s="255">
        <v>0.64885935744641199</v>
      </c>
      <c r="K61" s="64">
        <v>0.63956316036959482</v>
      </c>
      <c r="L61" s="64">
        <v>0.63956416690126616</v>
      </c>
      <c r="M61" s="64">
        <v>0.63956403196096501</v>
      </c>
      <c r="N61" s="64">
        <v>0.63956296447611782</v>
      </c>
      <c r="O61" s="64">
        <v>0.63956344122810493</v>
      </c>
      <c r="P61" s="64">
        <v>0.63956303949982307</v>
      </c>
      <c r="Q61" s="64">
        <v>0.63956342770657981</v>
      </c>
      <c r="R61" s="64">
        <v>0.63956250048161545</v>
      </c>
      <c r="S61" s="69">
        <v>0.63956342770657981</v>
      </c>
      <c r="T61" s="96"/>
      <c r="U61" s="96"/>
      <c r="V61" s="96"/>
    </row>
    <row r="62" spans="1:22">
      <c r="A62" s="206" t="s">
        <v>16</v>
      </c>
      <c r="B62" s="214">
        <f t="shared" ref="B62:S62" si="3">B63+B72+B76+B75+B78+B79+B77+B80</f>
        <v>24.57</v>
      </c>
      <c r="C62" s="65">
        <f t="shared" si="3"/>
        <v>26.299999999999997</v>
      </c>
      <c r="D62" s="65">
        <f t="shared" si="3"/>
        <v>26.34</v>
      </c>
      <c r="E62" s="65">
        <f t="shared" si="3"/>
        <v>28.489999999999995</v>
      </c>
      <c r="F62" s="65">
        <f t="shared" si="3"/>
        <v>26.33</v>
      </c>
      <c r="G62" s="65">
        <f t="shared" si="3"/>
        <v>27.95</v>
      </c>
      <c r="H62" s="65">
        <f t="shared" si="3"/>
        <v>27.58</v>
      </c>
      <c r="I62" s="215">
        <f t="shared" si="3"/>
        <v>27.200000000000003</v>
      </c>
      <c r="J62" s="128">
        <f t="shared" si="3"/>
        <v>29.290000000000003</v>
      </c>
      <c r="K62" s="128">
        <f t="shared" si="3"/>
        <v>29.25</v>
      </c>
      <c r="L62" s="128">
        <f t="shared" si="3"/>
        <v>29.400000000000002</v>
      </c>
      <c r="M62" s="128">
        <f t="shared" si="3"/>
        <v>29.53</v>
      </c>
      <c r="N62" s="128">
        <f t="shared" si="3"/>
        <v>29.68</v>
      </c>
      <c r="O62" s="128">
        <f t="shared" si="3"/>
        <v>29.81</v>
      </c>
      <c r="P62" s="128">
        <f t="shared" si="3"/>
        <v>29.95</v>
      </c>
      <c r="Q62" s="128">
        <f t="shared" si="3"/>
        <v>30.080000000000002</v>
      </c>
      <c r="R62" s="128">
        <f t="shared" si="3"/>
        <v>30.229999999999997</v>
      </c>
      <c r="S62" s="129">
        <f t="shared" si="3"/>
        <v>30.360000000000003</v>
      </c>
      <c r="T62" s="96"/>
      <c r="U62" s="96"/>
      <c r="V62" s="96"/>
    </row>
    <row r="63" spans="1:22">
      <c r="A63" s="207" t="s">
        <v>32</v>
      </c>
      <c r="B63" s="120">
        <v>6.92</v>
      </c>
      <c r="C63" s="24">
        <v>8.18</v>
      </c>
      <c r="D63" s="24">
        <v>7.9999999999999991</v>
      </c>
      <c r="E63" s="24">
        <v>7.8199999999999985</v>
      </c>
      <c r="F63" s="24">
        <v>7.85</v>
      </c>
      <c r="G63" s="24">
        <v>7.7299999999999995</v>
      </c>
      <c r="H63" s="24">
        <v>7.48</v>
      </c>
      <c r="I63" s="119">
        <v>6.33</v>
      </c>
      <c r="J63" s="46">
        <v>5.43</v>
      </c>
      <c r="K63" s="46">
        <v>5.38</v>
      </c>
      <c r="L63" s="46">
        <v>5.34</v>
      </c>
      <c r="M63" s="46">
        <v>5.3</v>
      </c>
      <c r="N63" s="46">
        <v>5.2599999999999989</v>
      </c>
      <c r="O63" s="46">
        <v>5.2099999999999991</v>
      </c>
      <c r="P63" s="46">
        <v>5.1599999999999993</v>
      </c>
      <c r="Q63" s="46">
        <v>5.1199999999999992</v>
      </c>
      <c r="R63" s="46">
        <v>5.0799999999999992</v>
      </c>
      <c r="S63" s="66">
        <v>5.0299999999999994</v>
      </c>
      <c r="T63" s="96"/>
      <c r="U63" s="96"/>
      <c r="V63" s="96"/>
    </row>
    <row r="64" spans="1:22" hidden="1">
      <c r="A64" s="208" t="s">
        <v>18</v>
      </c>
      <c r="B64" s="216">
        <v>1.05</v>
      </c>
      <c r="C64" s="113">
        <v>1.25</v>
      </c>
      <c r="D64" s="113">
        <v>1.1100000000000001</v>
      </c>
      <c r="E64" s="113">
        <v>1.0999999999999999</v>
      </c>
      <c r="F64" s="113">
        <v>0.9900000000000001</v>
      </c>
      <c r="G64" s="113">
        <v>0.9900000000000001</v>
      </c>
      <c r="H64" s="113">
        <v>0.94000000000000006</v>
      </c>
      <c r="I64" s="217">
        <v>0.77999999999999992</v>
      </c>
      <c r="J64" s="47">
        <v>0.54999999999999993</v>
      </c>
      <c r="K64" s="47">
        <v>0.54</v>
      </c>
      <c r="L64" s="47">
        <v>0.52</v>
      </c>
      <c r="M64" s="47">
        <v>0.51</v>
      </c>
      <c r="N64" s="47">
        <v>0.5</v>
      </c>
      <c r="O64" s="47">
        <v>0.49</v>
      </c>
      <c r="P64" s="47">
        <v>0.47000000000000003</v>
      </c>
      <c r="Q64" s="47">
        <v>0.45999999999999996</v>
      </c>
      <c r="R64" s="47">
        <v>0.44999999999999996</v>
      </c>
      <c r="S64" s="67">
        <v>0.43</v>
      </c>
      <c r="T64" s="96"/>
      <c r="U64" s="96"/>
      <c r="V64" s="96"/>
    </row>
    <row r="65" spans="1:22" hidden="1">
      <c r="A65" s="162" t="s">
        <v>19</v>
      </c>
      <c r="B65" s="121">
        <v>1.6400000000000001</v>
      </c>
      <c r="C65" s="25">
        <v>2.1800000000000002</v>
      </c>
      <c r="D65" s="25">
        <v>1.8800000000000001</v>
      </c>
      <c r="E65" s="25">
        <v>1.68</v>
      </c>
      <c r="F65" s="25">
        <v>1.6099999999999999</v>
      </c>
      <c r="G65" s="25">
        <v>1.5</v>
      </c>
      <c r="H65" s="25">
        <v>1.4000000000000001</v>
      </c>
      <c r="I65" s="114">
        <v>1.03</v>
      </c>
      <c r="J65" s="47">
        <v>0.83</v>
      </c>
      <c r="K65" s="47">
        <v>0.8</v>
      </c>
      <c r="L65" s="47">
        <v>0.77999999999999992</v>
      </c>
      <c r="M65" s="47">
        <v>0.75</v>
      </c>
      <c r="N65" s="47">
        <v>0.73</v>
      </c>
      <c r="O65" s="47">
        <v>0.70000000000000007</v>
      </c>
      <c r="P65" s="47">
        <v>0.67</v>
      </c>
      <c r="Q65" s="47">
        <v>0.65</v>
      </c>
      <c r="R65" s="47">
        <v>0.62</v>
      </c>
      <c r="S65" s="67">
        <v>0.59</v>
      </c>
      <c r="T65" s="96"/>
      <c r="U65" s="96"/>
      <c r="V65" s="96"/>
    </row>
    <row r="66" spans="1:22" hidden="1">
      <c r="A66" s="209" t="s">
        <v>20</v>
      </c>
      <c r="B66" s="122">
        <v>3.08</v>
      </c>
      <c r="C66" s="116">
        <v>3.38</v>
      </c>
      <c r="D66" s="116">
        <v>3.54</v>
      </c>
      <c r="E66" s="116">
        <v>3.5999999999999996</v>
      </c>
      <c r="F66" s="116">
        <v>3.7199999999999998</v>
      </c>
      <c r="G66" s="116">
        <v>3.7600000000000002</v>
      </c>
      <c r="H66" s="116">
        <v>3.7600000000000002</v>
      </c>
      <c r="I66" s="117">
        <v>3.44</v>
      </c>
      <c r="J66" s="168">
        <v>3.1</v>
      </c>
      <c r="K66" s="168">
        <v>3.1</v>
      </c>
      <c r="L66" s="168">
        <v>3.11</v>
      </c>
      <c r="M66" s="168">
        <v>3.11</v>
      </c>
      <c r="N66" s="168">
        <v>3.11</v>
      </c>
      <c r="O66" s="168">
        <v>3.11</v>
      </c>
      <c r="P66" s="168">
        <v>3.1199999999999997</v>
      </c>
      <c r="Q66" s="168">
        <v>3.1199999999999997</v>
      </c>
      <c r="R66" s="168">
        <v>3.1199999999999997</v>
      </c>
      <c r="S66" s="169">
        <v>3.1300000000000003</v>
      </c>
      <c r="T66" s="96"/>
      <c r="U66" s="96"/>
      <c r="V66" s="96"/>
    </row>
    <row r="67" spans="1:22" s="104" customFormat="1" hidden="1">
      <c r="A67" s="208" t="s">
        <v>37</v>
      </c>
      <c r="B67" s="216">
        <v>0.47000000000000003</v>
      </c>
      <c r="C67" s="113">
        <v>0.52</v>
      </c>
      <c r="D67" s="113">
        <v>0.6</v>
      </c>
      <c r="E67" s="113">
        <v>0.51</v>
      </c>
      <c r="F67" s="113">
        <v>0.65</v>
      </c>
      <c r="G67" s="113">
        <v>0.66</v>
      </c>
      <c r="H67" s="113">
        <v>0.54999999999999993</v>
      </c>
      <c r="I67" s="217">
        <v>0.4</v>
      </c>
      <c r="J67" s="123">
        <v>0.35000000000000003</v>
      </c>
      <c r="K67" s="123">
        <v>0.35000000000000003</v>
      </c>
      <c r="L67" s="123">
        <v>0.35000000000000003</v>
      </c>
      <c r="M67" s="123">
        <v>0.35000000000000003</v>
      </c>
      <c r="N67" s="123">
        <v>0.35000000000000003</v>
      </c>
      <c r="O67" s="123">
        <v>0.35000000000000003</v>
      </c>
      <c r="P67" s="123">
        <v>0.35000000000000003</v>
      </c>
      <c r="Q67" s="123">
        <v>0.35000000000000003</v>
      </c>
      <c r="R67" s="123">
        <v>0.35000000000000003</v>
      </c>
      <c r="S67" s="124">
        <v>0.35000000000000003</v>
      </c>
      <c r="T67" s="96"/>
      <c r="U67" s="96"/>
      <c r="V67" s="96"/>
    </row>
    <row r="68" spans="1:22" hidden="1">
      <c r="A68" s="162" t="s">
        <v>38</v>
      </c>
      <c r="B68" s="121">
        <v>0.62</v>
      </c>
      <c r="C68" s="25">
        <v>0.77999999999999992</v>
      </c>
      <c r="D68" s="25">
        <v>0.76</v>
      </c>
      <c r="E68" s="25">
        <v>0.84</v>
      </c>
      <c r="F68" s="25">
        <v>0.67999999999999994</v>
      </c>
      <c r="G68" s="25">
        <v>0.63</v>
      </c>
      <c r="H68" s="25">
        <v>0.65</v>
      </c>
      <c r="I68" s="114">
        <v>0.51</v>
      </c>
      <c r="J68" s="47">
        <v>0.33999999999999997</v>
      </c>
      <c r="K68" s="47">
        <v>0.33</v>
      </c>
      <c r="L68" s="47">
        <v>0.32</v>
      </c>
      <c r="M68" s="47">
        <v>0.32</v>
      </c>
      <c r="N68" s="47">
        <v>0.31</v>
      </c>
      <c r="O68" s="47">
        <v>0.3</v>
      </c>
      <c r="P68" s="47">
        <v>0.28999999999999998</v>
      </c>
      <c r="Q68" s="47">
        <v>0.27999999999999997</v>
      </c>
      <c r="R68" s="47">
        <v>0.27999999999999997</v>
      </c>
      <c r="S68" s="67">
        <v>0.27</v>
      </c>
      <c r="T68" s="96"/>
      <c r="U68" s="96"/>
      <c r="V68" s="96"/>
    </row>
    <row r="69" spans="1:22" s="104" customFormat="1" hidden="1">
      <c r="A69" s="210" t="s">
        <v>41</v>
      </c>
      <c r="B69" s="122">
        <v>0</v>
      </c>
      <c r="C69" s="116">
        <v>0</v>
      </c>
      <c r="D69" s="116">
        <v>0</v>
      </c>
      <c r="E69" s="116">
        <v>0</v>
      </c>
      <c r="F69" s="116">
        <v>0</v>
      </c>
      <c r="G69" s="116">
        <v>0</v>
      </c>
      <c r="H69" s="116">
        <v>0</v>
      </c>
      <c r="I69" s="117">
        <v>0</v>
      </c>
      <c r="J69" s="168">
        <v>0</v>
      </c>
      <c r="K69" s="168">
        <v>0</v>
      </c>
      <c r="L69" s="168">
        <v>0</v>
      </c>
      <c r="M69" s="168">
        <v>0</v>
      </c>
      <c r="N69" s="168">
        <v>0</v>
      </c>
      <c r="O69" s="168">
        <v>0</v>
      </c>
      <c r="P69" s="168">
        <v>0</v>
      </c>
      <c r="Q69" s="168">
        <v>0</v>
      </c>
      <c r="R69" s="168">
        <v>0</v>
      </c>
      <c r="S69" s="169">
        <v>0</v>
      </c>
      <c r="T69" s="96"/>
      <c r="U69" s="96"/>
      <c r="V69" s="96"/>
    </row>
    <row r="70" spans="1:22" s="104" customFormat="1" hidden="1">
      <c r="A70" s="208" t="s">
        <v>39</v>
      </c>
      <c r="B70" s="216">
        <v>0.01</v>
      </c>
      <c r="C70" s="113">
        <v>0.01</v>
      </c>
      <c r="D70" s="113">
        <v>0.01</v>
      </c>
      <c r="E70" s="113">
        <v>0</v>
      </c>
      <c r="F70" s="113">
        <v>0.02</v>
      </c>
      <c r="G70" s="113">
        <v>0.01</v>
      </c>
      <c r="H70" s="113">
        <v>0.02</v>
      </c>
      <c r="I70" s="217">
        <v>0.01</v>
      </c>
      <c r="J70" s="123">
        <v>0.01</v>
      </c>
      <c r="K70" s="123">
        <v>0.01</v>
      </c>
      <c r="L70" s="123">
        <v>0.01</v>
      </c>
      <c r="M70" s="123">
        <v>0.01</v>
      </c>
      <c r="N70" s="123">
        <v>0.01</v>
      </c>
      <c r="O70" s="123">
        <v>0.01</v>
      </c>
      <c r="P70" s="123">
        <v>0.01</v>
      </c>
      <c r="Q70" s="123">
        <v>0.01</v>
      </c>
      <c r="R70" s="123">
        <v>0.01</v>
      </c>
      <c r="S70" s="124">
        <v>0.01</v>
      </c>
      <c r="T70" s="96"/>
      <c r="U70" s="96"/>
      <c r="V70" s="96"/>
    </row>
    <row r="71" spans="1:22" hidden="1">
      <c r="A71" s="162" t="s">
        <v>40</v>
      </c>
      <c r="B71" s="121">
        <v>0.05</v>
      </c>
      <c r="C71" s="25">
        <v>0.06</v>
      </c>
      <c r="D71" s="25">
        <v>0.1</v>
      </c>
      <c r="E71" s="25">
        <v>0.09</v>
      </c>
      <c r="F71" s="25">
        <v>0.18</v>
      </c>
      <c r="G71" s="25">
        <v>0.18</v>
      </c>
      <c r="H71" s="25">
        <v>0.16</v>
      </c>
      <c r="I71" s="114">
        <v>0.16</v>
      </c>
      <c r="J71" s="47">
        <v>0.25</v>
      </c>
      <c r="K71" s="47">
        <v>0.25</v>
      </c>
      <c r="L71" s="47">
        <v>0.25</v>
      </c>
      <c r="M71" s="47">
        <v>0.25</v>
      </c>
      <c r="N71" s="47">
        <v>0.25</v>
      </c>
      <c r="O71" s="47">
        <v>0.25</v>
      </c>
      <c r="P71" s="47">
        <v>0.25</v>
      </c>
      <c r="Q71" s="47">
        <v>0.25</v>
      </c>
      <c r="R71" s="47">
        <v>0.25</v>
      </c>
      <c r="S71" s="67">
        <v>0.25</v>
      </c>
      <c r="T71" s="96"/>
      <c r="U71" s="96"/>
      <c r="V71" s="96"/>
    </row>
    <row r="72" spans="1:22">
      <c r="A72" s="212" t="s">
        <v>2</v>
      </c>
      <c r="B72" s="121">
        <v>0.78</v>
      </c>
      <c r="C72" s="25">
        <v>0.86999999999999988</v>
      </c>
      <c r="D72" s="25">
        <v>0.77</v>
      </c>
      <c r="E72" s="25">
        <v>0.76</v>
      </c>
      <c r="F72" s="25">
        <v>0.57000000000000006</v>
      </c>
      <c r="G72" s="25">
        <v>0.56000000000000005</v>
      </c>
      <c r="H72" s="25">
        <v>0.44999999999999996</v>
      </c>
      <c r="I72" s="114">
        <v>0.43000000000000005</v>
      </c>
      <c r="J72" s="47">
        <v>0.43000000000000005</v>
      </c>
      <c r="K72" s="47">
        <v>0.43000000000000005</v>
      </c>
      <c r="L72" s="47">
        <v>0.43000000000000005</v>
      </c>
      <c r="M72" s="47">
        <v>0.43000000000000005</v>
      </c>
      <c r="N72" s="47">
        <v>0.43000000000000005</v>
      </c>
      <c r="O72" s="47">
        <v>0.43000000000000005</v>
      </c>
      <c r="P72" s="47">
        <v>0.43000000000000005</v>
      </c>
      <c r="Q72" s="47">
        <v>0.43000000000000005</v>
      </c>
      <c r="R72" s="47">
        <v>0.43000000000000005</v>
      </c>
      <c r="S72" s="67">
        <v>0.43000000000000005</v>
      </c>
      <c r="T72" s="96"/>
      <c r="U72" s="96"/>
      <c r="V72" s="96"/>
    </row>
    <row r="73" spans="1:22" s="104" customFormat="1" hidden="1">
      <c r="A73" s="212" t="s">
        <v>42</v>
      </c>
      <c r="B73" s="121">
        <v>0.25</v>
      </c>
      <c r="C73" s="25">
        <v>0.28999999999999998</v>
      </c>
      <c r="D73" s="25">
        <v>0.3</v>
      </c>
      <c r="E73" s="25">
        <v>0.27</v>
      </c>
      <c r="F73" s="25">
        <v>0.19</v>
      </c>
      <c r="G73" s="25">
        <v>0.18</v>
      </c>
      <c r="H73" s="25">
        <v>0.16999999999999998</v>
      </c>
      <c r="I73" s="114">
        <v>0.16</v>
      </c>
      <c r="J73" s="47">
        <v>0.16</v>
      </c>
      <c r="K73" s="47">
        <v>0.16</v>
      </c>
      <c r="L73" s="47">
        <v>0.16</v>
      </c>
      <c r="M73" s="47">
        <v>0.16</v>
      </c>
      <c r="N73" s="47">
        <v>0.16</v>
      </c>
      <c r="O73" s="47">
        <v>0.16</v>
      </c>
      <c r="P73" s="47">
        <v>0.16</v>
      </c>
      <c r="Q73" s="47">
        <v>0.16</v>
      </c>
      <c r="R73" s="47">
        <v>0.16</v>
      </c>
      <c r="S73" s="67">
        <v>0.16</v>
      </c>
      <c r="T73" s="96"/>
      <c r="U73" s="96"/>
      <c r="V73" s="96"/>
    </row>
    <row r="74" spans="1:22" s="104" customFormat="1" hidden="1">
      <c r="A74" s="167" t="s">
        <v>43</v>
      </c>
      <c r="B74" s="120">
        <v>0.53</v>
      </c>
      <c r="C74" s="24">
        <v>0.57999999999999996</v>
      </c>
      <c r="D74" s="24">
        <v>0.47000000000000003</v>
      </c>
      <c r="E74" s="24">
        <v>0.49</v>
      </c>
      <c r="F74" s="24">
        <v>0.38</v>
      </c>
      <c r="G74" s="24">
        <v>0.38</v>
      </c>
      <c r="H74" s="24">
        <v>0.27999999999999997</v>
      </c>
      <c r="I74" s="119">
        <v>0.27</v>
      </c>
      <c r="J74" s="46">
        <v>0.27</v>
      </c>
      <c r="K74" s="46">
        <v>0.27</v>
      </c>
      <c r="L74" s="46">
        <v>0.27</v>
      </c>
      <c r="M74" s="46">
        <v>0.27</v>
      </c>
      <c r="N74" s="46">
        <v>0.27</v>
      </c>
      <c r="O74" s="46">
        <v>0.27</v>
      </c>
      <c r="P74" s="46">
        <v>0.27</v>
      </c>
      <c r="Q74" s="46">
        <v>0.27</v>
      </c>
      <c r="R74" s="46">
        <v>0.27</v>
      </c>
      <c r="S74" s="66">
        <v>0.27</v>
      </c>
      <c r="T74" s="96"/>
      <c r="U74" s="96"/>
      <c r="V74" s="96"/>
    </row>
    <row r="75" spans="1:22" s="104" customFormat="1">
      <c r="A75" s="167" t="s">
        <v>4</v>
      </c>
      <c r="B75" s="120">
        <v>0</v>
      </c>
      <c r="C75" s="24">
        <v>0</v>
      </c>
      <c r="D75" s="24">
        <v>0</v>
      </c>
      <c r="E75" s="24">
        <v>0</v>
      </c>
      <c r="F75" s="24">
        <v>0</v>
      </c>
      <c r="G75" s="24">
        <v>0</v>
      </c>
      <c r="H75" s="24">
        <v>0.05</v>
      </c>
      <c r="I75" s="119">
        <v>0.04</v>
      </c>
      <c r="J75" s="46">
        <v>0.06</v>
      </c>
      <c r="K75" s="46">
        <v>0.06</v>
      </c>
      <c r="L75" s="46">
        <v>0.06</v>
      </c>
      <c r="M75" s="46">
        <v>0.06</v>
      </c>
      <c r="N75" s="46">
        <v>0.06</v>
      </c>
      <c r="O75" s="46">
        <v>0.06</v>
      </c>
      <c r="P75" s="46">
        <v>0.06</v>
      </c>
      <c r="Q75" s="46">
        <v>0.06</v>
      </c>
      <c r="R75" s="46">
        <v>0.06</v>
      </c>
      <c r="S75" s="66">
        <v>0.06</v>
      </c>
      <c r="T75" s="96"/>
      <c r="U75" s="96"/>
      <c r="V75" s="96"/>
    </row>
    <row r="76" spans="1:22">
      <c r="A76" s="211" t="s">
        <v>55</v>
      </c>
      <c r="B76" s="218">
        <v>16.77</v>
      </c>
      <c r="C76" s="205">
        <v>17.149999999999999</v>
      </c>
      <c r="D76" s="205">
        <v>17.46</v>
      </c>
      <c r="E76" s="205">
        <v>19.789999999999996</v>
      </c>
      <c r="F76" s="205">
        <v>17.809999999999999</v>
      </c>
      <c r="G76" s="205">
        <v>19.55</v>
      </c>
      <c r="H76" s="205">
        <v>19.45</v>
      </c>
      <c r="I76" s="219">
        <v>20.200000000000003</v>
      </c>
      <c r="J76" s="46">
        <v>23.17</v>
      </c>
      <c r="K76" s="46">
        <v>23.18</v>
      </c>
      <c r="L76" s="46">
        <v>23.37</v>
      </c>
      <c r="M76" s="46">
        <v>23.54</v>
      </c>
      <c r="N76" s="46">
        <v>23.73</v>
      </c>
      <c r="O76" s="46">
        <v>23.909999999999997</v>
      </c>
      <c r="P76" s="46">
        <v>24.099999999999998</v>
      </c>
      <c r="Q76" s="46">
        <v>24.270000000000003</v>
      </c>
      <c r="R76" s="46">
        <v>24.459999999999997</v>
      </c>
      <c r="S76" s="66">
        <v>24.64</v>
      </c>
      <c r="T76" s="96"/>
      <c r="U76" s="96"/>
      <c r="V76" s="96"/>
    </row>
    <row r="77" spans="1:22" s="104" customFormat="1">
      <c r="A77" s="167" t="s">
        <v>72</v>
      </c>
      <c r="B77" s="120">
        <v>0.01</v>
      </c>
      <c r="C77" s="24">
        <v>0.01</v>
      </c>
      <c r="D77" s="24">
        <v>0.02</v>
      </c>
      <c r="E77" s="24">
        <v>3.0000000000000002E-2</v>
      </c>
      <c r="F77" s="24">
        <v>3.0000000000000002E-2</v>
      </c>
      <c r="G77" s="24">
        <v>0.02</v>
      </c>
      <c r="H77" s="24">
        <v>3.0000000000000002E-2</v>
      </c>
      <c r="I77" s="119">
        <v>3.0000000000000002E-2</v>
      </c>
      <c r="J77" s="46">
        <v>3.0000000000000002E-2</v>
      </c>
      <c r="K77" s="46">
        <v>3.0000000000000002E-2</v>
      </c>
      <c r="L77" s="46">
        <v>3.0000000000000002E-2</v>
      </c>
      <c r="M77" s="46">
        <v>3.0000000000000002E-2</v>
      </c>
      <c r="N77" s="46">
        <v>3.0000000000000002E-2</v>
      </c>
      <c r="O77" s="46">
        <v>3.0000000000000002E-2</v>
      </c>
      <c r="P77" s="46">
        <v>3.0000000000000002E-2</v>
      </c>
      <c r="Q77" s="46">
        <v>3.0000000000000002E-2</v>
      </c>
      <c r="R77" s="46">
        <v>3.0000000000000002E-2</v>
      </c>
      <c r="S77" s="66">
        <v>3.0000000000000002E-2</v>
      </c>
      <c r="T77" s="96"/>
      <c r="U77" s="96"/>
      <c r="V77" s="96"/>
    </row>
    <row r="78" spans="1:22" s="104" customFormat="1">
      <c r="A78" s="167" t="s">
        <v>77</v>
      </c>
      <c r="B78" s="120">
        <v>0</v>
      </c>
      <c r="C78" s="24">
        <v>0</v>
      </c>
      <c r="D78" s="24">
        <v>0</v>
      </c>
      <c r="E78" s="24">
        <v>0</v>
      </c>
      <c r="F78" s="24">
        <v>0</v>
      </c>
      <c r="G78" s="24">
        <v>0</v>
      </c>
      <c r="H78" s="24">
        <v>0</v>
      </c>
      <c r="I78" s="119">
        <v>0</v>
      </c>
      <c r="J78" s="46">
        <v>0</v>
      </c>
      <c r="K78" s="46">
        <v>0</v>
      </c>
      <c r="L78" s="46">
        <v>0</v>
      </c>
      <c r="M78" s="46">
        <v>0</v>
      </c>
      <c r="N78" s="46">
        <v>0</v>
      </c>
      <c r="O78" s="46">
        <v>0</v>
      </c>
      <c r="P78" s="46">
        <v>0</v>
      </c>
      <c r="Q78" s="46">
        <v>0</v>
      </c>
      <c r="R78" s="46">
        <v>0</v>
      </c>
      <c r="S78" s="66">
        <v>0</v>
      </c>
      <c r="T78" s="96"/>
      <c r="U78" s="96"/>
      <c r="V78" s="96"/>
    </row>
    <row r="79" spans="1:22">
      <c r="A79" s="167" t="s">
        <v>80</v>
      </c>
      <c r="B79" s="120">
        <v>0.05</v>
      </c>
      <c r="C79" s="24">
        <v>0.05</v>
      </c>
      <c r="D79" s="24">
        <v>0.05</v>
      </c>
      <c r="E79" s="24">
        <v>0.05</v>
      </c>
      <c r="F79" s="24">
        <v>0.04</v>
      </c>
      <c r="G79" s="24">
        <v>0.05</v>
      </c>
      <c r="H79" s="24">
        <v>0.08</v>
      </c>
      <c r="I79" s="119">
        <v>0.12</v>
      </c>
      <c r="J79" s="46">
        <v>0.12</v>
      </c>
      <c r="K79" s="46">
        <v>0.12</v>
      </c>
      <c r="L79" s="46">
        <v>0.12</v>
      </c>
      <c r="M79" s="46">
        <v>0.12</v>
      </c>
      <c r="N79" s="46">
        <v>0.12</v>
      </c>
      <c r="O79" s="46">
        <v>0.12</v>
      </c>
      <c r="P79" s="46">
        <v>0.12</v>
      </c>
      <c r="Q79" s="46">
        <v>0.12</v>
      </c>
      <c r="R79" s="46">
        <v>0.12</v>
      </c>
      <c r="S79" s="66">
        <v>0.12</v>
      </c>
      <c r="T79" s="96"/>
      <c r="U79" s="96"/>
      <c r="V79" s="96"/>
    </row>
    <row r="80" spans="1:22" s="104" customFormat="1">
      <c r="A80" s="256" t="s">
        <v>78</v>
      </c>
      <c r="B80" s="253">
        <v>0.04</v>
      </c>
      <c r="C80" s="252">
        <v>0.04</v>
      </c>
      <c r="D80" s="252">
        <v>0.04</v>
      </c>
      <c r="E80" s="252">
        <v>0.04</v>
      </c>
      <c r="F80" s="252">
        <v>0.03</v>
      </c>
      <c r="G80" s="252">
        <v>0.04</v>
      </c>
      <c r="H80" s="252">
        <v>0.04</v>
      </c>
      <c r="I80" s="254">
        <v>0.05</v>
      </c>
      <c r="J80" s="255">
        <v>0.05</v>
      </c>
      <c r="K80" s="64">
        <v>0.05</v>
      </c>
      <c r="L80" s="64">
        <v>0.05</v>
      </c>
      <c r="M80" s="64">
        <v>0.05</v>
      </c>
      <c r="N80" s="64">
        <v>0.05</v>
      </c>
      <c r="O80" s="64">
        <v>0.05</v>
      </c>
      <c r="P80" s="64">
        <v>0.05</v>
      </c>
      <c r="Q80" s="64">
        <v>0.05</v>
      </c>
      <c r="R80" s="64">
        <v>0.05</v>
      </c>
      <c r="S80" s="69">
        <v>0.05</v>
      </c>
      <c r="T80" s="96"/>
      <c r="U80" s="96"/>
      <c r="V80" s="96"/>
    </row>
    <row r="81" spans="1:25">
      <c r="A81" s="206" t="s">
        <v>65</v>
      </c>
      <c r="B81" s="214">
        <f t="shared" ref="B81:S81" si="4">B82+B91+B95+B94+B97+B98+B96+B99</f>
        <v>70.889999999999986</v>
      </c>
      <c r="C81" s="65">
        <f t="shared" si="4"/>
        <v>67.760000000000005</v>
      </c>
      <c r="D81" s="65">
        <f t="shared" si="4"/>
        <v>65.5</v>
      </c>
      <c r="E81" s="65">
        <f t="shared" si="4"/>
        <v>68.679999999999993</v>
      </c>
      <c r="F81" s="65">
        <f t="shared" si="4"/>
        <v>66.370000000000019</v>
      </c>
      <c r="G81" s="65">
        <f t="shared" si="4"/>
        <v>68.08</v>
      </c>
      <c r="H81" s="65">
        <f t="shared" si="4"/>
        <v>67.739999999999995</v>
      </c>
      <c r="I81" s="215">
        <f t="shared" si="4"/>
        <v>68.039999999999992</v>
      </c>
      <c r="J81" s="128">
        <f t="shared" si="4"/>
        <v>67.699999999999989</v>
      </c>
      <c r="K81" s="128">
        <f t="shared" si="4"/>
        <v>68.180000000000007</v>
      </c>
      <c r="L81" s="128">
        <f t="shared" si="4"/>
        <v>68.36</v>
      </c>
      <c r="M81" s="128">
        <f t="shared" si="4"/>
        <v>68.460000000000008</v>
      </c>
      <c r="N81" s="128">
        <f t="shared" si="4"/>
        <v>68.559999999999988</v>
      </c>
      <c r="O81" s="128">
        <f t="shared" si="4"/>
        <v>68.58</v>
      </c>
      <c r="P81" s="128">
        <f t="shared" si="4"/>
        <v>68.629999999999981</v>
      </c>
      <c r="Q81" s="128">
        <f t="shared" si="4"/>
        <v>68.679999999999993</v>
      </c>
      <c r="R81" s="128">
        <f t="shared" si="4"/>
        <v>68.729999999999976</v>
      </c>
      <c r="S81" s="129">
        <f t="shared" si="4"/>
        <v>68.789999999999992</v>
      </c>
      <c r="T81" s="96"/>
      <c r="U81" s="96"/>
      <c r="V81" s="96"/>
    </row>
    <row r="82" spans="1:25">
      <c r="A82" s="207" t="s">
        <v>32</v>
      </c>
      <c r="B82" s="120">
        <v>32.849999999999994</v>
      </c>
      <c r="C82" s="24">
        <v>31.310000000000002</v>
      </c>
      <c r="D82" s="24">
        <v>30.31</v>
      </c>
      <c r="E82" s="24">
        <v>32.94</v>
      </c>
      <c r="F82" s="24">
        <v>31.850000000000005</v>
      </c>
      <c r="G82" s="24">
        <v>33.42</v>
      </c>
      <c r="H82" s="24">
        <v>33.24</v>
      </c>
      <c r="I82" s="119">
        <v>32.899999999999991</v>
      </c>
      <c r="J82" s="46">
        <v>32.910000000000004</v>
      </c>
      <c r="K82" s="46">
        <v>33.019999999999996</v>
      </c>
      <c r="L82" s="46">
        <v>33.119999999999997</v>
      </c>
      <c r="M82" s="46">
        <v>33.160000000000004</v>
      </c>
      <c r="N82" s="46">
        <v>33.22</v>
      </c>
      <c r="O82" s="46">
        <v>33.239999999999995</v>
      </c>
      <c r="P82" s="46">
        <v>33.29</v>
      </c>
      <c r="Q82" s="46">
        <v>33.32</v>
      </c>
      <c r="R82" s="46">
        <v>33.349999999999994</v>
      </c>
      <c r="S82" s="66">
        <v>33.380000000000003</v>
      </c>
      <c r="T82" s="96"/>
      <c r="U82" s="96"/>
      <c r="V82" s="96"/>
      <c r="Y82" s="48"/>
    </row>
    <row r="83" spans="1:25" hidden="1">
      <c r="A83" s="208" t="s">
        <v>18</v>
      </c>
      <c r="B83" s="216">
        <v>5.7799999999999994</v>
      </c>
      <c r="C83" s="113">
        <v>5.55</v>
      </c>
      <c r="D83" s="113">
        <v>5.34</v>
      </c>
      <c r="E83" s="113">
        <v>5.46</v>
      </c>
      <c r="F83" s="113">
        <v>5.12</v>
      </c>
      <c r="G83" s="113">
        <v>5.3</v>
      </c>
      <c r="H83" s="113">
        <v>5.0999999999999996</v>
      </c>
      <c r="I83" s="217">
        <v>5.1499999999999995</v>
      </c>
      <c r="J83" s="47">
        <v>5.04</v>
      </c>
      <c r="K83" s="47">
        <v>5.04</v>
      </c>
      <c r="L83" s="47">
        <v>5.0299999999999994</v>
      </c>
      <c r="M83" s="47">
        <v>5.01</v>
      </c>
      <c r="N83" s="47">
        <v>5</v>
      </c>
      <c r="O83" s="47">
        <v>4.9799999999999995</v>
      </c>
      <c r="P83" s="47">
        <v>4.97</v>
      </c>
      <c r="Q83" s="47">
        <v>4.95</v>
      </c>
      <c r="R83" s="47">
        <v>4.9399999999999995</v>
      </c>
      <c r="S83" s="67">
        <v>4.92</v>
      </c>
      <c r="T83" s="96"/>
      <c r="U83" s="96"/>
      <c r="V83" s="96"/>
    </row>
    <row r="84" spans="1:25" hidden="1">
      <c r="A84" s="162" t="s">
        <v>19</v>
      </c>
      <c r="B84" s="121">
        <v>3.5999999999999996</v>
      </c>
      <c r="C84" s="25">
        <v>3.7199999999999998</v>
      </c>
      <c r="D84" s="25">
        <v>3.5000000000000004</v>
      </c>
      <c r="E84" s="25">
        <v>3.71</v>
      </c>
      <c r="F84" s="25">
        <v>3.55</v>
      </c>
      <c r="G84" s="25">
        <v>3.6900000000000004</v>
      </c>
      <c r="H84" s="25">
        <v>3.71</v>
      </c>
      <c r="I84" s="114">
        <v>3.53</v>
      </c>
      <c r="J84" s="47">
        <v>3.63</v>
      </c>
      <c r="K84" s="47">
        <v>3.65</v>
      </c>
      <c r="L84" s="47">
        <v>3.65</v>
      </c>
      <c r="M84" s="47">
        <v>3.64</v>
      </c>
      <c r="N84" s="47">
        <v>3.64</v>
      </c>
      <c r="O84" s="47">
        <v>3.63</v>
      </c>
      <c r="P84" s="47">
        <v>3.62</v>
      </c>
      <c r="Q84" s="47">
        <v>3.62</v>
      </c>
      <c r="R84" s="47">
        <v>3.61</v>
      </c>
      <c r="S84" s="67">
        <v>3.5999999999999996</v>
      </c>
      <c r="T84" s="96"/>
      <c r="U84" s="96"/>
      <c r="V84" s="96"/>
    </row>
    <row r="85" spans="1:25" hidden="1">
      <c r="A85" s="209" t="s">
        <v>20</v>
      </c>
      <c r="B85" s="122">
        <v>11.15</v>
      </c>
      <c r="C85" s="116">
        <v>10.47</v>
      </c>
      <c r="D85" s="116">
        <v>10.059999999999999</v>
      </c>
      <c r="E85" s="116">
        <v>10.75</v>
      </c>
      <c r="F85" s="116">
        <v>10.530000000000001</v>
      </c>
      <c r="G85" s="116">
        <v>11.07</v>
      </c>
      <c r="H85" s="116">
        <v>11.16</v>
      </c>
      <c r="I85" s="117">
        <v>11.19</v>
      </c>
      <c r="J85" s="168">
        <v>11.28</v>
      </c>
      <c r="K85" s="168">
        <v>11.33</v>
      </c>
      <c r="L85" s="168">
        <v>11.37</v>
      </c>
      <c r="M85" s="168">
        <v>11.41</v>
      </c>
      <c r="N85" s="168">
        <v>11.44</v>
      </c>
      <c r="O85" s="168">
        <v>11.469999999999999</v>
      </c>
      <c r="P85" s="168">
        <v>11.51</v>
      </c>
      <c r="Q85" s="168">
        <v>11.540000000000001</v>
      </c>
      <c r="R85" s="168">
        <v>11.57</v>
      </c>
      <c r="S85" s="169">
        <v>11.600000000000001</v>
      </c>
      <c r="T85" s="96"/>
      <c r="U85" s="96"/>
      <c r="V85" s="96"/>
    </row>
    <row r="86" spans="1:25" s="104" customFormat="1" hidden="1">
      <c r="A86" s="208" t="s">
        <v>37</v>
      </c>
      <c r="B86" s="216">
        <v>4.22</v>
      </c>
      <c r="C86" s="113">
        <v>3.83</v>
      </c>
      <c r="D86" s="113">
        <v>3.65</v>
      </c>
      <c r="E86" s="113">
        <v>4.21</v>
      </c>
      <c r="F86" s="113">
        <v>4.32</v>
      </c>
      <c r="G86" s="113">
        <v>4.7600000000000007</v>
      </c>
      <c r="H86" s="113">
        <v>4.8</v>
      </c>
      <c r="I86" s="217">
        <v>4.6100000000000003</v>
      </c>
      <c r="J86" s="123">
        <v>4.6500000000000004</v>
      </c>
      <c r="K86" s="123">
        <v>4.67</v>
      </c>
      <c r="L86" s="123">
        <v>4.7</v>
      </c>
      <c r="M86" s="123">
        <v>4.72</v>
      </c>
      <c r="N86" s="123">
        <v>4.75</v>
      </c>
      <c r="O86" s="123">
        <v>4.7699999999999996</v>
      </c>
      <c r="P86" s="123">
        <v>4.79</v>
      </c>
      <c r="Q86" s="123">
        <v>4.8099999999999996</v>
      </c>
      <c r="R86" s="123">
        <v>4.83</v>
      </c>
      <c r="S86" s="124">
        <v>4.8500000000000005</v>
      </c>
      <c r="T86" s="96"/>
      <c r="U86" s="96"/>
      <c r="V86" s="96"/>
    </row>
    <row r="87" spans="1:25" s="104" customFormat="1" hidden="1">
      <c r="A87" s="162" t="s">
        <v>38</v>
      </c>
      <c r="B87" s="121">
        <v>1.79</v>
      </c>
      <c r="C87" s="25">
        <v>1.9900000000000002</v>
      </c>
      <c r="D87" s="25">
        <v>1.9900000000000002</v>
      </c>
      <c r="E87" s="25">
        <v>2.3800000000000003</v>
      </c>
      <c r="F87" s="25">
        <v>2.3199999999999998</v>
      </c>
      <c r="G87" s="25">
        <v>2.4699999999999998</v>
      </c>
      <c r="H87" s="25">
        <v>2.52</v>
      </c>
      <c r="I87" s="114">
        <v>2.4500000000000002</v>
      </c>
      <c r="J87" s="47">
        <v>2.54</v>
      </c>
      <c r="K87" s="47">
        <v>2.5700000000000003</v>
      </c>
      <c r="L87" s="47">
        <v>2.59</v>
      </c>
      <c r="M87" s="47">
        <v>2.6</v>
      </c>
      <c r="N87" s="47">
        <v>2.6100000000000003</v>
      </c>
      <c r="O87" s="47">
        <v>2.6100000000000003</v>
      </c>
      <c r="P87" s="47">
        <v>2.62</v>
      </c>
      <c r="Q87" s="47">
        <v>2.62</v>
      </c>
      <c r="R87" s="47">
        <v>2.62</v>
      </c>
      <c r="S87" s="67">
        <v>2.63</v>
      </c>
      <c r="T87" s="96"/>
      <c r="U87" s="96"/>
      <c r="V87" s="96"/>
    </row>
    <row r="88" spans="1:25" hidden="1">
      <c r="A88" s="210" t="s">
        <v>41</v>
      </c>
      <c r="B88" s="122">
        <v>0.2</v>
      </c>
      <c r="C88" s="116">
        <v>0.19</v>
      </c>
      <c r="D88" s="116">
        <v>0.21</v>
      </c>
      <c r="E88" s="116">
        <v>0.25</v>
      </c>
      <c r="F88" s="116">
        <v>0.26</v>
      </c>
      <c r="G88" s="116">
        <v>0.3</v>
      </c>
      <c r="H88" s="116">
        <v>0.28999999999999998</v>
      </c>
      <c r="I88" s="117">
        <v>0.33</v>
      </c>
      <c r="J88" s="168">
        <v>0.33999999999999997</v>
      </c>
      <c r="K88" s="168">
        <v>0.33999999999999997</v>
      </c>
      <c r="L88" s="168">
        <v>0.33999999999999997</v>
      </c>
      <c r="M88" s="168">
        <v>0.33999999999999997</v>
      </c>
      <c r="N88" s="168">
        <v>0.33999999999999997</v>
      </c>
      <c r="O88" s="168">
        <v>0.33999999999999997</v>
      </c>
      <c r="P88" s="168">
        <v>0.33999999999999997</v>
      </c>
      <c r="Q88" s="168">
        <v>0.33999999999999997</v>
      </c>
      <c r="R88" s="168">
        <v>0.33999999999999997</v>
      </c>
      <c r="S88" s="169">
        <v>0.33999999999999997</v>
      </c>
      <c r="T88" s="96"/>
      <c r="U88" s="96"/>
      <c r="V88" s="96"/>
    </row>
    <row r="89" spans="1:25" s="104" customFormat="1" hidden="1">
      <c r="A89" s="208" t="s">
        <v>39</v>
      </c>
      <c r="B89" s="216">
        <v>0.13</v>
      </c>
      <c r="C89" s="113">
        <v>0.13999999999999999</v>
      </c>
      <c r="D89" s="113">
        <v>0.11</v>
      </c>
      <c r="E89" s="113">
        <v>0.11</v>
      </c>
      <c r="F89" s="113">
        <v>0.11</v>
      </c>
      <c r="G89" s="113">
        <v>0.11</v>
      </c>
      <c r="H89" s="113">
        <v>0.19</v>
      </c>
      <c r="I89" s="217">
        <v>0.2</v>
      </c>
      <c r="J89" s="123">
        <v>0.19</v>
      </c>
      <c r="K89" s="123">
        <v>0.19</v>
      </c>
      <c r="L89" s="123">
        <v>0.2</v>
      </c>
      <c r="M89" s="123">
        <v>0.2</v>
      </c>
      <c r="N89" s="123">
        <v>0.2</v>
      </c>
      <c r="O89" s="123">
        <v>0.2</v>
      </c>
      <c r="P89" s="123">
        <v>0.2</v>
      </c>
      <c r="Q89" s="123">
        <v>0.2</v>
      </c>
      <c r="R89" s="123">
        <v>0.2</v>
      </c>
      <c r="S89" s="124">
        <v>0.2</v>
      </c>
      <c r="T89" s="96"/>
      <c r="U89" s="96"/>
      <c r="V89" s="96"/>
    </row>
    <row r="90" spans="1:25" hidden="1">
      <c r="A90" s="162" t="s">
        <v>40</v>
      </c>
      <c r="B90" s="121">
        <v>5.9799999999999995</v>
      </c>
      <c r="C90" s="25">
        <v>5.42</v>
      </c>
      <c r="D90" s="25">
        <v>5.45</v>
      </c>
      <c r="E90" s="25">
        <v>6.0699999999999994</v>
      </c>
      <c r="F90" s="25">
        <v>5.64</v>
      </c>
      <c r="G90" s="25">
        <v>5.72</v>
      </c>
      <c r="H90" s="25">
        <v>5.47</v>
      </c>
      <c r="I90" s="114">
        <v>5.4399999999999995</v>
      </c>
      <c r="J90" s="47">
        <v>5.24</v>
      </c>
      <c r="K90" s="47">
        <v>5.2299999999999995</v>
      </c>
      <c r="L90" s="47">
        <v>5.24</v>
      </c>
      <c r="M90" s="47">
        <v>5.24</v>
      </c>
      <c r="N90" s="47">
        <v>5.24</v>
      </c>
      <c r="O90" s="47">
        <v>5.24</v>
      </c>
      <c r="P90" s="47">
        <v>5.24</v>
      </c>
      <c r="Q90" s="47">
        <v>5.24</v>
      </c>
      <c r="R90" s="47">
        <v>5.24</v>
      </c>
      <c r="S90" s="67">
        <v>5.24</v>
      </c>
      <c r="T90" s="96"/>
      <c r="U90" s="96"/>
      <c r="V90" s="96"/>
    </row>
    <row r="91" spans="1:25">
      <c r="A91" s="167" t="s">
        <v>2</v>
      </c>
      <c r="B91" s="120">
        <v>8.26</v>
      </c>
      <c r="C91" s="24">
        <v>7.73</v>
      </c>
      <c r="D91" s="24">
        <v>7.33</v>
      </c>
      <c r="E91" s="24">
        <v>7.7899999999999991</v>
      </c>
      <c r="F91" s="24">
        <v>7.45</v>
      </c>
      <c r="G91" s="24">
        <v>7.4700000000000006</v>
      </c>
      <c r="H91" s="24">
        <v>7.4399999999999995</v>
      </c>
      <c r="I91" s="119">
        <v>7.43</v>
      </c>
      <c r="J91" s="46">
        <v>7.56</v>
      </c>
      <c r="K91" s="46">
        <v>7.64</v>
      </c>
      <c r="L91" s="46">
        <v>7.64</v>
      </c>
      <c r="M91" s="46">
        <v>7.64</v>
      </c>
      <c r="N91" s="46">
        <v>7.64</v>
      </c>
      <c r="O91" s="46">
        <v>7.63</v>
      </c>
      <c r="P91" s="46">
        <v>7.6199999999999992</v>
      </c>
      <c r="Q91" s="46">
        <v>7.6199999999999992</v>
      </c>
      <c r="R91" s="46">
        <v>7.6099999999999994</v>
      </c>
      <c r="S91" s="66">
        <v>7.6</v>
      </c>
      <c r="T91" s="96"/>
      <c r="U91" s="96"/>
      <c r="V91" s="96"/>
    </row>
    <row r="92" spans="1:25" s="104" customFormat="1" hidden="1">
      <c r="A92" s="212" t="s">
        <v>42</v>
      </c>
      <c r="B92" s="121">
        <v>3.39</v>
      </c>
      <c r="C92" s="25">
        <v>3.15</v>
      </c>
      <c r="D92" s="25">
        <v>3</v>
      </c>
      <c r="E92" s="25">
        <v>3.2099999999999995</v>
      </c>
      <c r="F92" s="25">
        <v>3.08</v>
      </c>
      <c r="G92" s="25">
        <v>3.08</v>
      </c>
      <c r="H92" s="25">
        <v>3.11</v>
      </c>
      <c r="I92" s="114">
        <v>3.11</v>
      </c>
      <c r="J92" s="47">
        <v>3.16</v>
      </c>
      <c r="K92" s="47">
        <v>3.16</v>
      </c>
      <c r="L92" s="47">
        <v>3.16</v>
      </c>
      <c r="M92" s="47">
        <v>3.16</v>
      </c>
      <c r="N92" s="47">
        <v>3.16</v>
      </c>
      <c r="O92" s="47">
        <v>3.16</v>
      </c>
      <c r="P92" s="47">
        <v>3.15</v>
      </c>
      <c r="Q92" s="47">
        <v>3.15</v>
      </c>
      <c r="R92" s="47">
        <v>3.15</v>
      </c>
      <c r="S92" s="67">
        <v>3.1399999999999997</v>
      </c>
      <c r="T92" s="96"/>
      <c r="U92" s="96"/>
      <c r="V92" s="96"/>
    </row>
    <row r="93" spans="1:25" s="104" customFormat="1" hidden="1">
      <c r="A93" s="212" t="s">
        <v>43</v>
      </c>
      <c r="B93" s="121">
        <v>4.87</v>
      </c>
      <c r="C93" s="25">
        <v>4.58</v>
      </c>
      <c r="D93" s="25">
        <v>4.33</v>
      </c>
      <c r="E93" s="25">
        <v>4.58</v>
      </c>
      <c r="F93" s="25">
        <v>4.37</v>
      </c>
      <c r="G93" s="25">
        <v>4.3900000000000006</v>
      </c>
      <c r="H93" s="25">
        <v>4.33</v>
      </c>
      <c r="I93" s="114">
        <v>4.32</v>
      </c>
      <c r="J93" s="47">
        <v>4.3999999999999995</v>
      </c>
      <c r="K93" s="47">
        <v>4.4799999999999995</v>
      </c>
      <c r="L93" s="47">
        <v>4.4799999999999995</v>
      </c>
      <c r="M93" s="47">
        <v>4.4799999999999995</v>
      </c>
      <c r="N93" s="47">
        <v>4.4799999999999995</v>
      </c>
      <c r="O93" s="47">
        <v>4.47</v>
      </c>
      <c r="P93" s="47">
        <v>4.47</v>
      </c>
      <c r="Q93" s="47">
        <v>4.47</v>
      </c>
      <c r="R93" s="47">
        <v>4.46</v>
      </c>
      <c r="S93" s="67">
        <v>4.46</v>
      </c>
      <c r="T93" s="96"/>
      <c r="U93" s="96"/>
      <c r="V93" s="96"/>
    </row>
    <row r="94" spans="1:25">
      <c r="A94" s="167" t="s">
        <v>4</v>
      </c>
      <c r="B94" s="120">
        <v>7.2900000000000009</v>
      </c>
      <c r="C94" s="24">
        <v>6.88</v>
      </c>
      <c r="D94" s="24">
        <v>6.58</v>
      </c>
      <c r="E94" s="24">
        <v>6.8199999999999994</v>
      </c>
      <c r="F94" s="24">
        <v>6.6000000000000005</v>
      </c>
      <c r="G94" s="24">
        <v>6.72</v>
      </c>
      <c r="H94" s="24">
        <v>6.6199999999999992</v>
      </c>
      <c r="I94" s="119">
        <v>6.5299999999999994</v>
      </c>
      <c r="J94" s="46">
        <v>6.16</v>
      </c>
      <c r="K94" s="46">
        <v>6.2799999999999994</v>
      </c>
      <c r="L94" s="46">
        <v>6.29</v>
      </c>
      <c r="M94" s="46">
        <v>6.3</v>
      </c>
      <c r="N94" s="46">
        <v>6.3</v>
      </c>
      <c r="O94" s="46">
        <v>6.2700000000000005</v>
      </c>
      <c r="P94" s="46">
        <v>6.2399999999999993</v>
      </c>
      <c r="Q94" s="46">
        <v>6.21</v>
      </c>
      <c r="R94" s="46">
        <v>6.21</v>
      </c>
      <c r="S94" s="66">
        <v>6.21</v>
      </c>
      <c r="T94" s="96"/>
      <c r="U94" s="96"/>
      <c r="V94" s="96"/>
    </row>
    <row r="95" spans="1:25" s="104" customFormat="1">
      <c r="A95" s="167" t="s">
        <v>3</v>
      </c>
      <c r="B95" s="120">
        <v>18.72</v>
      </c>
      <c r="C95" s="24">
        <v>18.12</v>
      </c>
      <c r="D95" s="24">
        <v>17.549999999999997</v>
      </c>
      <c r="E95" s="24">
        <v>17.299999999999997</v>
      </c>
      <c r="F95" s="24">
        <v>16.760000000000002</v>
      </c>
      <c r="G95" s="24">
        <v>16.600000000000001</v>
      </c>
      <c r="H95" s="24">
        <v>16.25</v>
      </c>
      <c r="I95" s="119">
        <v>16.54</v>
      </c>
      <c r="J95" s="46">
        <v>16.34</v>
      </c>
      <c r="K95" s="46">
        <v>16.5</v>
      </c>
      <c r="L95" s="46">
        <v>16.54</v>
      </c>
      <c r="M95" s="46">
        <v>16.580000000000002</v>
      </c>
      <c r="N95" s="46">
        <v>16.61</v>
      </c>
      <c r="O95" s="46">
        <v>16.63</v>
      </c>
      <c r="P95" s="46">
        <v>16.66</v>
      </c>
      <c r="Q95" s="46">
        <v>16.689999999999998</v>
      </c>
      <c r="R95" s="46">
        <v>16.71</v>
      </c>
      <c r="S95" s="66">
        <v>16.739999999999998</v>
      </c>
      <c r="T95" s="96"/>
      <c r="U95" s="96"/>
      <c r="V95" s="96"/>
    </row>
    <row r="96" spans="1:25" s="104" customFormat="1">
      <c r="A96" s="211" t="s">
        <v>57</v>
      </c>
      <c r="B96" s="218">
        <v>0.74</v>
      </c>
      <c r="C96" s="205">
        <v>0.72999999999999987</v>
      </c>
      <c r="D96" s="205">
        <v>0.73000000000000009</v>
      </c>
      <c r="E96" s="205">
        <v>0.75</v>
      </c>
      <c r="F96" s="205">
        <v>0.68</v>
      </c>
      <c r="G96" s="205">
        <v>0.72</v>
      </c>
      <c r="H96" s="205">
        <v>0.75000000000000011</v>
      </c>
      <c r="I96" s="219">
        <v>0.83</v>
      </c>
      <c r="J96" s="46">
        <v>0.84</v>
      </c>
      <c r="K96" s="46">
        <v>0.84</v>
      </c>
      <c r="L96" s="46">
        <v>0.84</v>
      </c>
      <c r="M96" s="46">
        <v>0.84</v>
      </c>
      <c r="N96" s="46">
        <v>0.84</v>
      </c>
      <c r="O96" s="46">
        <v>0.85000000000000009</v>
      </c>
      <c r="P96" s="46">
        <v>0.85000000000000009</v>
      </c>
      <c r="Q96" s="46">
        <v>0.85000000000000009</v>
      </c>
      <c r="R96" s="46">
        <v>0.85000000000000009</v>
      </c>
      <c r="S96" s="66">
        <v>0.85000000000000009</v>
      </c>
      <c r="T96" s="96"/>
      <c r="U96" s="96"/>
      <c r="V96" s="96"/>
    </row>
    <row r="97" spans="1:22" s="104" customFormat="1">
      <c r="A97" s="167" t="s">
        <v>77</v>
      </c>
      <c r="B97" s="120">
        <v>1.1900000000000002</v>
      </c>
      <c r="C97" s="24">
        <v>1.2</v>
      </c>
      <c r="D97" s="24">
        <v>1.22</v>
      </c>
      <c r="E97" s="24">
        <v>1.34</v>
      </c>
      <c r="F97" s="24">
        <v>1.3299999999999998</v>
      </c>
      <c r="G97" s="24">
        <v>1.35</v>
      </c>
      <c r="H97" s="24">
        <v>1.44</v>
      </c>
      <c r="I97" s="119">
        <v>1.51</v>
      </c>
      <c r="J97" s="46">
        <v>1.52</v>
      </c>
      <c r="K97" s="46">
        <v>1.52</v>
      </c>
      <c r="L97" s="46">
        <v>1.52</v>
      </c>
      <c r="M97" s="46">
        <v>1.52</v>
      </c>
      <c r="N97" s="46">
        <v>1.52</v>
      </c>
      <c r="O97" s="46">
        <v>1.52</v>
      </c>
      <c r="P97" s="46">
        <v>1.52</v>
      </c>
      <c r="Q97" s="46">
        <v>1.52</v>
      </c>
      <c r="R97" s="46">
        <v>1.52</v>
      </c>
      <c r="S97" s="66">
        <v>1.52</v>
      </c>
      <c r="T97" s="96"/>
      <c r="U97" s="96"/>
      <c r="V97" s="96"/>
    </row>
    <row r="98" spans="1:22">
      <c r="A98" s="167" t="s">
        <v>80</v>
      </c>
      <c r="B98" s="120">
        <v>1.37</v>
      </c>
      <c r="C98" s="24">
        <v>1.3299999999999998</v>
      </c>
      <c r="D98" s="24">
        <v>1.35</v>
      </c>
      <c r="E98" s="24">
        <v>1.32</v>
      </c>
      <c r="F98" s="24">
        <v>1.3</v>
      </c>
      <c r="G98" s="24">
        <v>1.38</v>
      </c>
      <c r="H98" s="24">
        <v>1.54</v>
      </c>
      <c r="I98" s="119">
        <v>1.82</v>
      </c>
      <c r="J98" s="46">
        <v>1.8800000000000001</v>
      </c>
      <c r="K98" s="46">
        <v>1.9</v>
      </c>
      <c r="L98" s="46">
        <v>1.92</v>
      </c>
      <c r="M98" s="46">
        <v>1.9300000000000002</v>
      </c>
      <c r="N98" s="46">
        <v>1.94</v>
      </c>
      <c r="O98" s="46">
        <v>1.95</v>
      </c>
      <c r="P98" s="46">
        <v>1.96</v>
      </c>
      <c r="Q98" s="46">
        <v>1.9800000000000002</v>
      </c>
      <c r="R98" s="46">
        <v>1.9900000000000002</v>
      </c>
      <c r="S98" s="66">
        <v>2</v>
      </c>
      <c r="T98" s="96"/>
      <c r="U98" s="96"/>
      <c r="V98" s="96"/>
    </row>
    <row r="99" spans="1:22" s="104" customFormat="1">
      <c r="A99" s="256" t="s">
        <v>78</v>
      </c>
      <c r="B99" s="253">
        <v>0.47000000000000003</v>
      </c>
      <c r="C99" s="252">
        <v>0.45999999999999996</v>
      </c>
      <c r="D99" s="252">
        <v>0.43</v>
      </c>
      <c r="E99" s="252">
        <v>0.42</v>
      </c>
      <c r="F99" s="252">
        <v>0.4</v>
      </c>
      <c r="G99" s="252">
        <v>0.42</v>
      </c>
      <c r="H99" s="252">
        <v>0.45999999999999996</v>
      </c>
      <c r="I99" s="254">
        <v>0.48</v>
      </c>
      <c r="J99" s="255">
        <v>0.49</v>
      </c>
      <c r="K99" s="64">
        <v>0.48</v>
      </c>
      <c r="L99" s="64">
        <v>0.49</v>
      </c>
      <c r="M99" s="64">
        <v>0.49</v>
      </c>
      <c r="N99" s="64">
        <v>0.49</v>
      </c>
      <c r="O99" s="64">
        <v>0.49</v>
      </c>
      <c r="P99" s="64">
        <v>0.49</v>
      </c>
      <c r="Q99" s="64">
        <v>0.49</v>
      </c>
      <c r="R99" s="64">
        <v>0.49</v>
      </c>
      <c r="S99" s="69">
        <v>0.49</v>
      </c>
      <c r="T99" s="96"/>
      <c r="U99" s="96"/>
      <c r="V99" s="96"/>
    </row>
    <row r="100" spans="1:22" ht="25.5" customHeight="1">
      <c r="A100" s="379" t="s">
        <v>97</v>
      </c>
      <c r="B100" s="379"/>
      <c r="C100" s="379"/>
      <c r="D100" s="379"/>
      <c r="E100" s="379"/>
      <c r="F100" s="379"/>
      <c r="G100" s="379"/>
      <c r="H100" s="379"/>
      <c r="I100" s="379"/>
      <c r="J100" s="379"/>
      <c r="K100" s="379"/>
      <c r="L100" s="379"/>
      <c r="M100" s="379"/>
      <c r="N100" s="379"/>
      <c r="O100" s="379"/>
      <c r="P100" s="379"/>
      <c r="Q100" s="379"/>
      <c r="R100" s="379"/>
      <c r="S100" s="379"/>
    </row>
    <row r="101" spans="1:22" s="104" customFormat="1" ht="15" customHeight="1">
      <c r="A101" s="380" t="s">
        <v>82</v>
      </c>
      <c r="B101" s="381"/>
      <c r="C101" s="381"/>
      <c r="D101" s="381"/>
      <c r="E101" s="381"/>
      <c r="F101" s="381"/>
      <c r="G101" s="381"/>
      <c r="H101" s="257"/>
      <c r="I101" s="257"/>
      <c r="J101" s="257"/>
      <c r="K101" s="257"/>
      <c r="L101" s="257"/>
      <c r="M101" s="257"/>
      <c r="N101" s="257"/>
      <c r="O101" s="257"/>
      <c r="P101" s="257"/>
      <c r="Q101" s="257"/>
      <c r="R101" s="257"/>
      <c r="S101" s="257"/>
    </row>
    <row r="102" spans="1:22" ht="19.5" customHeight="1">
      <c r="A102" s="378" t="s">
        <v>62</v>
      </c>
      <c r="B102" s="378"/>
      <c r="C102" s="378"/>
      <c r="D102" s="378"/>
      <c r="E102" s="378"/>
      <c r="F102" s="378"/>
      <c r="G102" s="378"/>
      <c r="H102" s="378"/>
      <c r="I102" s="378"/>
      <c r="J102" s="378"/>
      <c r="K102" s="378"/>
      <c r="L102" s="378"/>
      <c r="M102" s="378"/>
      <c r="N102" s="378"/>
      <c r="O102" s="378"/>
      <c r="P102" s="378"/>
      <c r="Q102" s="378"/>
      <c r="R102" s="378"/>
      <c r="S102" s="378"/>
    </row>
    <row r="103" spans="1:22" ht="21" customHeight="1">
      <c r="A103" s="378"/>
      <c r="B103" s="378"/>
      <c r="C103" s="378"/>
      <c r="D103" s="378"/>
      <c r="E103" s="378"/>
      <c r="F103" s="378"/>
      <c r="G103" s="378"/>
      <c r="H103" s="378"/>
      <c r="I103" s="378"/>
      <c r="J103" s="378"/>
      <c r="K103" s="378"/>
      <c r="L103" s="378"/>
      <c r="M103" s="378"/>
      <c r="N103" s="378"/>
      <c r="O103" s="378"/>
      <c r="P103" s="378"/>
      <c r="Q103" s="378"/>
      <c r="R103" s="378"/>
      <c r="S103" s="378"/>
    </row>
    <row r="104" spans="1:22">
      <c r="A104" s="30" t="s">
        <v>95</v>
      </c>
      <c r="B104" s="26"/>
      <c r="C104" s="26"/>
      <c r="D104" s="26"/>
      <c r="E104" s="26"/>
      <c r="F104" s="26"/>
      <c r="G104" s="26"/>
      <c r="H104" s="77"/>
      <c r="I104" s="27"/>
      <c r="J104" s="27"/>
      <c r="K104" s="27"/>
      <c r="L104" s="27"/>
      <c r="M104" s="27"/>
      <c r="N104" s="27"/>
      <c r="O104" s="27"/>
      <c r="P104" s="27"/>
      <c r="Q104" s="27"/>
    </row>
    <row r="105" spans="1:22">
      <c r="A105" s="258" t="s">
        <v>76</v>
      </c>
    </row>
  </sheetData>
  <mergeCells count="5">
    <mergeCell ref="J3:S3"/>
    <mergeCell ref="B3:I3"/>
    <mergeCell ref="A102:S103"/>
    <mergeCell ref="A100:S100"/>
    <mergeCell ref="A101:G101"/>
  </mergeCells>
  <pageMargins left="0.23622047244094491" right="0.23622047244094491" top="0.74803149606299213" bottom="0.74803149606299213" header="0.31496062992125984" footer="0.31496062992125984"/>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53"/>
  <sheetViews>
    <sheetView zoomScaleNormal="100" workbookViewId="0">
      <selection activeCell="X22" sqref="X22"/>
    </sheetView>
  </sheetViews>
  <sheetFormatPr baseColWidth="10" defaultRowHeight="18" customHeight="1"/>
  <cols>
    <col min="1" max="1" width="32.5703125" style="104" customWidth="1"/>
    <col min="2" max="2" width="9.85546875" style="104" customWidth="1"/>
    <col min="3" max="3" width="9.5703125" style="104" customWidth="1"/>
    <col min="4" max="4" width="8.5703125" style="104" customWidth="1"/>
    <col min="5" max="5" width="7.5703125" style="104" customWidth="1"/>
    <col min="6" max="6" width="8.5703125" style="104" customWidth="1"/>
    <col min="7" max="7" width="7.7109375" style="104" customWidth="1"/>
    <col min="8" max="8" width="7.140625" style="104" customWidth="1"/>
    <col min="9" max="9" width="8.7109375" style="104" customWidth="1"/>
    <col min="10" max="10" width="8" style="104" customWidth="1"/>
    <col min="11" max="11" width="6.7109375" style="104" customWidth="1"/>
    <col min="12" max="12" width="7.5703125" style="104" hidden="1" customWidth="1"/>
    <col min="13" max="13" width="8.85546875" style="104" hidden="1" customWidth="1"/>
    <col min="14" max="14" width="9" style="104" customWidth="1"/>
    <col min="15" max="15" width="7.85546875" style="104" hidden="1" customWidth="1"/>
    <col min="16" max="16" width="7.85546875" style="104" customWidth="1"/>
    <col min="17" max="17" width="8.42578125" style="104" hidden="1" customWidth="1"/>
    <col min="18" max="18" width="7.5703125" style="104" customWidth="1"/>
    <col min="19" max="19" width="8.42578125" style="104" customWidth="1"/>
    <col min="20" max="20" width="7.85546875" style="104" customWidth="1"/>
    <col min="21" max="21" width="7.42578125" style="104" customWidth="1"/>
    <col min="22" max="16384" width="11.42578125" style="104"/>
  </cols>
  <sheetData>
    <row r="1" spans="1:22" ht="18" customHeight="1">
      <c r="A1" s="49" t="s">
        <v>86</v>
      </c>
      <c r="B1" s="36"/>
      <c r="C1" s="35"/>
      <c r="D1" s="35"/>
      <c r="E1" s="35"/>
      <c r="F1" s="35"/>
      <c r="G1" s="35"/>
      <c r="H1" s="35"/>
      <c r="I1" s="35"/>
      <c r="J1" s="35"/>
      <c r="K1" s="35"/>
      <c r="L1" s="35"/>
      <c r="M1" s="35"/>
      <c r="N1" s="35"/>
      <c r="O1" s="35"/>
      <c r="P1" s="35"/>
      <c r="Q1" s="35"/>
      <c r="R1" s="35"/>
      <c r="S1" s="35"/>
    </row>
    <row r="2" spans="1:22" ht="18" customHeight="1">
      <c r="A2" s="35"/>
      <c r="B2" s="36"/>
      <c r="C2" s="35"/>
      <c r="D2" s="35"/>
      <c r="E2" s="35"/>
      <c r="G2" s="97"/>
      <c r="P2" s="17"/>
      <c r="S2" s="382"/>
      <c r="T2" s="382"/>
      <c r="U2" s="382"/>
    </row>
    <row r="3" spans="1:22" ht="26.25" customHeight="1">
      <c r="A3" s="37"/>
      <c r="B3" s="277">
        <v>2016</v>
      </c>
      <c r="C3" s="277">
        <v>2017</v>
      </c>
      <c r="D3" s="384" t="s">
        <v>30</v>
      </c>
      <c r="E3" s="384"/>
      <c r="F3" s="222">
        <v>2018</v>
      </c>
      <c r="G3" s="385" t="s">
        <v>31</v>
      </c>
      <c r="H3" s="386"/>
      <c r="I3" s="193">
        <v>2019</v>
      </c>
      <c r="J3" s="385" t="s">
        <v>69</v>
      </c>
      <c r="K3" s="386"/>
      <c r="L3" s="194">
        <v>2020</v>
      </c>
      <c r="M3" s="194">
        <v>2021</v>
      </c>
      <c r="N3" s="194">
        <v>2022</v>
      </c>
      <c r="O3" s="194">
        <v>2023</v>
      </c>
      <c r="P3" s="194">
        <v>2024</v>
      </c>
      <c r="Q3" s="194">
        <v>2025</v>
      </c>
      <c r="R3" s="194">
        <v>2026</v>
      </c>
      <c r="S3" s="194">
        <v>2027</v>
      </c>
      <c r="T3" s="387" t="s">
        <v>46</v>
      </c>
      <c r="U3" s="388"/>
    </row>
    <row r="4" spans="1:22" ht="18" customHeight="1">
      <c r="A4" s="37"/>
      <c r="B4" s="389" t="s">
        <v>6</v>
      </c>
      <c r="C4" s="390"/>
      <c r="D4" s="277" t="s">
        <v>6</v>
      </c>
      <c r="E4" s="221" t="s">
        <v>61</v>
      </c>
      <c r="F4" s="223" t="s">
        <v>60</v>
      </c>
      <c r="G4" s="224" t="s">
        <v>6</v>
      </c>
      <c r="H4" s="238" t="s">
        <v>61</v>
      </c>
      <c r="I4" s="223" t="s">
        <v>60</v>
      </c>
      <c r="J4" s="224" t="s">
        <v>6</v>
      </c>
      <c r="K4" s="224" t="s">
        <v>61</v>
      </c>
      <c r="L4" s="369" t="s">
        <v>12</v>
      </c>
      <c r="M4" s="370"/>
      <c r="N4" s="370"/>
      <c r="O4" s="370"/>
      <c r="P4" s="370"/>
      <c r="Q4" s="370"/>
      <c r="R4" s="370"/>
      <c r="S4" s="371"/>
      <c r="T4" s="224" t="s">
        <v>6</v>
      </c>
      <c r="U4" s="224" t="s">
        <v>61</v>
      </c>
    </row>
    <row r="5" spans="1:22" ht="15">
      <c r="A5" s="234" t="s">
        <v>44</v>
      </c>
      <c r="B5" s="130">
        <f>SUM(B6:B12)</f>
        <v>210618.1667</v>
      </c>
      <c r="C5" s="130">
        <f>SUM(C6:C12)</f>
        <v>211849</v>
      </c>
      <c r="D5" s="132">
        <f t="shared" ref="D5:D20" si="0">C5-B5</f>
        <v>1230.8332999999984</v>
      </c>
      <c r="E5" s="184">
        <f t="shared" ref="E5:E23" si="1">D5/B5*100</f>
        <v>0.5843908525484276</v>
      </c>
      <c r="F5" s="232">
        <f>SUM(F6:F12)</f>
        <v>223200</v>
      </c>
      <c r="G5" s="345">
        <f t="shared" ref="G5:G26" si="2">ROUND(F5-C5,-2)</f>
        <v>11400</v>
      </c>
      <c r="H5" s="137">
        <f>G5/C5*100</f>
        <v>5.3811913202328077</v>
      </c>
      <c r="I5" s="144">
        <f t="shared" ref="I5:L5" si="3">SUM(I6:I12)</f>
        <v>221200</v>
      </c>
      <c r="J5" s="233">
        <f>I5-F5</f>
        <v>-2000</v>
      </c>
      <c r="K5" s="190">
        <f>(I5-F5)/F5*100</f>
        <v>-0.8960573476702508</v>
      </c>
      <c r="L5" s="144">
        <f t="shared" si="3"/>
        <v>219000</v>
      </c>
      <c r="M5" s="144">
        <f t="shared" ref="M5:S5" si="4">SUM(M6:M12)</f>
        <v>219000</v>
      </c>
      <c r="N5" s="144">
        <f t="shared" si="4"/>
        <v>220000</v>
      </c>
      <c r="O5" s="144">
        <f t="shared" si="4"/>
        <v>222000</v>
      </c>
      <c r="P5" s="144">
        <f t="shared" si="4"/>
        <v>228000</v>
      </c>
      <c r="Q5" s="144">
        <f t="shared" si="4"/>
        <v>228000</v>
      </c>
      <c r="R5" s="144">
        <f t="shared" si="4"/>
        <v>229000</v>
      </c>
      <c r="S5" s="144">
        <f t="shared" si="4"/>
        <v>229000</v>
      </c>
      <c r="T5" s="144">
        <f t="shared" ref="T5" si="5">SUM(T6:T12)</f>
        <v>17000</v>
      </c>
      <c r="U5" s="351">
        <f t="shared" ref="U5:U25" si="6">T5/C5*100</f>
        <v>8.02458354771559</v>
      </c>
      <c r="V5" s="352"/>
    </row>
    <row r="6" spans="1:22" ht="18" customHeight="1">
      <c r="A6" s="225" t="s">
        <v>18</v>
      </c>
      <c r="B6" s="134">
        <v>32340</v>
      </c>
      <c r="C6" s="134">
        <v>33183</v>
      </c>
      <c r="D6" s="133">
        <f t="shared" si="0"/>
        <v>843</v>
      </c>
      <c r="E6" s="72">
        <f t="shared" si="1"/>
        <v>2.6066790352504641</v>
      </c>
      <c r="F6" s="188">
        <v>34200</v>
      </c>
      <c r="G6" s="188">
        <f t="shared" si="2"/>
        <v>1000</v>
      </c>
      <c r="H6" s="138">
        <f>G6/C6*100</f>
        <v>3.0135912967483351</v>
      </c>
      <c r="I6" s="135">
        <v>33700</v>
      </c>
      <c r="J6" s="188">
        <f t="shared" ref="J6:J7" si="7">I6-F6</f>
        <v>-500</v>
      </c>
      <c r="K6" s="103">
        <f t="shared" ref="K6:K24" si="8">(I6-F6)/F6*100</f>
        <v>-1.4619883040935671</v>
      </c>
      <c r="L6" s="135">
        <v>33000</v>
      </c>
      <c r="M6" s="135">
        <v>33000</v>
      </c>
      <c r="N6" s="135">
        <v>33000</v>
      </c>
      <c r="O6" s="135">
        <v>33000</v>
      </c>
      <c r="P6" s="135">
        <v>34000</v>
      </c>
      <c r="Q6" s="135">
        <v>34000</v>
      </c>
      <c r="R6" s="135">
        <v>34000</v>
      </c>
      <c r="S6" s="135">
        <v>34000</v>
      </c>
      <c r="T6" s="135">
        <f t="shared" ref="T6:T12" si="9">ROUND(S6-C6,-3)</f>
        <v>1000</v>
      </c>
      <c r="U6" s="353">
        <f t="shared" si="6"/>
        <v>3.0135912967483351</v>
      </c>
      <c r="V6" s="352"/>
    </row>
    <row r="7" spans="1:22" ht="18" customHeight="1">
      <c r="A7" s="225" t="s">
        <v>19</v>
      </c>
      <c r="B7" s="134">
        <v>23493.5</v>
      </c>
      <c r="C7" s="134">
        <v>22728</v>
      </c>
      <c r="D7" s="133">
        <f t="shared" si="0"/>
        <v>-765.5</v>
      </c>
      <c r="E7" s="72">
        <f t="shared" si="1"/>
        <v>-3.2583480537169853</v>
      </c>
      <c r="F7" s="188">
        <v>24600</v>
      </c>
      <c r="G7" s="188">
        <f t="shared" si="2"/>
        <v>1900</v>
      </c>
      <c r="H7" s="138">
        <f t="shared" ref="H7:H10" si="10">G7/C7*100</f>
        <v>8.3597324885603665</v>
      </c>
      <c r="I7" s="135">
        <v>24500</v>
      </c>
      <c r="J7" s="188">
        <f t="shared" si="7"/>
        <v>-100</v>
      </c>
      <c r="K7" s="191">
        <f t="shared" si="8"/>
        <v>-0.40650406504065045</v>
      </c>
      <c r="L7" s="135">
        <v>24000</v>
      </c>
      <c r="M7" s="135">
        <v>24000</v>
      </c>
      <c r="N7" s="135">
        <v>24000</v>
      </c>
      <c r="O7" s="135">
        <v>24000</v>
      </c>
      <c r="P7" s="135">
        <v>25000</v>
      </c>
      <c r="Q7" s="135">
        <v>25000</v>
      </c>
      <c r="R7" s="135">
        <v>25000</v>
      </c>
      <c r="S7" s="135">
        <v>25000</v>
      </c>
      <c r="T7" s="135">
        <f t="shared" si="9"/>
        <v>2000</v>
      </c>
      <c r="U7" s="353">
        <f t="shared" si="6"/>
        <v>8.7997184090109126</v>
      </c>
      <c r="V7" s="352"/>
    </row>
    <row r="8" spans="1:22" ht="18" customHeight="1">
      <c r="A8" s="226" t="s">
        <v>20</v>
      </c>
      <c r="B8" s="134">
        <v>70689.666700000002</v>
      </c>
      <c r="C8" s="134">
        <v>72019.5</v>
      </c>
      <c r="D8" s="133">
        <f t="shared" si="0"/>
        <v>1329.8332999999984</v>
      </c>
      <c r="E8" s="72">
        <f t="shared" si="1"/>
        <v>1.88122728834425</v>
      </c>
      <c r="F8" s="188">
        <v>76500</v>
      </c>
      <c r="G8" s="188">
        <f t="shared" si="2"/>
        <v>4500</v>
      </c>
      <c r="H8" s="138">
        <f t="shared" si="10"/>
        <v>6.2483077499843791</v>
      </c>
      <c r="I8" s="135">
        <v>75900</v>
      </c>
      <c r="J8" s="188">
        <f>I8-F8</f>
        <v>-600</v>
      </c>
      <c r="K8" s="191">
        <f t="shared" si="8"/>
        <v>-0.78431372549019607</v>
      </c>
      <c r="L8" s="135">
        <v>76000</v>
      </c>
      <c r="M8" s="135">
        <v>76000</v>
      </c>
      <c r="N8" s="135">
        <v>76000</v>
      </c>
      <c r="O8" s="135">
        <v>77000</v>
      </c>
      <c r="P8" s="135">
        <v>79000</v>
      </c>
      <c r="Q8" s="135">
        <v>79000</v>
      </c>
      <c r="R8" s="135">
        <v>80000</v>
      </c>
      <c r="S8" s="135">
        <v>80000</v>
      </c>
      <c r="T8" s="135">
        <f t="shared" si="9"/>
        <v>8000</v>
      </c>
      <c r="U8" s="353">
        <f t="shared" si="6"/>
        <v>11.108102666638896</v>
      </c>
      <c r="V8" s="352"/>
    </row>
    <row r="9" spans="1:22" ht="18" customHeight="1">
      <c r="A9" s="225" t="s">
        <v>45</v>
      </c>
      <c r="B9" s="134">
        <v>30393</v>
      </c>
      <c r="C9" s="134">
        <v>29704</v>
      </c>
      <c r="D9" s="133">
        <f t="shared" si="0"/>
        <v>-689</v>
      </c>
      <c r="E9" s="72">
        <f t="shared" si="1"/>
        <v>-2.2669693679465666</v>
      </c>
      <c r="F9" s="188">
        <v>31500</v>
      </c>
      <c r="G9" s="188">
        <f t="shared" si="2"/>
        <v>1800</v>
      </c>
      <c r="H9" s="138">
        <f t="shared" si="10"/>
        <v>6.0597899272825213</v>
      </c>
      <c r="I9" s="135">
        <v>31300</v>
      </c>
      <c r="J9" s="188">
        <f>I9-F9</f>
        <v>-200</v>
      </c>
      <c r="K9" s="191">
        <f t="shared" si="8"/>
        <v>-0.63492063492063489</v>
      </c>
      <c r="L9" s="135">
        <v>31000</v>
      </c>
      <c r="M9" s="135">
        <v>31000</v>
      </c>
      <c r="N9" s="135">
        <v>32000</v>
      </c>
      <c r="O9" s="135">
        <v>32000</v>
      </c>
      <c r="P9" s="135">
        <v>33000</v>
      </c>
      <c r="Q9" s="135">
        <v>33000</v>
      </c>
      <c r="R9" s="135">
        <v>33000</v>
      </c>
      <c r="S9" s="135">
        <v>33000</v>
      </c>
      <c r="T9" s="135">
        <f t="shared" si="9"/>
        <v>3000</v>
      </c>
      <c r="U9" s="353">
        <f t="shared" si="6"/>
        <v>10.0996498788042</v>
      </c>
      <c r="V9" s="352"/>
    </row>
    <row r="10" spans="1:22" ht="18" customHeight="1">
      <c r="A10" s="225" t="s">
        <v>38</v>
      </c>
      <c r="B10" s="134">
        <v>15995</v>
      </c>
      <c r="C10" s="134">
        <v>15746.5</v>
      </c>
      <c r="D10" s="133">
        <f t="shared" si="0"/>
        <v>-248.5</v>
      </c>
      <c r="E10" s="72">
        <f t="shared" si="1"/>
        <v>-1.5536105032822756</v>
      </c>
      <c r="F10" s="188">
        <v>17200</v>
      </c>
      <c r="G10" s="188">
        <f t="shared" si="2"/>
        <v>1500</v>
      </c>
      <c r="H10" s="138">
        <f t="shared" si="10"/>
        <v>9.5259263963420437</v>
      </c>
      <c r="I10" s="135">
        <v>17200</v>
      </c>
      <c r="J10" s="188">
        <f>I10-F10</f>
        <v>0</v>
      </c>
      <c r="K10" s="191">
        <f t="shared" si="8"/>
        <v>0</v>
      </c>
      <c r="L10" s="135">
        <v>17000</v>
      </c>
      <c r="M10" s="135">
        <v>17000</v>
      </c>
      <c r="N10" s="135">
        <v>17000</v>
      </c>
      <c r="O10" s="135">
        <v>18000</v>
      </c>
      <c r="P10" s="135">
        <v>18000</v>
      </c>
      <c r="Q10" s="135">
        <v>18000</v>
      </c>
      <c r="R10" s="135">
        <v>18000</v>
      </c>
      <c r="S10" s="135">
        <v>18000</v>
      </c>
      <c r="T10" s="135">
        <f t="shared" si="9"/>
        <v>2000</v>
      </c>
      <c r="U10" s="353">
        <f t="shared" si="6"/>
        <v>12.701235195122726</v>
      </c>
      <c r="V10" s="352"/>
    </row>
    <row r="11" spans="1:22" ht="18" customHeight="1">
      <c r="A11" s="225" t="s">
        <v>21</v>
      </c>
      <c r="B11" s="134">
        <v>35844.5</v>
      </c>
      <c r="C11" s="134">
        <v>36324</v>
      </c>
      <c r="D11" s="133">
        <f t="shared" si="0"/>
        <v>479.5</v>
      </c>
      <c r="E11" s="72">
        <f t="shared" si="1"/>
        <v>1.3377226631700818</v>
      </c>
      <c r="F11" s="188">
        <v>36900</v>
      </c>
      <c r="G11" s="188">
        <f t="shared" si="2"/>
        <v>600</v>
      </c>
      <c r="H11" s="138">
        <f>G11/C11*100</f>
        <v>1.6518004625041296</v>
      </c>
      <c r="I11" s="135">
        <v>36300</v>
      </c>
      <c r="J11" s="188">
        <f t="shared" ref="J11:J19" si="11">I11-F11</f>
        <v>-600</v>
      </c>
      <c r="K11" s="191">
        <f t="shared" si="8"/>
        <v>-1.6260162601626018</v>
      </c>
      <c r="L11" s="135">
        <v>36000</v>
      </c>
      <c r="M11" s="135">
        <v>36000</v>
      </c>
      <c r="N11" s="135">
        <v>36000</v>
      </c>
      <c r="O11" s="135">
        <v>36000</v>
      </c>
      <c r="P11" s="135">
        <v>37000</v>
      </c>
      <c r="Q11" s="135">
        <v>37000</v>
      </c>
      <c r="R11" s="135">
        <v>37000</v>
      </c>
      <c r="S11" s="135">
        <v>37000</v>
      </c>
      <c r="T11" s="135">
        <f t="shared" si="9"/>
        <v>1000</v>
      </c>
      <c r="U11" s="353">
        <f t="shared" si="6"/>
        <v>2.7530007708402158</v>
      </c>
      <c r="V11" s="352"/>
    </row>
    <row r="12" spans="1:22" ht="18" customHeight="1">
      <c r="A12" s="225" t="s">
        <v>68</v>
      </c>
      <c r="B12" s="134">
        <v>1862.5</v>
      </c>
      <c r="C12" s="134">
        <v>2144</v>
      </c>
      <c r="D12" s="133">
        <f t="shared" si="0"/>
        <v>281.5</v>
      </c>
      <c r="E12" s="72">
        <f t="shared" si="1"/>
        <v>15.114093959731544</v>
      </c>
      <c r="F12" s="188">
        <v>2300</v>
      </c>
      <c r="G12" s="188">
        <f t="shared" si="2"/>
        <v>200</v>
      </c>
      <c r="H12" s="138">
        <f>G12/C12*100</f>
        <v>9.3283582089552244</v>
      </c>
      <c r="I12" s="135">
        <v>2300</v>
      </c>
      <c r="J12" s="188">
        <f t="shared" si="11"/>
        <v>0</v>
      </c>
      <c r="K12" s="191">
        <f t="shared" si="8"/>
        <v>0</v>
      </c>
      <c r="L12" s="135">
        <v>2000</v>
      </c>
      <c r="M12" s="135">
        <v>2000</v>
      </c>
      <c r="N12" s="135">
        <v>2000</v>
      </c>
      <c r="O12" s="135">
        <v>2000</v>
      </c>
      <c r="P12" s="135">
        <v>2000</v>
      </c>
      <c r="Q12" s="135">
        <v>2000</v>
      </c>
      <c r="R12" s="135">
        <v>2000</v>
      </c>
      <c r="S12" s="135">
        <v>2000</v>
      </c>
      <c r="T12" s="135">
        <f t="shared" si="9"/>
        <v>0</v>
      </c>
      <c r="U12" s="353">
        <f t="shared" si="6"/>
        <v>0</v>
      </c>
      <c r="V12" s="352"/>
    </row>
    <row r="13" spans="1:22" ht="18" customHeight="1">
      <c r="A13" s="227" t="s">
        <v>35</v>
      </c>
      <c r="B13" s="73">
        <f>B14+B15</f>
        <v>47111</v>
      </c>
      <c r="C13" s="73">
        <f>C14+C15</f>
        <v>47805</v>
      </c>
      <c r="D13" s="133">
        <f t="shared" si="0"/>
        <v>694</v>
      </c>
      <c r="E13" s="184">
        <f t="shared" si="1"/>
        <v>1.4731166818789667</v>
      </c>
      <c r="F13" s="187">
        <v>51200</v>
      </c>
      <c r="G13" s="233">
        <f t="shared" si="2"/>
        <v>3400</v>
      </c>
      <c r="H13" s="137">
        <f t="shared" ref="H13:H24" si="12">G13/C13*100</f>
        <v>7.1122267545235855</v>
      </c>
      <c r="I13" s="136">
        <f t="shared" ref="I13:T13" si="13">I14+I15</f>
        <v>51200</v>
      </c>
      <c r="J13" s="233">
        <f t="shared" si="11"/>
        <v>0</v>
      </c>
      <c r="K13" s="192">
        <f t="shared" si="8"/>
        <v>0</v>
      </c>
      <c r="L13" s="136">
        <f t="shared" si="13"/>
        <v>51000</v>
      </c>
      <c r="M13" s="136">
        <f t="shared" si="13"/>
        <v>51000</v>
      </c>
      <c r="N13" s="136">
        <f t="shared" si="13"/>
        <v>51000</v>
      </c>
      <c r="O13" s="136">
        <f t="shared" si="13"/>
        <v>51000</v>
      </c>
      <c r="P13" s="136">
        <f t="shared" si="13"/>
        <v>53000</v>
      </c>
      <c r="Q13" s="136">
        <f t="shared" si="13"/>
        <v>53000</v>
      </c>
      <c r="R13" s="136">
        <f t="shared" si="13"/>
        <v>53000</v>
      </c>
      <c r="S13" s="136">
        <f t="shared" si="13"/>
        <v>53000</v>
      </c>
      <c r="T13" s="136">
        <f t="shared" si="13"/>
        <v>5000</v>
      </c>
      <c r="U13" s="351">
        <f t="shared" si="6"/>
        <v>10.459156991946449</v>
      </c>
      <c r="V13" s="352"/>
    </row>
    <row r="14" spans="1:22" ht="18" customHeight="1">
      <c r="A14" s="225" t="s">
        <v>22</v>
      </c>
      <c r="B14" s="134">
        <v>19690.5</v>
      </c>
      <c r="C14" s="134">
        <v>19996</v>
      </c>
      <c r="D14" s="133">
        <f t="shared" si="0"/>
        <v>305.5</v>
      </c>
      <c r="E14" s="72">
        <f t="shared" si="1"/>
        <v>1.5515096112338438</v>
      </c>
      <c r="F14" s="188">
        <v>21400</v>
      </c>
      <c r="G14" s="188">
        <f t="shared" si="2"/>
        <v>1400</v>
      </c>
      <c r="H14" s="138">
        <f>G14/C14*100</f>
        <v>7.0014002800560107</v>
      </c>
      <c r="I14" s="135">
        <v>21200</v>
      </c>
      <c r="J14" s="188">
        <f t="shared" si="11"/>
        <v>-200</v>
      </c>
      <c r="K14" s="191">
        <f t="shared" si="8"/>
        <v>-0.93457943925233633</v>
      </c>
      <c r="L14" s="135">
        <v>21000</v>
      </c>
      <c r="M14" s="135">
        <v>21000</v>
      </c>
      <c r="N14" s="135">
        <v>21000</v>
      </c>
      <c r="O14" s="135">
        <v>21000</v>
      </c>
      <c r="P14" s="135">
        <v>22000</v>
      </c>
      <c r="Q14" s="135">
        <v>22000</v>
      </c>
      <c r="R14" s="135">
        <v>22000</v>
      </c>
      <c r="S14" s="135">
        <v>22000</v>
      </c>
      <c r="T14" s="135">
        <f t="shared" ref="T14:T19" si="14">ROUND(S14-C14,-3)</f>
        <v>2000</v>
      </c>
      <c r="U14" s="353">
        <f t="shared" si="6"/>
        <v>10.002000400080016</v>
      </c>
      <c r="V14" s="352"/>
    </row>
    <row r="15" spans="1:22" ht="18" customHeight="1">
      <c r="A15" s="225" t="s">
        <v>23</v>
      </c>
      <c r="B15" s="134">
        <v>27420.5</v>
      </c>
      <c r="C15" s="134">
        <v>27809</v>
      </c>
      <c r="D15" s="133">
        <f t="shared" si="0"/>
        <v>388.5</v>
      </c>
      <c r="E15" s="72">
        <f t="shared" si="1"/>
        <v>1.4168231797377873</v>
      </c>
      <c r="F15" s="188">
        <v>29800</v>
      </c>
      <c r="G15" s="188">
        <f t="shared" si="2"/>
        <v>2000</v>
      </c>
      <c r="H15" s="138">
        <f t="shared" si="12"/>
        <v>7.1919162860944299</v>
      </c>
      <c r="I15" s="135">
        <v>30000</v>
      </c>
      <c r="J15" s="188">
        <f t="shared" si="11"/>
        <v>200</v>
      </c>
      <c r="K15" s="191">
        <f t="shared" si="8"/>
        <v>0.67114093959731547</v>
      </c>
      <c r="L15" s="135">
        <v>30000</v>
      </c>
      <c r="M15" s="135">
        <v>30000</v>
      </c>
      <c r="N15" s="135">
        <v>30000</v>
      </c>
      <c r="O15" s="135">
        <v>30000</v>
      </c>
      <c r="P15" s="135">
        <v>31000</v>
      </c>
      <c r="Q15" s="135">
        <v>31000</v>
      </c>
      <c r="R15" s="135">
        <v>31000</v>
      </c>
      <c r="S15" s="135">
        <v>31000</v>
      </c>
      <c r="T15" s="135">
        <f t="shared" si="14"/>
        <v>3000</v>
      </c>
      <c r="U15" s="353">
        <f t="shared" si="6"/>
        <v>10.787874429141645</v>
      </c>
      <c r="V15" s="352"/>
    </row>
    <row r="16" spans="1:22" ht="18" customHeight="1">
      <c r="A16" s="227" t="s">
        <v>66</v>
      </c>
      <c r="B16" s="131">
        <v>41907.666700000002</v>
      </c>
      <c r="C16" s="131">
        <v>42034</v>
      </c>
      <c r="D16" s="133">
        <f t="shared" si="0"/>
        <v>126.33329999999842</v>
      </c>
      <c r="E16" s="184">
        <f t="shared" si="1"/>
        <v>0.30145629653964584</v>
      </c>
      <c r="F16" s="233">
        <v>41800</v>
      </c>
      <c r="G16" s="233">
        <f t="shared" si="2"/>
        <v>-200</v>
      </c>
      <c r="H16" s="137">
        <f t="shared" si="12"/>
        <v>-0.47580530047104724</v>
      </c>
      <c r="I16" s="136">
        <v>42100</v>
      </c>
      <c r="J16" s="233">
        <f t="shared" si="11"/>
        <v>300</v>
      </c>
      <c r="K16" s="192">
        <f t="shared" si="8"/>
        <v>0.71770334928229662</v>
      </c>
      <c r="L16" s="136">
        <v>42000</v>
      </c>
      <c r="M16" s="136">
        <v>42000</v>
      </c>
      <c r="N16" s="136">
        <v>42000</v>
      </c>
      <c r="O16" s="136">
        <v>42000</v>
      </c>
      <c r="P16" s="136">
        <v>43000</v>
      </c>
      <c r="Q16" s="136">
        <v>43000</v>
      </c>
      <c r="R16" s="136">
        <v>43000</v>
      </c>
      <c r="S16" s="136">
        <v>43000</v>
      </c>
      <c r="T16" s="136">
        <f t="shared" si="14"/>
        <v>1000</v>
      </c>
      <c r="U16" s="351">
        <f t="shared" si="6"/>
        <v>2.3790265023552362</v>
      </c>
      <c r="V16" s="352"/>
    </row>
    <row r="17" spans="1:22" ht="18" customHeight="1">
      <c r="A17" s="227" t="s">
        <v>33</v>
      </c>
      <c r="B17" s="73">
        <v>102947.5</v>
      </c>
      <c r="C17" s="73">
        <v>106492.6667</v>
      </c>
      <c r="D17" s="133">
        <f t="shared" si="0"/>
        <v>3545.1667000000016</v>
      </c>
      <c r="E17" s="184">
        <f t="shared" si="1"/>
        <v>3.443664683455161</v>
      </c>
      <c r="F17" s="187">
        <v>110800</v>
      </c>
      <c r="G17" s="233">
        <f t="shared" si="2"/>
        <v>4300</v>
      </c>
      <c r="H17" s="137">
        <f t="shared" si="12"/>
        <v>4.0378367198874923</v>
      </c>
      <c r="I17" s="136">
        <v>111000</v>
      </c>
      <c r="J17" s="233">
        <f>I17-F17</f>
        <v>200</v>
      </c>
      <c r="K17" s="192">
        <f t="shared" si="8"/>
        <v>0.18050541516245489</v>
      </c>
      <c r="L17" s="136">
        <v>110000</v>
      </c>
      <c r="M17" s="136">
        <v>110000</v>
      </c>
      <c r="N17" s="136">
        <v>110000</v>
      </c>
      <c r="O17" s="136">
        <v>112000</v>
      </c>
      <c r="P17" s="136">
        <v>114000</v>
      </c>
      <c r="Q17" s="136">
        <v>114000</v>
      </c>
      <c r="R17" s="136">
        <v>115000</v>
      </c>
      <c r="S17" s="136">
        <v>115000</v>
      </c>
      <c r="T17" s="136">
        <f t="shared" si="14"/>
        <v>9000</v>
      </c>
      <c r="U17" s="351">
        <f t="shared" si="6"/>
        <v>8.4512861579040539</v>
      </c>
      <c r="V17" s="352"/>
    </row>
    <row r="18" spans="1:22" ht="18" customHeight="1">
      <c r="A18" s="228" t="s">
        <v>24</v>
      </c>
      <c r="B18" s="134">
        <v>35076.5</v>
      </c>
      <c r="C18" s="134">
        <v>35052.666700000002</v>
      </c>
      <c r="D18" s="133">
        <f t="shared" si="0"/>
        <v>-23.833299999998417</v>
      </c>
      <c r="E18" s="72">
        <f t="shared" si="1"/>
        <v>-6.7946630935237035E-2</v>
      </c>
      <c r="F18" s="188">
        <v>36700</v>
      </c>
      <c r="G18" s="188">
        <f t="shared" si="2"/>
        <v>1600</v>
      </c>
      <c r="H18" s="138">
        <f t="shared" si="12"/>
        <v>4.5645599910947716</v>
      </c>
      <c r="I18" s="135">
        <v>35700</v>
      </c>
      <c r="J18" s="188">
        <f t="shared" si="11"/>
        <v>-1000</v>
      </c>
      <c r="K18" s="191">
        <f t="shared" si="8"/>
        <v>-2.7247956403269753</v>
      </c>
      <c r="L18" s="135">
        <v>35000</v>
      </c>
      <c r="M18" s="135">
        <v>35000</v>
      </c>
      <c r="N18" s="135">
        <v>35000</v>
      </c>
      <c r="O18" s="135">
        <v>36000</v>
      </c>
      <c r="P18" s="135">
        <v>36000</v>
      </c>
      <c r="Q18" s="135">
        <v>36000</v>
      </c>
      <c r="R18" s="135">
        <v>36000</v>
      </c>
      <c r="S18" s="135">
        <v>36000</v>
      </c>
      <c r="T18" s="135">
        <f t="shared" si="14"/>
        <v>1000</v>
      </c>
      <c r="U18" s="353">
        <f t="shared" si="6"/>
        <v>2.8528499944342323</v>
      </c>
      <c r="V18" s="352"/>
    </row>
    <row r="19" spans="1:22" ht="18" customHeight="1">
      <c r="A19" s="228" t="s">
        <v>25</v>
      </c>
      <c r="B19" s="145">
        <v>67871</v>
      </c>
      <c r="C19" s="145">
        <v>71440</v>
      </c>
      <c r="D19" s="142">
        <f t="shared" si="0"/>
        <v>3569</v>
      </c>
      <c r="E19" s="143">
        <f t="shared" si="1"/>
        <v>5.2585051052732386</v>
      </c>
      <c r="F19" s="189">
        <v>74100</v>
      </c>
      <c r="G19" s="188">
        <f t="shared" si="2"/>
        <v>2700</v>
      </c>
      <c r="H19" s="138">
        <f t="shared" si="12"/>
        <v>3.77939529675252</v>
      </c>
      <c r="I19" s="135">
        <v>74800</v>
      </c>
      <c r="J19" s="188">
        <f t="shared" si="11"/>
        <v>700</v>
      </c>
      <c r="K19" s="191">
        <f t="shared" si="8"/>
        <v>0.94466936572199733</v>
      </c>
      <c r="L19" s="147">
        <v>75000</v>
      </c>
      <c r="M19" s="147">
        <v>75000</v>
      </c>
      <c r="N19" s="147">
        <v>75000</v>
      </c>
      <c r="O19" s="147">
        <v>76000</v>
      </c>
      <c r="P19" s="147">
        <v>78000</v>
      </c>
      <c r="Q19" s="147">
        <v>78000</v>
      </c>
      <c r="R19" s="147">
        <v>79000</v>
      </c>
      <c r="S19" s="147">
        <v>79000</v>
      </c>
      <c r="T19" s="135">
        <f t="shared" si="14"/>
        <v>8000</v>
      </c>
      <c r="U19" s="353">
        <f t="shared" si="6"/>
        <v>11.198208286674133</v>
      </c>
      <c r="V19" s="352"/>
    </row>
    <row r="20" spans="1:22" s="286" customFormat="1" ht="20.25" customHeight="1">
      <c r="A20" s="261" t="s">
        <v>103</v>
      </c>
      <c r="B20" s="280">
        <f>B17+B16+B13+B5</f>
        <v>402584.3334</v>
      </c>
      <c r="C20" s="281">
        <f>C17+C16+C13+C5</f>
        <v>408180.6667</v>
      </c>
      <c r="D20" s="289">
        <f t="shared" si="0"/>
        <v>5596.3332999999984</v>
      </c>
      <c r="E20" s="282">
        <f t="shared" si="1"/>
        <v>1.390102106740351</v>
      </c>
      <c r="F20" s="283">
        <f>F17+F16+F13+F5</f>
        <v>427000</v>
      </c>
      <c r="G20" s="354">
        <f>G17+G16+G13+G5</f>
        <v>18900</v>
      </c>
      <c r="H20" s="284">
        <f t="shared" si="12"/>
        <v>4.6303025943879179</v>
      </c>
      <c r="I20" s="354">
        <f>I17+I16+I13+I5</f>
        <v>425500</v>
      </c>
      <c r="J20" s="354">
        <f>I20-F20</f>
        <v>-1500</v>
      </c>
      <c r="K20" s="285">
        <f t="shared" si="8"/>
        <v>-0.35128805620608899</v>
      </c>
      <c r="L20" s="354">
        <f>L17+L16+L13+L5</f>
        <v>422000</v>
      </c>
      <c r="M20" s="354">
        <f t="shared" ref="M20:T20" si="15">M17+M16+M13+M5</f>
        <v>422000</v>
      </c>
      <c r="N20" s="354">
        <f t="shared" si="15"/>
        <v>423000</v>
      </c>
      <c r="O20" s="354">
        <f t="shared" si="15"/>
        <v>427000</v>
      </c>
      <c r="P20" s="354">
        <f t="shared" si="15"/>
        <v>438000</v>
      </c>
      <c r="Q20" s="354">
        <f t="shared" si="15"/>
        <v>438000</v>
      </c>
      <c r="R20" s="354">
        <f t="shared" si="15"/>
        <v>440000</v>
      </c>
      <c r="S20" s="354">
        <f>S17+S16+S13+S5</f>
        <v>440000</v>
      </c>
      <c r="T20" s="354">
        <f t="shared" si="15"/>
        <v>32000</v>
      </c>
      <c r="U20" s="355">
        <f t="shared" si="6"/>
        <v>7.8396657682758404</v>
      </c>
      <c r="V20" s="352"/>
    </row>
    <row r="21" spans="1:22" ht="18" customHeight="1">
      <c r="A21" s="278" t="s">
        <v>92</v>
      </c>
      <c r="B21" s="198">
        <f>B23+B24+B22</f>
        <v>23575.5</v>
      </c>
      <c r="C21" s="140">
        <f>C23+C24+C22</f>
        <v>26768.5</v>
      </c>
      <c r="D21" s="299" t="s">
        <v>106</v>
      </c>
      <c r="E21" s="296" t="s">
        <v>107</v>
      </c>
      <c r="F21" s="141">
        <f>F23+F24+F22</f>
        <v>28800</v>
      </c>
      <c r="G21" s="144">
        <f>G23+G24+G22</f>
        <v>2100</v>
      </c>
      <c r="H21" s="185">
        <f>G21/C21*100</f>
        <v>7.8450417468292954</v>
      </c>
      <c r="I21" s="144">
        <f>I23+I24+I22</f>
        <v>28500</v>
      </c>
      <c r="J21" s="144">
        <f>J23+J24+J22</f>
        <v>-300</v>
      </c>
      <c r="K21" s="192">
        <f t="shared" si="8"/>
        <v>-1.0416666666666665</v>
      </c>
      <c r="L21" s="144">
        <f t="shared" ref="L21:T21" si="16">L23+L24+L22</f>
        <v>29000</v>
      </c>
      <c r="M21" s="144">
        <f t="shared" si="16"/>
        <v>29000</v>
      </c>
      <c r="N21" s="144">
        <f t="shared" si="16"/>
        <v>29000</v>
      </c>
      <c r="O21" s="144">
        <f t="shared" si="16"/>
        <v>29000</v>
      </c>
      <c r="P21" s="144">
        <f t="shared" si="16"/>
        <v>29000</v>
      </c>
      <c r="Q21" s="144">
        <f t="shared" si="16"/>
        <v>30000</v>
      </c>
      <c r="R21" s="144">
        <f t="shared" si="16"/>
        <v>30000</v>
      </c>
      <c r="S21" s="144">
        <f t="shared" si="16"/>
        <v>30000</v>
      </c>
      <c r="T21" s="144">
        <f t="shared" si="16"/>
        <v>3000</v>
      </c>
      <c r="U21" s="351">
        <f>T21/C21*100</f>
        <v>11.207202495470423</v>
      </c>
      <c r="V21" s="352"/>
    </row>
    <row r="22" spans="1:22" ht="15">
      <c r="A22" s="146" t="s">
        <v>48</v>
      </c>
      <c r="B22" s="134">
        <v>4719.5</v>
      </c>
      <c r="C22" s="139">
        <v>5304.5</v>
      </c>
      <c r="D22" s="74">
        <f t="shared" ref="D22:D23" si="17">C22-B22</f>
        <v>585</v>
      </c>
      <c r="E22" s="72">
        <f t="shared" si="1"/>
        <v>12.395380866617227</v>
      </c>
      <c r="F22" s="188">
        <v>5700</v>
      </c>
      <c r="G22" s="135">
        <f t="shared" si="2"/>
        <v>400</v>
      </c>
      <c r="H22" s="103">
        <f t="shared" si="12"/>
        <v>7.5407672730700339</v>
      </c>
      <c r="I22" s="135">
        <v>5600</v>
      </c>
      <c r="J22" s="135">
        <f t="shared" ref="J22:J24" si="18">I22-F22</f>
        <v>-100</v>
      </c>
      <c r="K22" s="191">
        <f t="shared" si="8"/>
        <v>-1.7543859649122806</v>
      </c>
      <c r="L22" s="135">
        <v>6000</v>
      </c>
      <c r="M22" s="135">
        <v>6000</v>
      </c>
      <c r="N22" s="135">
        <v>6000</v>
      </c>
      <c r="O22" s="135">
        <v>6000</v>
      </c>
      <c r="P22" s="135">
        <v>6000</v>
      </c>
      <c r="Q22" s="135">
        <v>6000</v>
      </c>
      <c r="R22" s="135">
        <v>6000</v>
      </c>
      <c r="S22" s="135">
        <v>6000</v>
      </c>
      <c r="T22" s="135">
        <f>ROUND(S22-C22,-3)</f>
        <v>1000</v>
      </c>
      <c r="U22" s="353">
        <f t="shared" si="6"/>
        <v>18.851918182675085</v>
      </c>
      <c r="V22" s="352"/>
    </row>
    <row r="23" spans="1:22" ht="15">
      <c r="A23" s="146" t="s">
        <v>87</v>
      </c>
      <c r="B23" s="134">
        <v>9093.5</v>
      </c>
      <c r="C23" s="139">
        <v>9725</v>
      </c>
      <c r="D23" s="74">
        <f t="shared" si="17"/>
        <v>631.5</v>
      </c>
      <c r="E23" s="72">
        <f t="shared" si="1"/>
        <v>6.9445208115687027</v>
      </c>
      <c r="F23" s="188">
        <v>10300</v>
      </c>
      <c r="G23" s="135">
        <f t="shared" si="2"/>
        <v>600</v>
      </c>
      <c r="H23" s="103">
        <f t="shared" si="12"/>
        <v>6.1696658097686372</v>
      </c>
      <c r="I23" s="135">
        <v>10200</v>
      </c>
      <c r="J23" s="135">
        <f t="shared" si="18"/>
        <v>-100</v>
      </c>
      <c r="K23" s="191">
        <f t="shared" si="8"/>
        <v>-0.97087378640776689</v>
      </c>
      <c r="L23" s="135">
        <v>10000</v>
      </c>
      <c r="M23" s="135">
        <v>10000</v>
      </c>
      <c r="N23" s="135">
        <v>10000</v>
      </c>
      <c r="O23" s="135">
        <v>10000</v>
      </c>
      <c r="P23" s="135">
        <v>10000</v>
      </c>
      <c r="Q23" s="135">
        <v>10000</v>
      </c>
      <c r="R23" s="135">
        <v>10000</v>
      </c>
      <c r="S23" s="135">
        <v>10000</v>
      </c>
      <c r="T23" s="135">
        <f>ROUND(S23-C23,-3)</f>
        <v>0</v>
      </c>
      <c r="U23" s="353">
        <f t="shared" si="6"/>
        <v>0</v>
      </c>
      <c r="V23" s="352"/>
    </row>
    <row r="24" spans="1:22" ht="15">
      <c r="A24" s="279" t="s">
        <v>88</v>
      </c>
      <c r="B24" s="134">
        <v>9762.5</v>
      </c>
      <c r="C24" s="139">
        <v>11739</v>
      </c>
      <c r="D24" s="300" t="s">
        <v>108</v>
      </c>
      <c r="E24" s="295" t="s">
        <v>109</v>
      </c>
      <c r="F24" s="188">
        <v>12800</v>
      </c>
      <c r="G24" s="135">
        <f t="shared" si="2"/>
        <v>1100</v>
      </c>
      <c r="H24" s="103">
        <f t="shared" si="12"/>
        <v>9.3704744867535563</v>
      </c>
      <c r="I24" s="135">
        <v>12700</v>
      </c>
      <c r="J24" s="135">
        <f t="shared" si="18"/>
        <v>-100</v>
      </c>
      <c r="K24" s="191">
        <f t="shared" si="8"/>
        <v>-0.78125</v>
      </c>
      <c r="L24" s="135">
        <v>13000</v>
      </c>
      <c r="M24" s="135">
        <v>13000</v>
      </c>
      <c r="N24" s="135">
        <v>13000</v>
      </c>
      <c r="O24" s="135">
        <v>13000</v>
      </c>
      <c r="P24" s="135">
        <v>13000</v>
      </c>
      <c r="Q24" s="135">
        <v>14000</v>
      </c>
      <c r="R24" s="135">
        <v>14000</v>
      </c>
      <c r="S24" s="135">
        <v>14000</v>
      </c>
      <c r="T24" s="135">
        <f>ROUND(S24-C24,-3)</f>
        <v>2000</v>
      </c>
      <c r="U24" s="353">
        <f t="shared" si="6"/>
        <v>17.037226339551921</v>
      </c>
      <c r="V24" s="352"/>
    </row>
    <row r="25" spans="1:22" s="286" customFormat="1" ht="19.5" customHeight="1">
      <c r="A25" s="287" t="s">
        <v>93</v>
      </c>
      <c r="B25" s="288">
        <f>B20+B21</f>
        <v>426159.8334</v>
      </c>
      <c r="C25" s="297">
        <f>C20+C21</f>
        <v>434949.1667</v>
      </c>
      <c r="D25" s="306" t="s">
        <v>110</v>
      </c>
      <c r="E25" s="303" t="s">
        <v>111</v>
      </c>
      <c r="F25" s="290">
        <f>F20+F21</f>
        <v>455800</v>
      </c>
      <c r="G25" s="356">
        <f>G20+G21</f>
        <v>21000</v>
      </c>
      <c r="H25" s="291">
        <f t="shared" ref="H25" si="19">G25/C25*100</f>
        <v>4.8281504156747701</v>
      </c>
      <c r="I25" s="290">
        <f>I20+I21</f>
        <v>454000</v>
      </c>
      <c r="J25" s="356">
        <f>I25-F25</f>
        <v>-1800</v>
      </c>
      <c r="K25" s="285">
        <f t="shared" ref="K25" si="20">(I25-F25)/F25*100</f>
        <v>-0.39491004826678366</v>
      </c>
      <c r="L25" s="290">
        <f t="shared" ref="L25:T25" si="21">L20+L21</f>
        <v>451000</v>
      </c>
      <c r="M25" s="290">
        <f t="shared" si="21"/>
        <v>451000</v>
      </c>
      <c r="N25" s="290">
        <f t="shared" si="21"/>
        <v>452000</v>
      </c>
      <c r="O25" s="290">
        <f t="shared" si="21"/>
        <v>456000</v>
      </c>
      <c r="P25" s="290">
        <f t="shared" si="21"/>
        <v>467000</v>
      </c>
      <c r="Q25" s="290">
        <f t="shared" si="21"/>
        <v>468000</v>
      </c>
      <c r="R25" s="290">
        <f t="shared" si="21"/>
        <v>470000</v>
      </c>
      <c r="S25" s="290">
        <f t="shared" si="21"/>
        <v>470000</v>
      </c>
      <c r="T25" s="290">
        <f t="shared" si="21"/>
        <v>35000</v>
      </c>
      <c r="U25" s="355">
        <f t="shared" si="6"/>
        <v>8.0469173594579502</v>
      </c>
      <c r="V25" s="352"/>
    </row>
    <row r="26" spans="1:22" s="265" customFormat="1" ht="27" customHeight="1">
      <c r="A26" s="261" t="s">
        <v>94</v>
      </c>
      <c r="B26" s="262">
        <v>455773.8334</v>
      </c>
      <c r="C26" s="298">
        <v>466049.1667</v>
      </c>
      <c r="D26" s="262" t="s">
        <v>112</v>
      </c>
      <c r="E26" s="262" t="s">
        <v>113</v>
      </c>
      <c r="F26" s="263">
        <v>486900</v>
      </c>
      <c r="G26" s="357">
        <f t="shared" si="2"/>
        <v>20900</v>
      </c>
      <c r="H26" s="264">
        <v>4.4739557089309994</v>
      </c>
      <c r="I26" s="263">
        <v>485000</v>
      </c>
      <c r="J26" s="358" t="s">
        <v>91</v>
      </c>
      <c r="K26" s="358" t="s">
        <v>91</v>
      </c>
      <c r="L26" s="263">
        <v>482000</v>
      </c>
      <c r="M26" s="263">
        <v>482000</v>
      </c>
      <c r="N26" s="263">
        <v>483000</v>
      </c>
      <c r="O26" s="263">
        <v>487000</v>
      </c>
      <c r="P26" s="263">
        <v>498000</v>
      </c>
      <c r="Q26" s="263">
        <v>499000</v>
      </c>
      <c r="R26" s="263">
        <v>501000</v>
      </c>
      <c r="S26" s="263">
        <v>501000</v>
      </c>
      <c r="T26" s="358" t="s">
        <v>91</v>
      </c>
      <c r="U26" s="358" t="s">
        <v>91</v>
      </c>
      <c r="V26" s="352"/>
    </row>
    <row r="27" spans="1:22" ht="13.5" customHeight="1">
      <c r="A27" s="383" t="s">
        <v>89</v>
      </c>
      <c r="B27" s="383"/>
      <c r="C27" s="383"/>
      <c r="D27" s="383"/>
      <c r="E27" s="383"/>
      <c r="F27" s="383"/>
      <c r="G27" s="359"/>
      <c r="H27" s="359"/>
      <c r="I27" s="359"/>
      <c r="J27" s="359"/>
      <c r="K27" s="359"/>
      <c r="L27" s="359"/>
      <c r="M27" s="359"/>
      <c r="N27" s="359"/>
      <c r="O27" s="359"/>
      <c r="P27" s="359"/>
      <c r="Q27" s="349"/>
      <c r="R27" s="344"/>
      <c r="S27" s="349"/>
      <c r="T27" s="349"/>
      <c r="U27" s="349"/>
      <c r="V27" s="349"/>
    </row>
    <row r="28" spans="1:22" ht="15.75" customHeight="1">
      <c r="A28" s="237" t="s">
        <v>84</v>
      </c>
      <c r="B28" s="7"/>
      <c r="C28" s="199"/>
      <c r="D28" s="199"/>
      <c r="E28" s="199"/>
      <c r="F28" s="199"/>
      <c r="G28" s="199"/>
      <c r="H28" s="199"/>
      <c r="I28" s="199"/>
      <c r="J28" s="199"/>
      <c r="K28" s="199"/>
      <c r="L28" s="199"/>
      <c r="M28" s="199"/>
      <c r="N28" s="199"/>
      <c r="O28" s="199"/>
      <c r="P28" s="199"/>
      <c r="Q28" s="349"/>
      <c r="R28" s="349"/>
      <c r="S28" s="349"/>
      <c r="T28" s="349"/>
      <c r="U28" s="349"/>
      <c r="V28" s="349"/>
    </row>
    <row r="29" spans="1:22" ht="15" customHeight="1">
      <c r="A29" s="31" t="s">
        <v>85</v>
      </c>
      <c r="B29" s="31"/>
      <c r="C29" s="31"/>
      <c r="D29" s="31"/>
      <c r="E29" s="31"/>
      <c r="F29" s="31"/>
      <c r="G29" s="31"/>
      <c r="H29" s="31"/>
      <c r="I29" s="31"/>
      <c r="J29" s="31"/>
      <c r="K29" s="31"/>
      <c r="L29" s="31"/>
      <c r="M29" s="31"/>
      <c r="N29" s="31"/>
      <c r="O29" s="31"/>
      <c r="P29" s="31"/>
      <c r="Q29" s="199"/>
      <c r="R29" s="199"/>
      <c r="S29" s="199"/>
      <c r="T29" s="199"/>
    </row>
    <row r="30" spans="1:22" ht="12.75" customHeight="1">
      <c r="A30" s="31" t="s">
        <v>101</v>
      </c>
      <c r="B30" s="31"/>
      <c r="C30" s="31"/>
      <c r="D30" s="31"/>
      <c r="E30" s="31"/>
      <c r="F30" s="31"/>
      <c r="G30" s="31"/>
      <c r="H30" s="31"/>
      <c r="T30" s="31"/>
    </row>
    <row r="31" spans="1:22" ht="12.75" customHeight="1">
      <c r="A31" s="30" t="s">
        <v>95</v>
      </c>
      <c r="B31" s="33"/>
      <c r="C31" s="31"/>
      <c r="D31" s="31"/>
      <c r="E31" s="31"/>
      <c r="F31" s="31"/>
      <c r="G31" s="31"/>
      <c r="H31" s="31"/>
      <c r="T31" s="31"/>
    </row>
    <row r="32" spans="1:22" ht="12.75" customHeight="1">
      <c r="A32" s="258" t="s">
        <v>76</v>
      </c>
      <c r="B32" s="17"/>
      <c r="C32" s="17"/>
      <c r="F32" s="17"/>
      <c r="I32" s="17"/>
      <c r="N32" s="17"/>
      <c r="P32" s="17"/>
      <c r="R32" s="17"/>
      <c r="S32" s="17"/>
      <c r="T32" s="17"/>
    </row>
    <row r="33" ht="52.5" customHeight="1"/>
    <row r="34" ht="26.25" customHeight="1"/>
    <row r="35" ht="28.5" customHeight="1"/>
    <row r="50" ht="25.5" customHeight="1"/>
    <row r="51" ht="33" customHeight="1"/>
    <row r="53" ht="27" customHeight="1"/>
  </sheetData>
  <mergeCells count="8">
    <mergeCell ref="S2:U2"/>
    <mergeCell ref="A27:F27"/>
    <mergeCell ref="D3:E3"/>
    <mergeCell ref="G3:H3"/>
    <mergeCell ref="J3:K3"/>
    <mergeCell ref="T3:U3"/>
    <mergeCell ref="B4:C4"/>
    <mergeCell ref="L4:S4"/>
  </mergeCells>
  <pageMargins left="0.23622047244094491" right="0.23622047244094491" top="0.74803149606299213" bottom="0.74803149606299213" header="0.31496062992125984" footer="0.31496062992125984"/>
  <pageSetup paperSize="8" orientation="landscape" r:id="rId1"/>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3"/>
  <sheetViews>
    <sheetView tabSelected="1" topLeftCell="A12" zoomScaleNormal="100" workbookViewId="0">
      <selection activeCell="K45" sqref="K45"/>
    </sheetView>
  </sheetViews>
  <sheetFormatPr baseColWidth="10" defaultColWidth="11.42578125" defaultRowHeight="15"/>
  <cols>
    <col min="1" max="1" width="22" style="40" customWidth="1"/>
    <col min="2" max="3" width="12.5703125" style="40" customWidth="1"/>
    <col min="4" max="4" width="10.28515625" style="40" customWidth="1"/>
    <col min="5" max="5" width="10.85546875" style="40" hidden="1" customWidth="1"/>
    <col min="6" max="6" width="10.42578125" style="40" hidden="1" customWidth="1"/>
    <col min="7" max="7" width="12.140625" style="40" customWidth="1"/>
    <col min="8" max="8" width="11.140625" style="40" hidden="1" customWidth="1"/>
    <col min="9" max="9" width="11.42578125" style="40" customWidth="1"/>
    <col min="10" max="10" width="11.140625" style="40" hidden="1" customWidth="1"/>
    <col min="11" max="11" width="11.28515625" style="40" customWidth="1"/>
    <col min="12" max="12" width="10.42578125" style="40" bestFit="1" customWidth="1"/>
    <col min="13" max="13" width="8.28515625" style="40" customWidth="1"/>
    <col min="14" max="16384" width="11.42578125" style="40"/>
  </cols>
  <sheetData>
    <row r="1" spans="1:17" ht="15.75">
      <c r="A1" s="52" t="s">
        <v>47</v>
      </c>
      <c r="C1" s="97"/>
      <c r="D1" s="102"/>
    </row>
    <row r="2" spans="1:17">
      <c r="A2" s="41"/>
      <c r="B2" s="37"/>
      <c r="C2" s="37"/>
      <c r="D2" s="37"/>
      <c r="E2" s="37"/>
      <c r="F2" s="37"/>
      <c r="G2" s="37"/>
      <c r="H2" s="37"/>
      <c r="I2" s="37"/>
      <c r="J2" s="37"/>
      <c r="K2" s="37"/>
      <c r="L2" s="37"/>
    </row>
    <row r="3" spans="1:17" ht="20.25" customHeight="1">
      <c r="A3"/>
      <c r="B3" s="220" t="s">
        <v>1</v>
      </c>
      <c r="C3" s="393" t="s">
        <v>12</v>
      </c>
      <c r="D3" s="393"/>
      <c r="E3" s="393"/>
      <c r="F3" s="393"/>
      <c r="G3" s="393"/>
      <c r="H3" s="393"/>
      <c r="I3" s="393"/>
      <c r="J3" s="393"/>
      <c r="K3" s="393"/>
      <c r="L3" s="393"/>
      <c r="M3" s="391" t="s">
        <v>53</v>
      </c>
    </row>
    <row r="4" spans="1:17" ht="18" customHeight="1">
      <c r="A4"/>
      <c r="B4" s="158">
        <v>2017</v>
      </c>
      <c r="C4" s="229">
        <v>2018</v>
      </c>
      <c r="D4" s="229">
        <v>2019</v>
      </c>
      <c r="E4" s="229">
        <v>2020</v>
      </c>
      <c r="F4" s="229">
        <v>2021</v>
      </c>
      <c r="G4" s="229">
        <v>2022</v>
      </c>
      <c r="H4" s="229">
        <v>2023</v>
      </c>
      <c r="I4" s="229">
        <v>2024</v>
      </c>
      <c r="J4" s="229">
        <v>2025</v>
      </c>
      <c r="K4" s="229">
        <v>2026</v>
      </c>
      <c r="L4" s="229">
        <v>2027</v>
      </c>
      <c r="M4" s="392"/>
    </row>
    <row r="5" spans="1:17">
      <c r="A5" s="148" t="s">
        <v>9</v>
      </c>
      <c r="B5" s="149">
        <f t="shared" ref="B5:L5" si="0">SUM(B6:B12)</f>
        <v>835099.42859999998</v>
      </c>
      <c r="C5" s="151">
        <f t="shared" si="0"/>
        <v>856600</v>
      </c>
      <c r="D5" s="151">
        <f t="shared" si="0"/>
        <v>866000</v>
      </c>
      <c r="E5" s="151">
        <f t="shared" ref="E5:F5" si="1">SUM(E6:E12)</f>
        <v>872000</v>
      </c>
      <c r="F5" s="151">
        <f t="shared" si="1"/>
        <v>874000</v>
      </c>
      <c r="G5" s="151">
        <f t="shared" si="0"/>
        <v>875000</v>
      </c>
      <c r="H5" s="151">
        <f t="shared" si="0"/>
        <v>877000</v>
      </c>
      <c r="I5" s="151">
        <f t="shared" si="0"/>
        <v>885000</v>
      </c>
      <c r="J5" s="151">
        <f t="shared" si="0"/>
        <v>888000</v>
      </c>
      <c r="K5" s="151">
        <f t="shared" si="0"/>
        <v>893000</v>
      </c>
      <c r="L5" s="152">
        <f t="shared" si="0"/>
        <v>893000</v>
      </c>
      <c r="M5" s="150">
        <f t="shared" ref="M5:M39" si="2">(L5-B5)/B5*100</f>
        <v>6.933374567992133</v>
      </c>
      <c r="N5" s="44"/>
      <c r="O5" s="44"/>
      <c r="P5" s="44"/>
      <c r="Q5" s="44"/>
    </row>
    <row r="6" spans="1:17">
      <c r="A6" s="56" t="s">
        <v>18</v>
      </c>
      <c r="B6" s="159">
        <v>120397.0952</v>
      </c>
      <c r="C6" s="54">
        <v>122900</v>
      </c>
      <c r="D6" s="54">
        <v>124000</v>
      </c>
      <c r="E6" s="54">
        <v>124000</v>
      </c>
      <c r="F6" s="54">
        <v>124000</v>
      </c>
      <c r="G6" s="54">
        <v>124000</v>
      </c>
      <c r="H6" s="54">
        <v>124000</v>
      </c>
      <c r="I6" s="54">
        <v>125000</v>
      </c>
      <c r="J6" s="54">
        <v>125000</v>
      </c>
      <c r="K6" s="54">
        <v>125000</v>
      </c>
      <c r="L6" s="54">
        <v>125000</v>
      </c>
      <c r="M6" s="81">
        <f t="shared" si="2"/>
        <v>3.8231028683489399</v>
      </c>
      <c r="N6" s="44"/>
      <c r="O6" s="44"/>
      <c r="P6" s="44"/>
      <c r="Q6" s="44"/>
    </row>
    <row r="7" spans="1:17">
      <c r="A7" s="56" t="s">
        <v>19</v>
      </c>
      <c r="B7" s="159">
        <v>117375.6667</v>
      </c>
      <c r="C7" s="54">
        <v>120400</v>
      </c>
      <c r="D7" s="54">
        <v>122000</v>
      </c>
      <c r="E7" s="54">
        <v>123000</v>
      </c>
      <c r="F7" s="54">
        <v>123000</v>
      </c>
      <c r="G7" s="54">
        <v>123000</v>
      </c>
      <c r="H7" s="54">
        <v>123000</v>
      </c>
      <c r="I7" s="54">
        <v>124000</v>
      </c>
      <c r="J7" s="54">
        <v>124000</v>
      </c>
      <c r="K7" s="54">
        <v>125000</v>
      </c>
      <c r="L7" s="54">
        <v>125000</v>
      </c>
      <c r="M7" s="81">
        <f t="shared" si="2"/>
        <v>6.4956677259921349</v>
      </c>
      <c r="N7" s="44"/>
      <c r="O7" s="44"/>
      <c r="P7" s="44"/>
      <c r="Q7" s="44"/>
    </row>
    <row r="8" spans="1:17">
      <c r="A8" s="68" t="s">
        <v>20</v>
      </c>
      <c r="B8" s="159">
        <v>314082.6667</v>
      </c>
      <c r="C8" s="54">
        <v>322900</v>
      </c>
      <c r="D8" s="54">
        <v>327000</v>
      </c>
      <c r="E8" s="54">
        <v>330000</v>
      </c>
      <c r="F8" s="54">
        <v>330000</v>
      </c>
      <c r="G8" s="54">
        <v>331000</v>
      </c>
      <c r="H8" s="54">
        <v>332000</v>
      </c>
      <c r="I8" s="54">
        <v>335000</v>
      </c>
      <c r="J8" s="54">
        <v>337000</v>
      </c>
      <c r="K8" s="54">
        <v>339000</v>
      </c>
      <c r="L8" s="54">
        <v>339000</v>
      </c>
      <c r="M8" s="81">
        <f t="shared" si="2"/>
        <v>7.933367849235724</v>
      </c>
      <c r="N8" s="44"/>
      <c r="O8" s="44"/>
      <c r="P8" s="44"/>
      <c r="Q8" s="44"/>
    </row>
    <row r="9" spans="1:17">
      <c r="A9" s="56" t="s">
        <v>37</v>
      </c>
      <c r="B9" s="159">
        <v>163894.6667</v>
      </c>
      <c r="C9" s="54">
        <v>168800</v>
      </c>
      <c r="D9" s="54">
        <v>171000</v>
      </c>
      <c r="E9" s="54">
        <v>173000</v>
      </c>
      <c r="F9" s="54">
        <v>174000</v>
      </c>
      <c r="G9" s="54">
        <v>174000</v>
      </c>
      <c r="H9" s="54">
        <v>175000</v>
      </c>
      <c r="I9" s="54">
        <v>176000</v>
      </c>
      <c r="J9" s="54">
        <v>177000</v>
      </c>
      <c r="K9" s="54">
        <v>179000</v>
      </c>
      <c r="L9" s="54">
        <v>179000</v>
      </c>
      <c r="M9" s="81">
        <f t="shared" si="2"/>
        <v>9.2164886168318478</v>
      </c>
      <c r="N9" s="44"/>
      <c r="O9" s="44"/>
      <c r="P9" s="44"/>
      <c r="Q9" s="44"/>
    </row>
    <row r="10" spans="1:17">
      <c r="A10" s="56" t="s">
        <v>38</v>
      </c>
      <c r="B10" s="159">
        <v>48191</v>
      </c>
      <c r="C10" s="54">
        <v>49800</v>
      </c>
      <c r="D10" s="54">
        <v>51000</v>
      </c>
      <c r="E10" s="54">
        <v>51000</v>
      </c>
      <c r="F10" s="54">
        <v>52000</v>
      </c>
      <c r="G10" s="54">
        <v>52000</v>
      </c>
      <c r="H10" s="54">
        <v>52000</v>
      </c>
      <c r="I10" s="54">
        <v>53000</v>
      </c>
      <c r="J10" s="54">
        <v>53000</v>
      </c>
      <c r="K10" s="54">
        <v>53000</v>
      </c>
      <c r="L10" s="54">
        <v>53000</v>
      </c>
      <c r="M10" s="81">
        <f t="shared" si="2"/>
        <v>9.9790417297835692</v>
      </c>
      <c r="N10" s="44"/>
      <c r="O10" s="44"/>
      <c r="P10" s="44"/>
      <c r="Q10" s="44"/>
    </row>
    <row r="11" spans="1:17">
      <c r="A11" s="56" t="s">
        <v>39</v>
      </c>
      <c r="B11" s="159">
        <v>13359.3333</v>
      </c>
      <c r="C11" s="54">
        <v>13400</v>
      </c>
      <c r="D11" s="54">
        <v>13000</v>
      </c>
      <c r="E11" s="54">
        <v>13000</v>
      </c>
      <c r="F11" s="54">
        <v>13000</v>
      </c>
      <c r="G11" s="54">
        <v>13000</v>
      </c>
      <c r="H11" s="54">
        <v>13000</v>
      </c>
      <c r="I11" s="54">
        <v>13000</v>
      </c>
      <c r="J11" s="54">
        <v>13000</v>
      </c>
      <c r="K11" s="54">
        <v>13000</v>
      </c>
      <c r="L11" s="54">
        <v>13000</v>
      </c>
      <c r="M11" s="81">
        <f t="shared" si="2"/>
        <v>-2.6897547349911557</v>
      </c>
      <c r="N11" s="44"/>
      <c r="O11" s="44"/>
      <c r="P11" s="44"/>
      <c r="Q11" s="44"/>
    </row>
    <row r="12" spans="1:17">
      <c r="A12" s="115" t="s">
        <v>40</v>
      </c>
      <c r="B12" s="160">
        <v>57799</v>
      </c>
      <c r="C12" s="54">
        <v>58400</v>
      </c>
      <c r="D12" s="54">
        <v>58000</v>
      </c>
      <c r="E12" s="54">
        <v>58000</v>
      </c>
      <c r="F12" s="54">
        <v>58000</v>
      </c>
      <c r="G12" s="54">
        <v>58000</v>
      </c>
      <c r="H12" s="54">
        <v>58000</v>
      </c>
      <c r="I12" s="54">
        <v>59000</v>
      </c>
      <c r="J12" s="54">
        <v>59000</v>
      </c>
      <c r="K12" s="54">
        <v>59000</v>
      </c>
      <c r="L12" s="54">
        <v>59000</v>
      </c>
      <c r="M12" s="82">
        <f t="shared" si="2"/>
        <v>2.077890620944999</v>
      </c>
      <c r="N12" s="44"/>
      <c r="O12" s="44"/>
      <c r="P12" s="44"/>
      <c r="Q12" s="44"/>
    </row>
    <row r="13" spans="1:17">
      <c r="A13" s="148" t="s">
        <v>67</v>
      </c>
      <c r="B13" s="149">
        <f t="shared" ref="B13:D13" si="3">SUM(B14:B23)</f>
        <v>574016.7999000001</v>
      </c>
      <c r="C13" s="151">
        <f t="shared" si="3"/>
        <v>578200</v>
      </c>
      <c r="D13" s="151">
        <f t="shared" si="3"/>
        <v>584000</v>
      </c>
      <c r="E13" s="151">
        <f t="shared" ref="E13:F13" si="4">SUM(E14:E23)</f>
        <v>587000</v>
      </c>
      <c r="F13" s="151">
        <f t="shared" si="4"/>
        <v>590000</v>
      </c>
      <c r="G13" s="151">
        <f t="shared" ref="G13" si="5">SUM(G14:G23)</f>
        <v>594000</v>
      </c>
      <c r="H13" s="151">
        <f t="shared" ref="H13:I13" si="6">SUM(H14:H23)</f>
        <v>595000</v>
      </c>
      <c r="I13" s="151">
        <f t="shared" si="6"/>
        <v>595000</v>
      </c>
      <c r="J13" s="151">
        <f t="shared" ref="J13:K13" si="7">SUM(J14:J23)</f>
        <v>595000</v>
      </c>
      <c r="K13" s="151">
        <f t="shared" si="7"/>
        <v>596000</v>
      </c>
      <c r="L13" s="151">
        <f t="shared" ref="L13" si="8">SUM(L14:L23)</f>
        <v>597000</v>
      </c>
      <c r="M13" s="80">
        <f t="shared" si="2"/>
        <v>4.0039246419275223</v>
      </c>
      <c r="N13" s="44"/>
      <c r="O13" s="44"/>
      <c r="P13" s="44"/>
      <c r="Q13" s="44"/>
    </row>
    <row r="14" spans="1:17">
      <c r="A14" s="56" t="s">
        <v>18</v>
      </c>
      <c r="B14" s="159">
        <v>76797.733300000007</v>
      </c>
      <c r="C14" s="54">
        <v>78500</v>
      </c>
      <c r="D14" s="54">
        <v>80000</v>
      </c>
      <c r="E14" s="54">
        <v>80000</v>
      </c>
      <c r="F14" s="54">
        <v>81000</v>
      </c>
      <c r="G14" s="54">
        <v>82000</v>
      </c>
      <c r="H14" s="54">
        <v>82000</v>
      </c>
      <c r="I14" s="54">
        <v>82000</v>
      </c>
      <c r="J14" s="54">
        <v>82000</v>
      </c>
      <c r="K14" s="54">
        <v>82000</v>
      </c>
      <c r="L14" s="54">
        <v>82000</v>
      </c>
      <c r="M14" s="81">
        <f t="shared" si="2"/>
        <v>6.7739846951967166</v>
      </c>
      <c r="O14" s="44"/>
      <c r="P14" s="44"/>
      <c r="Q14" s="44"/>
    </row>
    <row r="15" spans="1:17">
      <c r="A15" s="56" t="s">
        <v>19</v>
      </c>
      <c r="B15" s="159">
        <v>65969.75</v>
      </c>
      <c r="C15" s="54">
        <v>64700</v>
      </c>
      <c r="D15" s="54">
        <v>65000</v>
      </c>
      <c r="E15" s="54">
        <v>65000</v>
      </c>
      <c r="F15" s="54">
        <v>65000</v>
      </c>
      <c r="G15" s="54">
        <v>66000</v>
      </c>
      <c r="H15" s="54">
        <v>66000</v>
      </c>
      <c r="I15" s="54">
        <v>66000</v>
      </c>
      <c r="J15" s="54">
        <v>66000</v>
      </c>
      <c r="K15" s="54">
        <v>66000</v>
      </c>
      <c r="L15" s="54">
        <v>66000</v>
      </c>
      <c r="M15" s="81">
        <f t="shared" si="2"/>
        <v>4.585434991037559E-2</v>
      </c>
      <c r="O15" s="44"/>
      <c r="P15" s="44"/>
      <c r="Q15" s="44"/>
    </row>
    <row r="16" spans="1:17">
      <c r="A16" s="68" t="s">
        <v>20</v>
      </c>
      <c r="B16" s="159">
        <v>167572.9167</v>
      </c>
      <c r="C16" s="54">
        <v>167900</v>
      </c>
      <c r="D16" s="54">
        <v>169000</v>
      </c>
      <c r="E16" s="54">
        <v>170000</v>
      </c>
      <c r="F16" s="54">
        <v>171000</v>
      </c>
      <c r="G16" s="54">
        <v>172000</v>
      </c>
      <c r="H16" s="54">
        <v>173000</v>
      </c>
      <c r="I16" s="54">
        <v>173000</v>
      </c>
      <c r="J16" s="54">
        <v>173000</v>
      </c>
      <c r="K16" s="54">
        <v>174000</v>
      </c>
      <c r="L16" s="54">
        <v>174000</v>
      </c>
      <c r="M16" s="81">
        <f t="shared" si="2"/>
        <v>3.835395018818097</v>
      </c>
      <c r="O16" s="44"/>
      <c r="P16" s="44"/>
      <c r="Q16" s="44"/>
    </row>
    <row r="17" spans="1:17">
      <c r="A17" s="56" t="s">
        <v>37</v>
      </c>
      <c r="B17" s="159">
        <v>67603.833299999998</v>
      </c>
      <c r="C17" s="54">
        <v>68700</v>
      </c>
      <c r="D17" s="54">
        <v>70000</v>
      </c>
      <c r="E17" s="54">
        <v>70000</v>
      </c>
      <c r="F17" s="54">
        <v>71000</v>
      </c>
      <c r="G17" s="54">
        <v>72000</v>
      </c>
      <c r="H17" s="54">
        <v>72000</v>
      </c>
      <c r="I17" s="54">
        <v>72000</v>
      </c>
      <c r="J17" s="54">
        <v>72000</v>
      </c>
      <c r="K17" s="54">
        <v>72000</v>
      </c>
      <c r="L17" s="54">
        <v>72000</v>
      </c>
      <c r="M17" s="81">
        <f t="shared" si="2"/>
        <v>6.5028364301348009</v>
      </c>
      <c r="O17" s="44"/>
      <c r="P17" s="44"/>
      <c r="Q17" s="44"/>
    </row>
    <row r="18" spans="1:17">
      <c r="A18" s="56" t="s">
        <v>38</v>
      </c>
      <c r="B18" s="159">
        <v>6063</v>
      </c>
      <c r="C18" s="54">
        <v>5700</v>
      </c>
      <c r="D18" s="54">
        <v>6000</v>
      </c>
      <c r="E18" s="54">
        <v>6000</v>
      </c>
      <c r="F18" s="54">
        <v>6000</v>
      </c>
      <c r="G18" s="54">
        <v>6000</v>
      </c>
      <c r="H18" s="54">
        <v>6000</v>
      </c>
      <c r="I18" s="54">
        <v>6000</v>
      </c>
      <c r="J18" s="54">
        <v>6000</v>
      </c>
      <c r="K18" s="54">
        <v>6000</v>
      </c>
      <c r="L18" s="54">
        <v>6000</v>
      </c>
      <c r="M18" s="81">
        <f t="shared" si="2"/>
        <v>-1.0390895596239487</v>
      </c>
      <c r="O18" s="44"/>
      <c r="P18" s="44"/>
      <c r="Q18" s="44"/>
    </row>
    <row r="19" spans="1:17">
      <c r="A19" s="56" t="s">
        <v>39</v>
      </c>
      <c r="B19" s="159">
        <v>53032.4</v>
      </c>
      <c r="C19" s="54">
        <v>53500</v>
      </c>
      <c r="D19" s="54">
        <v>54000</v>
      </c>
      <c r="E19" s="54">
        <v>54000</v>
      </c>
      <c r="F19" s="54">
        <v>54000</v>
      </c>
      <c r="G19" s="54">
        <v>54000</v>
      </c>
      <c r="H19" s="54">
        <v>54000</v>
      </c>
      <c r="I19" s="54">
        <v>54000</v>
      </c>
      <c r="J19" s="54">
        <v>54000</v>
      </c>
      <c r="K19" s="54">
        <v>54000</v>
      </c>
      <c r="L19" s="54">
        <v>54000</v>
      </c>
      <c r="M19" s="81">
        <f t="shared" si="2"/>
        <v>1.8245449951350468</v>
      </c>
      <c r="O19" s="44"/>
      <c r="P19" s="44"/>
      <c r="Q19" s="44"/>
    </row>
    <row r="20" spans="1:17">
      <c r="A20" s="56" t="s">
        <v>49</v>
      </c>
      <c r="B20" s="159">
        <v>69350.833299999998</v>
      </c>
      <c r="C20" s="54">
        <v>70800</v>
      </c>
      <c r="D20" s="54">
        <v>72000</v>
      </c>
      <c r="E20" s="54">
        <v>73000</v>
      </c>
      <c r="F20" s="54">
        <v>73000</v>
      </c>
      <c r="G20" s="54">
        <v>73000</v>
      </c>
      <c r="H20" s="54">
        <v>73000</v>
      </c>
      <c r="I20" s="54">
        <v>73000</v>
      </c>
      <c r="J20" s="54">
        <v>73000</v>
      </c>
      <c r="K20" s="54">
        <v>73000</v>
      </c>
      <c r="L20" s="54">
        <v>74000</v>
      </c>
      <c r="M20" s="81">
        <f t="shared" si="2"/>
        <v>6.7038368232555916</v>
      </c>
      <c r="O20" s="44"/>
      <c r="P20" s="44"/>
      <c r="Q20" s="44"/>
    </row>
    <row r="21" spans="1:17">
      <c r="A21" s="56" t="s">
        <v>50</v>
      </c>
      <c r="B21" s="159">
        <v>20690</v>
      </c>
      <c r="C21" s="54">
        <v>20800</v>
      </c>
      <c r="D21" s="54">
        <v>21000</v>
      </c>
      <c r="E21" s="54">
        <v>21000</v>
      </c>
      <c r="F21" s="54">
        <v>21000</v>
      </c>
      <c r="G21" s="54">
        <v>21000</v>
      </c>
      <c r="H21" s="54">
        <v>21000</v>
      </c>
      <c r="I21" s="54">
        <v>21000</v>
      </c>
      <c r="J21" s="54">
        <v>21000</v>
      </c>
      <c r="K21" s="54">
        <v>21000</v>
      </c>
      <c r="L21" s="54">
        <v>21000</v>
      </c>
      <c r="M21" s="81">
        <f t="shared" si="2"/>
        <v>1.4983083615273078</v>
      </c>
      <c r="O21" s="44"/>
      <c r="P21" s="44"/>
      <c r="Q21" s="44"/>
    </row>
    <row r="22" spans="1:17" ht="24.75">
      <c r="A22" s="259" t="s">
        <v>51</v>
      </c>
      <c r="B22" s="159">
        <v>13407.3333</v>
      </c>
      <c r="C22" s="54">
        <v>13400</v>
      </c>
      <c r="D22" s="54">
        <v>13000</v>
      </c>
      <c r="E22" s="54">
        <v>13000</v>
      </c>
      <c r="F22" s="54">
        <v>13000</v>
      </c>
      <c r="G22" s="54">
        <v>13000</v>
      </c>
      <c r="H22" s="54">
        <v>13000</v>
      </c>
      <c r="I22" s="54">
        <v>13000</v>
      </c>
      <c r="J22" s="54">
        <v>13000</v>
      </c>
      <c r="K22" s="54">
        <v>13000</v>
      </c>
      <c r="L22" s="54">
        <v>13000</v>
      </c>
      <c r="M22" s="81">
        <f t="shared" si="2"/>
        <v>-3.0381380911892468</v>
      </c>
      <c r="O22" s="44"/>
      <c r="P22" s="44"/>
      <c r="Q22" s="44"/>
    </row>
    <row r="23" spans="1:17">
      <c r="A23" s="115" t="s">
        <v>83</v>
      </c>
      <c r="B23" s="160">
        <v>33529</v>
      </c>
      <c r="C23" s="154">
        <v>34200</v>
      </c>
      <c r="D23" s="154">
        <v>34000</v>
      </c>
      <c r="E23" s="154">
        <v>35000</v>
      </c>
      <c r="F23" s="154">
        <v>35000</v>
      </c>
      <c r="G23" s="154">
        <v>35000</v>
      </c>
      <c r="H23" s="154">
        <v>35000</v>
      </c>
      <c r="I23" s="154">
        <v>35000</v>
      </c>
      <c r="J23" s="154">
        <v>35000</v>
      </c>
      <c r="K23" s="154">
        <v>35000</v>
      </c>
      <c r="L23" s="154">
        <v>35000</v>
      </c>
      <c r="M23" s="81">
        <f t="shared" si="2"/>
        <v>4.3872468609263624</v>
      </c>
      <c r="O23" s="44"/>
      <c r="P23" s="44"/>
      <c r="Q23" s="44"/>
    </row>
    <row r="24" spans="1:17">
      <c r="A24" s="38" t="s">
        <v>10</v>
      </c>
      <c r="B24" s="164">
        <f t="shared" ref="B24" si="9">SUM(B25:B30)</f>
        <v>57895.933299999997</v>
      </c>
      <c r="C24" s="230">
        <f t="shared" ref="C24:D24" si="10">SUM(C25:C30)</f>
        <v>58000</v>
      </c>
      <c r="D24" s="151">
        <f t="shared" si="10"/>
        <v>58000</v>
      </c>
      <c r="E24" s="151">
        <f t="shared" ref="E24:F24" si="11">SUM(E25:E30)</f>
        <v>58000</v>
      </c>
      <c r="F24" s="151">
        <f t="shared" si="11"/>
        <v>57000</v>
      </c>
      <c r="G24" s="151">
        <f t="shared" ref="G24" si="12">SUM(G25:G30)</f>
        <v>57000</v>
      </c>
      <c r="H24" s="151">
        <f t="shared" ref="H24:I24" si="13">SUM(H25:H30)</f>
        <v>57000</v>
      </c>
      <c r="I24" s="151">
        <f t="shared" si="13"/>
        <v>56000</v>
      </c>
      <c r="J24" s="151">
        <f t="shared" ref="J24:K24" si="14">SUM(J25:J30)</f>
        <v>56000</v>
      </c>
      <c r="K24" s="151">
        <f t="shared" si="14"/>
        <v>56000</v>
      </c>
      <c r="L24" s="231">
        <f t="shared" ref="L24" si="15">SUM(L25:L30)</f>
        <v>55000</v>
      </c>
      <c r="M24" s="150">
        <v>-5.2</v>
      </c>
      <c r="N24" s="58"/>
      <c r="O24" s="44"/>
      <c r="P24" s="44"/>
      <c r="Q24" s="44"/>
    </row>
    <row r="25" spans="1:17">
      <c r="A25" s="42" t="s">
        <v>18</v>
      </c>
      <c r="B25" s="86">
        <v>6891.6</v>
      </c>
      <c r="C25" s="156">
        <v>6700</v>
      </c>
      <c r="D25" s="54">
        <v>7000</v>
      </c>
      <c r="E25" s="54">
        <v>7000</v>
      </c>
      <c r="F25" s="54">
        <v>7000</v>
      </c>
      <c r="G25" s="54">
        <v>7000</v>
      </c>
      <c r="H25" s="54">
        <v>7000</v>
      </c>
      <c r="I25" s="54">
        <v>6000</v>
      </c>
      <c r="J25" s="54">
        <v>6000</v>
      </c>
      <c r="K25" s="54">
        <v>6000</v>
      </c>
      <c r="L25" s="153">
        <v>6000</v>
      </c>
      <c r="M25" s="81">
        <f t="shared" si="2"/>
        <v>-12.937489117186143</v>
      </c>
      <c r="O25" s="44"/>
      <c r="P25" s="44"/>
      <c r="Q25" s="44"/>
    </row>
    <row r="26" spans="1:17">
      <c r="A26" s="42" t="s">
        <v>19</v>
      </c>
      <c r="B26" s="86">
        <v>3198</v>
      </c>
      <c r="C26" s="156">
        <v>3200</v>
      </c>
      <c r="D26" s="54">
        <v>3000</v>
      </c>
      <c r="E26" s="54">
        <v>3000</v>
      </c>
      <c r="F26" s="54">
        <v>3000</v>
      </c>
      <c r="G26" s="54">
        <v>3000</v>
      </c>
      <c r="H26" s="54">
        <v>3000</v>
      </c>
      <c r="I26" s="54">
        <v>3000</v>
      </c>
      <c r="J26" s="54">
        <v>3000</v>
      </c>
      <c r="K26" s="54">
        <v>3000</v>
      </c>
      <c r="L26" s="153">
        <v>3000</v>
      </c>
      <c r="M26" s="81">
        <f t="shared" si="2"/>
        <v>-6.191369606003752</v>
      </c>
      <c r="O26" s="44"/>
      <c r="P26" s="44"/>
      <c r="Q26" s="44"/>
    </row>
    <row r="27" spans="1:17">
      <c r="A27" s="43" t="s">
        <v>20</v>
      </c>
      <c r="B27" s="86">
        <v>19026.333299999998</v>
      </c>
      <c r="C27" s="156">
        <v>19100</v>
      </c>
      <c r="D27" s="54">
        <v>19000</v>
      </c>
      <c r="E27" s="54">
        <v>19000</v>
      </c>
      <c r="F27" s="54">
        <v>18000</v>
      </c>
      <c r="G27" s="54">
        <v>18000</v>
      </c>
      <c r="H27" s="54">
        <v>18000</v>
      </c>
      <c r="I27" s="54">
        <v>18000</v>
      </c>
      <c r="J27" s="54">
        <v>18000</v>
      </c>
      <c r="K27" s="54">
        <v>18000</v>
      </c>
      <c r="L27" s="153">
        <v>17000</v>
      </c>
      <c r="M27" s="81">
        <f t="shared" si="2"/>
        <v>-10.650151387813638</v>
      </c>
      <c r="O27" s="44"/>
      <c r="P27" s="44"/>
      <c r="Q27" s="44"/>
    </row>
    <row r="28" spans="1:17">
      <c r="A28" s="42" t="s">
        <v>37</v>
      </c>
      <c r="B28" s="86">
        <v>27068.666700000002</v>
      </c>
      <c r="C28" s="156">
        <v>27200</v>
      </c>
      <c r="D28" s="54">
        <v>27000</v>
      </c>
      <c r="E28" s="54">
        <v>27000</v>
      </c>
      <c r="F28" s="54">
        <v>27000</v>
      </c>
      <c r="G28" s="54">
        <v>27000</v>
      </c>
      <c r="H28" s="54">
        <v>27000</v>
      </c>
      <c r="I28" s="54">
        <v>27000</v>
      </c>
      <c r="J28" s="54">
        <v>27000</v>
      </c>
      <c r="K28" s="54">
        <v>27000</v>
      </c>
      <c r="L28" s="153">
        <v>27000</v>
      </c>
      <c r="M28" s="81">
        <f t="shared" si="2"/>
        <v>-0.25367595959206068</v>
      </c>
      <c r="O28" s="44"/>
      <c r="P28" s="44"/>
      <c r="Q28" s="44"/>
    </row>
    <row r="29" spans="1:17">
      <c r="A29" s="42" t="s">
        <v>38</v>
      </c>
      <c r="B29" s="86">
        <v>550</v>
      </c>
      <c r="C29" s="156">
        <v>600</v>
      </c>
      <c r="D29" s="54">
        <v>1000</v>
      </c>
      <c r="E29" s="54">
        <v>1000</v>
      </c>
      <c r="F29" s="54">
        <v>1000</v>
      </c>
      <c r="G29" s="54">
        <v>1000</v>
      </c>
      <c r="H29" s="54">
        <v>1000</v>
      </c>
      <c r="I29" s="54">
        <v>1000</v>
      </c>
      <c r="J29" s="54">
        <v>1000</v>
      </c>
      <c r="K29" s="54">
        <v>1000</v>
      </c>
      <c r="L29" s="153">
        <v>1000</v>
      </c>
      <c r="M29" s="81">
        <f t="shared" si="2"/>
        <v>81.818181818181827</v>
      </c>
      <c r="O29" s="44"/>
      <c r="P29" s="44"/>
      <c r="Q29" s="44"/>
    </row>
    <row r="30" spans="1:17">
      <c r="A30" s="56" t="s">
        <v>39</v>
      </c>
      <c r="B30" s="87">
        <v>1161.3333</v>
      </c>
      <c r="C30" s="157">
        <v>1200</v>
      </c>
      <c r="D30" s="154">
        <v>1000</v>
      </c>
      <c r="E30" s="154">
        <v>1000</v>
      </c>
      <c r="F30" s="154">
        <v>1000</v>
      </c>
      <c r="G30" s="154">
        <v>1000</v>
      </c>
      <c r="H30" s="154">
        <v>1000</v>
      </c>
      <c r="I30" s="154">
        <v>1000</v>
      </c>
      <c r="J30" s="154">
        <v>1000</v>
      </c>
      <c r="K30" s="154">
        <v>1000</v>
      </c>
      <c r="L30" s="155">
        <v>1000</v>
      </c>
      <c r="M30" s="82">
        <f t="shared" si="2"/>
        <v>-13.892075599657739</v>
      </c>
      <c r="O30" s="44"/>
      <c r="P30" s="44"/>
      <c r="Q30" s="44"/>
    </row>
    <row r="31" spans="1:17">
      <c r="A31" s="161" t="s">
        <v>11</v>
      </c>
      <c r="B31" s="85">
        <f t="shared" ref="B31:L31" si="16">SUM(B32:B39)</f>
        <v>1467012.1617999999</v>
      </c>
      <c r="C31" s="165">
        <f t="shared" si="16"/>
        <v>1492800</v>
      </c>
      <c r="D31" s="53">
        <f t="shared" si="16"/>
        <v>1508000</v>
      </c>
      <c r="E31" s="53">
        <f t="shared" ref="E31:F31" si="17">SUM(E32:E39)</f>
        <v>1517000</v>
      </c>
      <c r="F31" s="53">
        <f t="shared" si="17"/>
        <v>1521000</v>
      </c>
      <c r="G31" s="53">
        <f t="shared" si="16"/>
        <v>1526000</v>
      </c>
      <c r="H31" s="53">
        <f t="shared" si="16"/>
        <v>1529000</v>
      </c>
      <c r="I31" s="53">
        <f t="shared" si="16"/>
        <v>1536000</v>
      </c>
      <c r="J31" s="53">
        <f t="shared" si="16"/>
        <v>1539000</v>
      </c>
      <c r="K31" s="53">
        <f t="shared" si="16"/>
        <v>1545000</v>
      </c>
      <c r="L31" s="53">
        <f t="shared" si="16"/>
        <v>1545000</v>
      </c>
      <c r="M31" s="80">
        <f t="shared" si="2"/>
        <v>5.316100318098953</v>
      </c>
      <c r="N31" s="44"/>
      <c r="O31" s="44"/>
      <c r="P31" s="44"/>
      <c r="Q31" s="44"/>
    </row>
    <row r="32" spans="1:17">
      <c r="A32" s="162" t="s">
        <v>18</v>
      </c>
      <c r="B32" s="86">
        <v>204086.42850000001</v>
      </c>
      <c r="C32" s="156">
        <v>208100</v>
      </c>
      <c r="D32" s="54">
        <v>211000</v>
      </c>
      <c r="E32" s="54">
        <v>211000</v>
      </c>
      <c r="F32" s="54">
        <v>212000</v>
      </c>
      <c r="G32" s="54">
        <v>213000</v>
      </c>
      <c r="H32" s="54">
        <v>213000</v>
      </c>
      <c r="I32" s="54">
        <v>213000</v>
      </c>
      <c r="J32" s="54">
        <v>213000</v>
      </c>
      <c r="K32" s="54">
        <v>213000</v>
      </c>
      <c r="L32" s="153">
        <v>213000</v>
      </c>
      <c r="M32" s="81">
        <f t="shared" si="2"/>
        <v>4.3675473991647573</v>
      </c>
      <c r="O32" s="44"/>
      <c r="P32" s="44"/>
      <c r="Q32" s="44"/>
    </row>
    <row r="33" spans="1:17">
      <c r="A33" s="162" t="s">
        <v>19</v>
      </c>
      <c r="B33" s="86">
        <v>186543.4167</v>
      </c>
      <c r="C33" s="156">
        <v>188300</v>
      </c>
      <c r="D33" s="54">
        <v>190000</v>
      </c>
      <c r="E33" s="54">
        <v>191000</v>
      </c>
      <c r="F33" s="54">
        <v>191000</v>
      </c>
      <c r="G33" s="54">
        <v>192000</v>
      </c>
      <c r="H33" s="54">
        <v>192000</v>
      </c>
      <c r="I33" s="54">
        <v>193000</v>
      </c>
      <c r="J33" s="54">
        <v>193000</v>
      </c>
      <c r="K33" s="54">
        <v>194000</v>
      </c>
      <c r="L33" s="153">
        <v>194000</v>
      </c>
      <c r="M33" s="81">
        <f t="shared" si="2"/>
        <v>3.9972374431158357</v>
      </c>
      <c r="O33" s="44"/>
      <c r="P33" s="44"/>
      <c r="Q33" s="44"/>
    </row>
    <row r="34" spans="1:17">
      <c r="A34" s="163" t="s">
        <v>20</v>
      </c>
      <c r="B34" s="86">
        <v>500681.9167</v>
      </c>
      <c r="C34" s="156">
        <v>509900</v>
      </c>
      <c r="D34" s="54">
        <v>515000</v>
      </c>
      <c r="E34" s="54">
        <v>519000</v>
      </c>
      <c r="F34" s="54">
        <v>519000</v>
      </c>
      <c r="G34" s="54">
        <v>521000</v>
      </c>
      <c r="H34" s="54">
        <v>523000</v>
      </c>
      <c r="I34" s="54">
        <v>526000</v>
      </c>
      <c r="J34" s="54">
        <v>528000</v>
      </c>
      <c r="K34" s="54">
        <v>531000</v>
      </c>
      <c r="L34" s="153">
        <v>530000</v>
      </c>
      <c r="M34" s="81">
        <f t="shared" si="2"/>
        <v>5.8556305554703885</v>
      </c>
      <c r="O34" s="44"/>
      <c r="P34" s="44"/>
      <c r="Q34" s="44"/>
    </row>
    <row r="35" spans="1:17">
      <c r="A35" s="162" t="s">
        <v>37</v>
      </c>
      <c r="B35" s="86">
        <v>258567.1667</v>
      </c>
      <c r="C35" s="156">
        <v>264700</v>
      </c>
      <c r="D35" s="54">
        <v>268000</v>
      </c>
      <c r="E35" s="54">
        <v>270000</v>
      </c>
      <c r="F35" s="54">
        <v>272000</v>
      </c>
      <c r="G35" s="54">
        <v>273000</v>
      </c>
      <c r="H35" s="54">
        <v>274000</v>
      </c>
      <c r="I35" s="54">
        <v>275000</v>
      </c>
      <c r="J35" s="54">
        <v>276000</v>
      </c>
      <c r="K35" s="54">
        <v>278000</v>
      </c>
      <c r="L35" s="153">
        <v>278000</v>
      </c>
      <c r="M35" s="81">
        <f t="shared" si="2"/>
        <v>7.5155842669486148</v>
      </c>
      <c r="O35" s="44"/>
      <c r="P35" s="44"/>
      <c r="Q35" s="44"/>
    </row>
    <row r="36" spans="1:17">
      <c r="A36" s="162" t="s">
        <v>38</v>
      </c>
      <c r="B36" s="86">
        <v>54804</v>
      </c>
      <c r="C36" s="156">
        <v>56100</v>
      </c>
      <c r="D36" s="54">
        <v>58000</v>
      </c>
      <c r="E36" s="54">
        <v>58000</v>
      </c>
      <c r="F36" s="54">
        <v>59000</v>
      </c>
      <c r="G36" s="54">
        <v>59000</v>
      </c>
      <c r="H36" s="54">
        <v>59000</v>
      </c>
      <c r="I36" s="54">
        <v>60000</v>
      </c>
      <c r="J36" s="54">
        <v>60000</v>
      </c>
      <c r="K36" s="54">
        <v>60000</v>
      </c>
      <c r="L36" s="153">
        <v>60000</v>
      </c>
      <c r="M36" s="81">
        <f t="shared" si="2"/>
        <v>9.481059776658638</v>
      </c>
      <c r="O36" s="44"/>
      <c r="P36" s="44"/>
      <c r="Q36" s="44"/>
    </row>
    <row r="37" spans="1:17">
      <c r="A37" s="162" t="s">
        <v>39</v>
      </c>
      <c r="B37" s="86">
        <v>67553.066600000006</v>
      </c>
      <c r="C37" s="156">
        <v>68100</v>
      </c>
      <c r="D37" s="54">
        <v>68000</v>
      </c>
      <c r="E37" s="54">
        <v>68000</v>
      </c>
      <c r="F37" s="54">
        <v>68000</v>
      </c>
      <c r="G37" s="54">
        <v>68000</v>
      </c>
      <c r="H37" s="54">
        <v>68000</v>
      </c>
      <c r="I37" s="54">
        <v>68000</v>
      </c>
      <c r="J37" s="54">
        <v>68000</v>
      </c>
      <c r="K37" s="54">
        <v>68000</v>
      </c>
      <c r="L37" s="153">
        <v>68000</v>
      </c>
      <c r="M37" s="81">
        <f t="shared" si="2"/>
        <v>0.66160342156842122</v>
      </c>
      <c r="O37" s="44"/>
      <c r="P37" s="44"/>
      <c r="Q37" s="44"/>
    </row>
    <row r="38" spans="1:17" ht="24.75">
      <c r="A38" s="166" t="s">
        <v>52</v>
      </c>
      <c r="B38" s="86">
        <v>161247.1666</v>
      </c>
      <c r="C38" s="156">
        <v>163400</v>
      </c>
      <c r="D38" s="54">
        <v>164000</v>
      </c>
      <c r="E38" s="54">
        <v>165000</v>
      </c>
      <c r="F38" s="54">
        <v>165000</v>
      </c>
      <c r="G38" s="54">
        <v>165000</v>
      </c>
      <c r="H38" s="54">
        <v>165000</v>
      </c>
      <c r="I38" s="54">
        <v>166000</v>
      </c>
      <c r="J38" s="54">
        <v>166000</v>
      </c>
      <c r="K38" s="54">
        <v>166000</v>
      </c>
      <c r="L38" s="153">
        <v>167000</v>
      </c>
      <c r="M38" s="81">
        <f t="shared" si="2"/>
        <v>3.5677113100975282</v>
      </c>
      <c r="O38" s="44"/>
      <c r="P38" s="44"/>
      <c r="Q38" s="44"/>
    </row>
    <row r="39" spans="1:17">
      <c r="A39" s="115" t="s">
        <v>102</v>
      </c>
      <c r="B39" s="87">
        <v>33529</v>
      </c>
      <c r="C39" s="157">
        <v>34200</v>
      </c>
      <c r="D39" s="154">
        <v>34000</v>
      </c>
      <c r="E39" s="154">
        <v>35000</v>
      </c>
      <c r="F39" s="154">
        <v>35000</v>
      </c>
      <c r="G39" s="154">
        <v>35000</v>
      </c>
      <c r="H39" s="154">
        <v>35000</v>
      </c>
      <c r="I39" s="154">
        <v>35000</v>
      </c>
      <c r="J39" s="154">
        <v>35000</v>
      </c>
      <c r="K39" s="154">
        <v>35000</v>
      </c>
      <c r="L39" s="154">
        <v>35000</v>
      </c>
      <c r="M39" s="82">
        <f t="shared" si="2"/>
        <v>4.3872468609263624</v>
      </c>
      <c r="O39" s="44"/>
      <c r="P39" s="44"/>
      <c r="Q39" s="44"/>
    </row>
    <row r="40" spans="1:17">
      <c r="A40" s="37"/>
      <c r="B40" s="37"/>
      <c r="C40" s="37"/>
      <c r="D40" s="37"/>
      <c r="E40" s="37"/>
      <c r="F40" s="37"/>
      <c r="G40" s="37"/>
      <c r="H40" s="37"/>
      <c r="I40" s="37"/>
      <c r="J40" s="37"/>
      <c r="K40" s="37"/>
      <c r="L40" s="37"/>
    </row>
    <row r="41" spans="1:17">
      <c r="A41" s="28" t="s">
        <v>96</v>
      </c>
      <c r="B41" s="37"/>
      <c r="C41" s="186"/>
      <c r="D41" s="186"/>
      <c r="E41" s="186"/>
      <c r="F41" s="186"/>
      <c r="G41" s="186"/>
      <c r="H41" s="186"/>
      <c r="I41" s="186"/>
      <c r="J41" s="186"/>
      <c r="K41" s="186"/>
      <c r="L41" s="186"/>
    </row>
    <row r="42" spans="1:17">
      <c r="A42" s="39" t="s">
        <v>76</v>
      </c>
      <c r="B42" s="37"/>
      <c r="C42" s="37"/>
      <c r="D42" s="37"/>
      <c r="E42" s="37"/>
      <c r="F42" s="37"/>
      <c r="G42" s="37"/>
      <c r="H42" s="37"/>
      <c r="I42" s="37"/>
      <c r="J42" s="37"/>
      <c r="K42" s="37"/>
      <c r="L42" s="37"/>
    </row>
    <row r="43" spans="1:17">
      <c r="B43" s="44"/>
      <c r="C43" s="44"/>
      <c r="D43" s="44"/>
      <c r="E43" s="44"/>
      <c r="F43" s="44"/>
      <c r="G43" s="44"/>
      <c r="H43" s="44"/>
      <c r="I43" s="44"/>
      <c r="J43" s="44"/>
      <c r="K43" s="44"/>
      <c r="L43" s="44"/>
      <c r="M43" s="311"/>
      <c r="N43" s="311"/>
    </row>
  </sheetData>
  <mergeCells count="2">
    <mergeCell ref="M3:M4"/>
    <mergeCell ref="C3:L3"/>
  </mergeCells>
  <pageMargins left="0.23622047244094491" right="0.23622047244094491" top="0.74803149606299213" bottom="0.74803149606299213"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D56"/>
  <sheetViews>
    <sheetView zoomScaleNormal="100" workbookViewId="0">
      <pane xSplit="1" ySplit="3" topLeftCell="I13" activePane="bottomRight" state="frozen"/>
      <selection pane="topRight" activeCell="B1" sqref="B1"/>
      <selection pane="bottomLeft" activeCell="A2" sqref="A2"/>
      <selection pane="bottomRight" activeCell="AA10" sqref="AA10"/>
    </sheetView>
  </sheetViews>
  <sheetFormatPr baseColWidth="10" defaultRowHeight="15"/>
  <cols>
    <col min="1" max="1" width="26.42578125" customWidth="1"/>
    <col min="2" max="3" width="8.42578125" customWidth="1"/>
    <col min="4" max="18" width="7" bestFit="1" customWidth="1"/>
    <col min="19" max="19" width="8" bestFit="1" customWidth="1"/>
    <col min="20" max="23" width="7" bestFit="1" customWidth="1"/>
    <col min="24" max="24" width="7.85546875" customWidth="1"/>
    <col min="25" max="25" width="7.42578125" customWidth="1"/>
    <col min="26" max="34" width="7" bestFit="1" customWidth="1"/>
    <col min="35" max="35" width="8.140625" customWidth="1"/>
  </cols>
  <sheetData>
    <row r="1" spans="1:37 16384:16384">
      <c r="A1" s="18" t="s">
        <v>17</v>
      </c>
    </row>
    <row r="2" spans="1:37 16384:16384">
      <c r="A2" s="2" t="s">
        <v>8</v>
      </c>
      <c r="Z2" s="17"/>
    </row>
    <row r="3" spans="1:37 16384:16384">
      <c r="B3">
        <v>1994</v>
      </c>
      <c r="C3">
        <v>1995</v>
      </c>
      <c r="D3">
        <v>1996</v>
      </c>
      <c r="E3">
        <v>1997</v>
      </c>
      <c r="F3">
        <v>1998</v>
      </c>
      <c r="G3">
        <v>1999</v>
      </c>
      <c r="H3">
        <v>2000</v>
      </c>
      <c r="I3">
        <v>2001</v>
      </c>
      <c r="J3">
        <v>2002</v>
      </c>
      <c r="K3">
        <v>2003</v>
      </c>
      <c r="L3">
        <v>2004</v>
      </c>
      <c r="M3">
        <v>2005</v>
      </c>
      <c r="N3">
        <v>2006</v>
      </c>
      <c r="O3">
        <v>2007</v>
      </c>
      <c r="P3">
        <v>2008</v>
      </c>
      <c r="Q3">
        <v>2009</v>
      </c>
      <c r="R3">
        <v>2010</v>
      </c>
      <c r="S3">
        <v>2011</v>
      </c>
      <c r="T3">
        <v>2012</v>
      </c>
      <c r="U3">
        <v>2013</v>
      </c>
      <c r="V3">
        <v>2014</v>
      </c>
      <c r="W3">
        <v>2015</v>
      </c>
      <c r="X3">
        <v>2016</v>
      </c>
      <c r="Y3">
        <v>2017</v>
      </c>
      <c r="Z3" s="243">
        <v>2018</v>
      </c>
      <c r="AA3">
        <v>2019</v>
      </c>
      <c r="AB3">
        <v>2020</v>
      </c>
      <c r="AC3">
        <v>2021</v>
      </c>
      <c r="AD3">
        <v>2022</v>
      </c>
      <c r="AE3">
        <v>2023</v>
      </c>
      <c r="AF3">
        <v>2024</v>
      </c>
      <c r="AG3" s="51">
        <v>2025</v>
      </c>
      <c r="AH3" s="57">
        <v>2026</v>
      </c>
      <c r="AI3" s="104">
        <v>2027</v>
      </c>
    </row>
    <row r="4" spans="1:37 16384:16384">
      <c r="A4" s="3" t="s">
        <v>14</v>
      </c>
      <c r="B4" s="4">
        <v>279586</v>
      </c>
      <c r="C4" s="4">
        <v>287046</v>
      </c>
      <c r="D4" s="4">
        <v>264727</v>
      </c>
      <c r="E4" s="4">
        <v>268868</v>
      </c>
      <c r="F4" s="4">
        <v>275113</v>
      </c>
      <c r="G4" s="4">
        <v>266285</v>
      </c>
      <c r="H4" s="4">
        <v>271155</v>
      </c>
      <c r="I4" s="4">
        <v>258785</v>
      </c>
      <c r="J4" s="4">
        <v>258192</v>
      </c>
      <c r="K4" s="4">
        <v>268335</v>
      </c>
      <c r="L4" s="4">
        <v>261137</v>
      </c>
      <c r="M4" s="4">
        <v>272512</v>
      </c>
      <c r="N4" s="4">
        <v>282788</v>
      </c>
      <c r="O4" s="4">
        <v>281733</v>
      </c>
      <c r="P4" s="4">
        <v>279698</v>
      </c>
      <c r="Q4" s="4">
        <v>286762</v>
      </c>
      <c r="R4" s="4">
        <v>279798</v>
      </c>
      <c r="S4" s="4">
        <v>283821</v>
      </c>
      <c r="T4" s="4">
        <v>293837</v>
      </c>
      <c r="U4" s="4">
        <v>305316</v>
      </c>
      <c r="V4" s="4">
        <v>305667</v>
      </c>
      <c r="W4" s="4">
        <v>317054</v>
      </c>
      <c r="X4" s="4">
        <v>327078</v>
      </c>
      <c r="Y4" s="4">
        <v>337714</v>
      </c>
      <c r="Z4" s="244">
        <v>359455</v>
      </c>
      <c r="AA4" s="4">
        <v>353394.1495</v>
      </c>
      <c r="AB4" s="4">
        <v>351222.39610000001</v>
      </c>
      <c r="AC4" s="4">
        <v>350335.50060000003</v>
      </c>
      <c r="AD4" s="4">
        <v>352456.41979999997</v>
      </c>
      <c r="AE4" s="4">
        <v>354822.71500000003</v>
      </c>
      <c r="AF4" s="4">
        <v>362303.5441</v>
      </c>
      <c r="AG4" s="4">
        <v>362006.84169999999</v>
      </c>
      <c r="AH4" s="4">
        <v>364508.67509999999</v>
      </c>
      <c r="AI4" s="4">
        <v>362006.84169999999</v>
      </c>
      <c r="AJ4" s="61"/>
      <c r="AK4" s="58">
        <f t="shared" ref="AK4:AK6" si="0">AJ4/Y4</f>
        <v>0</v>
      </c>
    </row>
    <row r="5" spans="1:37 16384:16384">
      <c r="A5" s="3" t="s">
        <v>15</v>
      </c>
      <c r="B5" s="4">
        <v>130282</v>
      </c>
      <c r="C5" s="4">
        <v>138267</v>
      </c>
      <c r="D5" s="4">
        <v>135882</v>
      </c>
      <c r="E5" s="4">
        <v>136204</v>
      </c>
      <c r="F5" s="4">
        <v>144830</v>
      </c>
      <c r="G5" s="4">
        <v>149103</v>
      </c>
      <c r="H5" s="4">
        <v>152778</v>
      </c>
      <c r="I5" s="4">
        <v>147944</v>
      </c>
      <c r="J5" s="4">
        <v>141983</v>
      </c>
      <c r="K5" s="4">
        <v>142799</v>
      </c>
      <c r="L5" s="4">
        <v>143277</v>
      </c>
      <c r="M5" s="4">
        <v>140828</v>
      </c>
      <c r="N5" s="4">
        <v>140707</v>
      </c>
      <c r="O5" s="4">
        <v>137605</v>
      </c>
      <c r="P5" s="4">
        <v>135886</v>
      </c>
      <c r="Q5" s="4">
        <v>131602</v>
      </c>
      <c r="R5" s="4">
        <v>133431</v>
      </c>
      <c r="S5" s="4">
        <v>129472</v>
      </c>
      <c r="T5" s="4">
        <v>125121</v>
      </c>
      <c r="U5" s="4">
        <v>124683</v>
      </c>
      <c r="V5" s="4">
        <v>129210</v>
      </c>
      <c r="W5" s="4">
        <v>125144</v>
      </c>
      <c r="X5" s="4">
        <v>126578</v>
      </c>
      <c r="Y5" s="4">
        <v>128488</v>
      </c>
      <c r="Z5" s="244">
        <v>138570</v>
      </c>
      <c r="AA5" s="4">
        <v>142214.07130000001</v>
      </c>
      <c r="AB5" s="4">
        <v>141339.11110000001</v>
      </c>
      <c r="AC5" s="4">
        <v>140982.6072</v>
      </c>
      <c r="AD5" s="4">
        <v>141836.83600000001</v>
      </c>
      <c r="AE5" s="4">
        <v>142788.87359999999</v>
      </c>
      <c r="AF5" s="4">
        <v>145799.42610000001</v>
      </c>
      <c r="AG5" s="4">
        <v>145679.83319999999</v>
      </c>
      <c r="AH5" s="4">
        <v>146687.46249999999</v>
      </c>
      <c r="AI5" s="4">
        <v>145679.83319999999</v>
      </c>
      <c r="AJ5" s="61"/>
      <c r="AK5" s="58">
        <f t="shared" si="0"/>
        <v>0</v>
      </c>
    </row>
    <row r="6" spans="1:37 16384:16384">
      <c r="A6" s="3" t="s">
        <v>16</v>
      </c>
      <c r="B6" s="4">
        <v>61465</v>
      </c>
      <c r="C6" s="4">
        <v>65741</v>
      </c>
      <c r="D6" s="4">
        <v>74514</v>
      </c>
      <c r="E6" s="4">
        <v>76726</v>
      </c>
      <c r="F6" s="4">
        <v>81573</v>
      </c>
      <c r="G6" s="4">
        <v>88296</v>
      </c>
      <c r="H6" s="4">
        <v>92617</v>
      </c>
      <c r="I6" s="4">
        <v>92499</v>
      </c>
      <c r="J6" s="4">
        <v>93580</v>
      </c>
      <c r="K6" s="4">
        <v>91537</v>
      </c>
      <c r="L6" s="4">
        <v>93958</v>
      </c>
      <c r="M6" s="4">
        <v>93268</v>
      </c>
      <c r="N6" s="4">
        <v>100562</v>
      </c>
      <c r="O6" s="4">
        <v>104975</v>
      </c>
      <c r="P6" s="4">
        <v>103311</v>
      </c>
      <c r="Q6" s="4">
        <v>120728</v>
      </c>
      <c r="R6" s="4">
        <v>118593</v>
      </c>
      <c r="S6" s="4">
        <v>156063</v>
      </c>
      <c r="T6" s="4">
        <v>190899</v>
      </c>
      <c r="U6" s="4">
        <v>159225</v>
      </c>
      <c r="V6" s="4">
        <v>190773</v>
      </c>
      <c r="W6" s="4">
        <v>176646</v>
      </c>
      <c r="X6" s="4">
        <v>179841</v>
      </c>
      <c r="Y6" s="4">
        <v>177570</v>
      </c>
      <c r="Z6" s="244">
        <v>179238</v>
      </c>
      <c r="AA6" s="4">
        <v>172848.7194</v>
      </c>
      <c r="AB6" s="4">
        <v>171785.35870000001</v>
      </c>
      <c r="AC6" s="4">
        <v>171352.25109999999</v>
      </c>
      <c r="AD6" s="4">
        <v>172390.0748</v>
      </c>
      <c r="AE6" s="4">
        <v>173547.4117</v>
      </c>
      <c r="AF6" s="4">
        <v>177206.35310000001</v>
      </c>
      <c r="AG6" s="4">
        <v>177061.30300000001</v>
      </c>
      <c r="AH6" s="4">
        <v>178285.03599999999</v>
      </c>
      <c r="AI6" s="4">
        <v>177061.30300000001</v>
      </c>
      <c r="AJ6" s="61"/>
      <c r="AK6" s="58">
        <f t="shared" si="0"/>
        <v>0</v>
      </c>
    </row>
    <row r="7" spans="1:37 16384:16384" s="57" customFormat="1">
      <c r="A7" s="3"/>
      <c r="B7" s="4"/>
      <c r="C7" s="4"/>
      <c r="D7" s="4"/>
      <c r="E7" s="4"/>
      <c r="F7" s="4"/>
      <c r="G7" s="4"/>
      <c r="H7" s="4"/>
      <c r="I7" s="4"/>
      <c r="J7" s="4"/>
      <c r="K7" s="4"/>
      <c r="L7" s="4"/>
      <c r="M7" s="4"/>
      <c r="N7" s="4"/>
      <c r="O7" s="4"/>
      <c r="P7" s="4"/>
      <c r="Q7" s="4"/>
      <c r="R7" s="4"/>
      <c r="S7" s="4"/>
      <c r="T7" s="4"/>
      <c r="U7" s="4"/>
      <c r="V7" s="4"/>
      <c r="W7" s="4">
        <f>W6-V6</f>
        <v>-14127</v>
      </c>
      <c r="X7" s="63"/>
      <c r="Y7" s="4"/>
      <c r="Z7" s="4"/>
      <c r="AA7" s="4"/>
      <c r="AB7" s="4"/>
      <c r="AC7" s="4"/>
      <c r="AD7" s="4"/>
      <c r="AE7" s="4"/>
      <c r="AF7" s="4"/>
      <c r="AG7" s="4"/>
      <c r="AH7" s="61"/>
      <c r="AI7" s="62"/>
      <c r="AK7" s="58"/>
    </row>
    <row r="8" spans="1:37 16384:16384">
      <c r="A8" s="18"/>
      <c r="T8" s="17"/>
      <c r="U8" s="17"/>
      <c r="V8" s="17"/>
      <c r="W8" s="17"/>
      <c r="X8" s="17"/>
      <c r="Y8" s="17"/>
      <c r="Z8" s="17"/>
      <c r="AA8" s="17"/>
      <c r="AB8" s="17"/>
      <c r="AC8" s="17"/>
      <c r="AD8" s="17"/>
      <c r="AE8" s="17"/>
      <c r="AF8" s="17"/>
      <c r="AG8" s="17"/>
      <c r="AH8" s="17"/>
      <c r="AI8" s="17"/>
      <c r="AJ8" s="61"/>
      <c r="AK8" s="58"/>
    </row>
    <row r="9" spans="1:37 16384:16384">
      <c r="A9" s="55"/>
      <c r="T9" s="17"/>
      <c r="U9" s="17"/>
      <c r="V9" s="17"/>
      <c r="W9" s="17"/>
      <c r="X9" s="17"/>
      <c r="Y9" s="17"/>
      <c r="Z9" s="17"/>
      <c r="AA9" s="17"/>
      <c r="AB9" s="17"/>
      <c r="AC9" s="17"/>
      <c r="AD9" s="17"/>
      <c r="AE9" s="17"/>
      <c r="AF9" s="17"/>
      <c r="AG9" s="17"/>
      <c r="AH9" s="17"/>
      <c r="AI9" s="17"/>
      <c r="AJ9" s="58"/>
      <c r="XFD9" s="17"/>
    </row>
    <row r="10" spans="1:37 16384:16384">
      <c r="A10" s="3"/>
      <c r="B10" s="5"/>
      <c r="D10" s="7"/>
      <c r="E10" s="7"/>
      <c r="F10" s="6"/>
      <c r="G10" s="7"/>
      <c r="H10" s="7"/>
      <c r="I10" s="8"/>
      <c r="J10" s="9"/>
      <c r="T10" s="17"/>
      <c r="U10" s="17"/>
      <c r="V10" s="17"/>
      <c r="W10" s="17"/>
      <c r="X10" s="17"/>
      <c r="Y10" s="17"/>
      <c r="Z10" s="17"/>
      <c r="AA10" s="17"/>
      <c r="AB10" s="17"/>
      <c r="AC10" s="17"/>
      <c r="AD10" s="17"/>
      <c r="AE10" s="17"/>
      <c r="AF10" s="17"/>
      <c r="AG10" s="17"/>
      <c r="AH10" s="17"/>
      <c r="AI10" s="17"/>
      <c r="AJ10" s="58"/>
      <c r="XFD10" s="17"/>
    </row>
    <row r="11" spans="1:37 16384:16384">
      <c r="A11" s="3"/>
      <c r="B11" s="9"/>
      <c r="D11" s="9"/>
      <c r="E11" s="9"/>
      <c r="F11" s="8"/>
      <c r="G11" s="9"/>
      <c r="H11" s="9"/>
      <c r="I11" s="8"/>
      <c r="J11" s="9"/>
      <c r="T11" s="17"/>
      <c r="U11" s="17"/>
      <c r="V11" s="17"/>
      <c r="W11" s="17"/>
      <c r="X11" s="17"/>
      <c r="Y11" s="17"/>
      <c r="Z11" s="17"/>
      <c r="AA11" s="17"/>
      <c r="AB11" s="17"/>
      <c r="AC11" s="17"/>
      <c r="AD11" s="17"/>
      <c r="AE11" s="17"/>
      <c r="AF11" s="17"/>
      <c r="AG11" s="17"/>
      <c r="AH11" s="17"/>
      <c r="AI11" s="17"/>
      <c r="AJ11" s="58"/>
      <c r="XFD11" s="17"/>
    </row>
    <row r="12" spans="1:37 16384:16384">
      <c r="A12" s="3"/>
      <c r="C12" s="10"/>
      <c r="F12" s="10"/>
      <c r="I12" s="10"/>
      <c r="T12" s="17"/>
      <c r="U12" s="17"/>
      <c r="V12" s="17"/>
      <c r="W12" s="17"/>
      <c r="X12" s="17"/>
      <c r="Y12" s="17"/>
      <c r="Z12" s="17"/>
      <c r="AA12" s="17"/>
      <c r="AB12" s="17"/>
      <c r="AC12" s="17"/>
      <c r="AD12" s="17"/>
      <c r="AE12" s="17"/>
      <c r="AF12" s="17"/>
      <c r="AG12" s="17"/>
      <c r="AH12" s="17"/>
      <c r="AI12" s="17"/>
      <c r="AJ12" s="58"/>
      <c r="XFD12" s="17"/>
    </row>
    <row r="13" spans="1:37 16384:16384" s="104" customFormat="1">
      <c r="C13" s="10"/>
      <c r="F13" s="10"/>
      <c r="I13" s="10"/>
      <c r="T13" s="17"/>
      <c r="U13" s="17"/>
      <c r="V13" s="17"/>
      <c r="W13" s="17"/>
      <c r="X13" s="17"/>
      <c r="Y13" s="17"/>
      <c r="Z13" s="17"/>
      <c r="AA13" s="17"/>
      <c r="AB13" s="17"/>
      <c r="AC13" s="17"/>
      <c r="AD13" s="17"/>
      <c r="AE13" s="17"/>
      <c r="AF13" s="17"/>
      <c r="AG13" s="17"/>
      <c r="AH13" s="17"/>
      <c r="AI13" s="17"/>
      <c r="XFD13" s="17"/>
    </row>
    <row r="14" spans="1:37 16384:16384">
      <c r="F14" s="10"/>
      <c r="I14" s="10"/>
      <c r="L14" s="18" t="s">
        <v>54</v>
      </c>
    </row>
    <row r="15" spans="1:37 16384:16384">
      <c r="L15" s="1" t="s">
        <v>5</v>
      </c>
      <c r="M15" s="12"/>
    </row>
    <row r="16" spans="1:37 16384:16384">
      <c r="C16" s="11"/>
    </row>
    <row r="17" spans="3:13">
      <c r="C17" s="13"/>
      <c r="M17" s="12"/>
    </row>
    <row r="18" spans="3:13">
      <c r="C18" s="13"/>
      <c r="M18" s="12"/>
    </row>
    <row r="19" spans="3:13">
      <c r="C19" s="13"/>
      <c r="M19" s="12"/>
    </row>
    <row r="20" spans="3:13">
      <c r="C20" s="14"/>
      <c r="M20" s="12"/>
    </row>
    <row r="21" spans="3:13">
      <c r="C21" s="13"/>
    </row>
    <row r="22" spans="3:13">
      <c r="C22" s="15"/>
    </row>
    <row r="24" spans="3:13">
      <c r="M24" s="12"/>
    </row>
    <row r="25" spans="3:13">
      <c r="M25" s="12"/>
    </row>
    <row r="26" spans="3:13">
      <c r="M26" s="12"/>
    </row>
    <row r="27" spans="3:13">
      <c r="M27" s="12"/>
    </row>
    <row r="28" spans="3:13">
      <c r="M28" s="12"/>
    </row>
    <row r="29" spans="3:13">
      <c r="M29" s="12"/>
    </row>
    <row r="30" spans="3:13">
      <c r="M30" s="12"/>
    </row>
    <row r="31" spans="3:13">
      <c r="M31" s="12"/>
    </row>
    <row r="32" spans="3:13">
      <c r="M32" s="12"/>
    </row>
    <row r="33" spans="1:35">
      <c r="C33" s="10"/>
      <c r="F33" s="10"/>
      <c r="I33" s="10"/>
    </row>
    <row r="34" spans="1:35">
      <c r="M34" s="12"/>
    </row>
    <row r="35" spans="1:35">
      <c r="M35" s="12"/>
    </row>
    <row r="36" spans="1:35">
      <c r="M36" s="12"/>
    </row>
    <row r="37" spans="1:35">
      <c r="M37" s="12"/>
    </row>
    <row r="38" spans="1:35">
      <c r="C38" s="10"/>
      <c r="F38" s="10"/>
      <c r="I38" s="10"/>
    </row>
    <row r="39" spans="1:35">
      <c r="M39" s="12"/>
    </row>
    <row r="40" spans="1:35">
      <c r="C40" s="10"/>
      <c r="F40" s="10"/>
      <c r="I40" s="10"/>
    </row>
    <row r="41" spans="1:35" ht="18" customHeight="1">
      <c r="M41" s="12"/>
    </row>
    <row r="42" spans="1:35">
      <c r="A42" s="12"/>
      <c r="M42" s="12"/>
    </row>
    <row r="43" spans="1:35">
      <c r="K43" s="16" t="s">
        <v>56</v>
      </c>
    </row>
    <row r="44" spans="1:35">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row>
    <row r="45" spans="1:35">
      <c r="A45" s="57"/>
      <c r="B45" s="57"/>
      <c r="C45" s="57"/>
      <c r="D45" s="57"/>
      <c r="E45" s="57"/>
      <c r="F45" s="57"/>
      <c r="G45" s="57"/>
      <c r="H45" s="57"/>
      <c r="I45" s="57"/>
      <c r="J45" s="57"/>
      <c r="K45" s="57"/>
      <c r="L45" s="57"/>
      <c r="M45" s="57"/>
      <c r="N45" s="57"/>
      <c r="O45" s="57"/>
      <c r="P45" s="57"/>
      <c r="Q45" s="57"/>
      <c r="R45" s="57"/>
      <c r="S45" s="57"/>
      <c r="T45" s="57"/>
      <c r="U45" s="57"/>
      <c r="V45" s="57"/>
      <c r="W45" s="57"/>
      <c r="X45" s="78"/>
      <c r="Y45" s="78"/>
      <c r="Z45" s="57"/>
      <c r="AA45" s="57"/>
      <c r="AB45" s="57"/>
      <c r="AC45" s="57"/>
      <c r="AD45" s="57"/>
      <c r="AE45" s="57"/>
      <c r="AF45" s="57"/>
      <c r="AG45" s="57"/>
      <c r="AH45" s="57"/>
    </row>
    <row r="46" spans="1:35">
      <c r="A46" s="57"/>
      <c r="B46" s="57"/>
      <c r="C46" s="57"/>
      <c r="D46" s="57"/>
      <c r="E46" s="57"/>
      <c r="F46" s="57"/>
      <c r="G46" s="57"/>
      <c r="H46" s="57"/>
      <c r="I46" s="57"/>
      <c r="J46" s="57"/>
      <c r="K46" s="57"/>
      <c r="L46" s="57"/>
      <c r="M46" s="57"/>
      <c r="N46" s="57"/>
      <c r="O46" s="57"/>
      <c r="P46" s="57"/>
      <c r="Q46" s="57"/>
      <c r="R46" s="57"/>
      <c r="S46" s="57"/>
      <c r="T46" s="57"/>
      <c r="U46" s="57"/>
      <c r="AA46" s="78"/>
      <c r="AB46" s="78"/>
      <c r="AC46" s="78"/>
      <c r="AD46" s="78"/>
      <c r="AE46" s="78"/>
      <c r="AF46" s="78"/>
      <c r="AG46" s="78"/>
      <c r="AH46" s="78"/>
    </row>
    <row r="47" spans="1:35">
      <c r="A47" s="57"/>
      <c r="B47" s="57"/>
      <c r="C47" s="57"/>
      <c r="D47" s="57"/>
      <c r="E47" s="57"/>
      <c r="F47" s="57"/>
      <c r="G47" s="57"/>
      <c r="H47" s="57"/>
      <c r="I47" s="57"/>
      <c r="J47" s="57"/>
      <c r="K47" s="57"/>
      <c r="L47" s="57"/>
      <c r="M47" s="57"/>
      <c r="N47" s="57"/>
      <c r="O47" s="57"/>
      <c r="P47" s="57"/>
      <c r="Q47" s="57"/>
      <c r="R47" s="57"/>
      <c r="S47" s="57"/>
      <c r="T47" s="57"/>
      <c r="U47" s="57"/>
      <c r="AA47" s="78"/>
      <c r="AB47" s="78"/>
      <c r="AC47" s="78"/>
      <c r="AD47" s="78"/>
      <c r="AE47" s="78"/>
      <c r="AF47" s="78"/>
      <c r="AG47" s="78"/>
      <c r="AH47" s="78"/>
    </row>
    <row r="48" spans="1:35">
      <c r="A48" s="57"/>
      <c r="B48" s="57"/>
      <c r="C48" s="57"/>
      <c r="D48" s="57"/>
      <c r="E48" s="57"/>
      <c r="F48" s="57"/>
      <c r="G48" s="57"/>
      <c r="H48" s="57"/>
      <c r="I48" s="57"/>
      <c r="J48" s="57"/>
      <c r="K48" s="57"/>
      <c r="L48" s="57"/>
      <c r="M48" s="57"/>
      <c r="N48" s="57"/>
      <c r="O48" s="57"/>
      <c r="P48" s="57"/>
      <c r="Q48" s="57"/>
      <c r="R48" s="57"/>
      <c r="S48" s="57"/>
      <c r="T48" s="57"/>
      <c r="U48" s="57"/>
      <c r="AA48" s="78"/>
      <c r="AB48" s="78"/>
      <c r="AC48" s="78"/>
      <c r="AD48" s="78"/>
      <c r="AE48" s="78"/>
      <c r="AF48" s="78"/>
      <c r="AG48" s="78"/>
      <c r="AH48" s="78"/>
    </row>
    <row r="49" spans="1:34">
      <c r="A49" s="57"/>
      <c r="B49" s="57"/>
      <c r="C49" s="57"/>
      <c r="D49" s="57"/>
      <c r="E49" s="57"/>
      <c r="F49" s="57"/>
      <c r="G49" s="57"/>
      <c r="H49" s="57"/>
      <c r="I49" s="57"/>
      <c r="J49" s="57"/>
      <c r="K49" s="57"/>
      <c r="L49" s="57"/>
      <c r="M49" s="57"/>
      <c r="N49" s="57"/>
      <c r="O49" s="57"/>
      <c r="P49" s="57"/>
      <c r="Q49" s="57"/>
      <c r="R49" s="57"/>
      <c r="S49" s="57"/>
      <c r="T49" s="57"/>
      <c r="U49" s="57"/>
      <c r="AA49" s="78"/>
      <c r="AB49" s="78"/>
      <c r="AC49" s="78"/>
      <c r="AD49" s="78"/>
      <c r="AE49" s="78"/>
      <c r="AF49" s="78"/>
      <c r="AG49" s="78"/>
      <c r="AH49" s="78"/>
    </row>
    <row r="50" spans="1:34">
      <c r="A50" s="57"/>
      <c r="B50" s="57"/>
      <c r="C50" s="57"/>
      <c r="D50" s="57"/>
      <c r="E50" s="57"/>
      <c r="F50" s="57"/>
      <c r="G50" s="57"/>
      <c r="H50" s="57"/>
      <c r="I50" s="57"/>
      <c r="J50" s="57"/>
      <c r="K50" s="57"/>
      <c r="L50" s="57"/>
      <c r="M50" s="57"/>
      <c r="N50" s="57"/>
      <c r="O50" s="57"/>
      <c r="P50" s="57"/>
      <c r="Q50" s="57"/>
      <c r="R50" s="57"/>
      <c r="S50" s="57"/>
      <c r="T50" s="57"/>
      <c r="U50" s="57"/>
      <c r="AA50" s="78"/>
      <c r="AB50" s="78"/>
      <c r="AC50" s="78"/>
      <c r="AD50" s="78"/>
      <c r="AE50" s="78"/>
      <c r="AF50" s="78"/>
      <c r="AG50" s="78"/>
      <c r="AH50" s="78"/>
    </row>
    <row r="51" spans="1:34">
      <c r="A51" s="57"/>
      <c r="B51" s="57"/>
      <c r="C51" s="57"/>
      <c r="D51" s="57"/>
      <c r="E51" s="57"/>
      <c r="F51" s="57"/>
      <c r="G51" s="57"/>
      <c r="H51" s="57"/>
      <c r="I51" s="57"/>
      <c r="J51" s="57"/>
      <c r="K51" s="57"/>
      <c r="L51" s="57"/>
      <c r="M51" s="57"/>
      <c r="N51" s="57"/>
      <c r="O51" s="57"/>
      <c r="P51" s="57"/>
      <c r="Q51" s="57"/>
      <c r="R51" s="57"/>
      <c r="S51" s="57"/>
      <c r="T51" s="57"/>
      <c r="U51" s="57"/>
      <c r="AA51" s="78"/>
      <c r="AB51" s="78"/>
      <c r="AC51" s="78"/>
      <c r="AD51" s="78"/>
      <c r="AE51" s="78"/>
      <c r="AF51" s="78"/>
      <c r="AG51" s="78"/>
      <c r="AH51" s="78"/>
    </row>
    <row r="52" spans="1:34">
      <c r="A52" s="57"/>
      <c r="B52" s="57"/>
      <c r="C52" s="57"/>
      <c r="D52" s="57"/>
      <c r="E52" s="57"/>
      <c r="F52" s="57"/>
      <c r="G52" s="57"/>
      <c r="H52" s="57"/>
      <c r="I52" s="57"/>
      <c r="J52" s="57"/>
      <c r="K52" s="57"/>
      <c r="L52" s="57"/>
      <c r="M52" s="57"/>
      <c r="N52" s="57"/>
      <c r="O52" s="57"/>
      <c r="P52" s="57"/>
      <c r="Q52" s="57"/>
      <c r="R52" s="57"/>
      <c r="S52" s="57"/>
      <c r="T52" s="57"/>
      <c r="U52" s="57"/>
      <c r="AA52" s="78"/>
      <c r="AB52" s="78"/>
      <c r="AC52" s="78"/>
      <c r="AD52" s="78"/>
      <c r="AE52" s="78"/>
      <c r="AF52" s="78"/>
      <c r="AG52" s="78"/>
      <c r="AH52" s="78"/>
    </row>
    <row r="53" spans="1:34">
      <c r="A53" s="57"/>
      <c r="B53" s="57"/>
      <c r="C53" s="57"/>
      <c r="D53" s="57"/>
      <c r="E53" s="57"/>
      <c r="F53" s="57"/>
      <c r="G53" s="57"/>
      <c r="H53" s="57"/>
      <c r="I53" s="57"/>
      <c r="J53" s="57"/>
      <c r="K53" s="57"/>
      <c r="L53" s="57"/>
      <c r="M53" s="57"/>
      <c r="N53" s="57"/>
      <c r="O53" s="57"/>
      <c r="P53" s="57"/>
      <c r="Q53" s="57"/>
      <c r="R53" s="57"/>
      <c r="S53" s="57"/>
      <c r="T53" s="57"/>
      <c r="U53" s="57"/>
      <c r="AA53" s="78"/>
      <c r="AB53" s="78"/>
      <c r="AC53" s="78"/>
      <c r="AD53" s="78"/>
      <c r="AE53" s="78"/>
      <c r="AF53" s="78"/>
      <c r="AG53" s="78"/>
      <c r="AH53" s="78"/>
    </row>
    <row r="54" spans="1:34">
      <c r="A54" s="57"/>
      <c r="B54" s="57"/>
      <c r="C54" s="57"/>
      <c r="D54" s="57"/>
      <c r="E54" s="57"/>
      <c r="F54" s="57"/>
      <c r="G54" s="57"/>
      <c r="H54" s="57"/>
      <c r="I54" s="57"/>
      <c r="J54" s="57"/>
      <c r="K54" s="57"/>
      <c r="L54" s="57"/>
      <c r="M54" s="57"/>
      <c r="N54" s="57"/>
      <c r="O54" s="57"/>
      <c r="P54" s="57"/>
      <c r="Q54" s="57"/>
      <c r="R54" s="57"/>
      <c r="S54" s="57"/>
      <c r="T54" s="57"/>
      <c r="U54" s="57"/>
      <c r="AA54" s="78"/>
      <c r="AB54" s="78"/>
      <c r="AC54" s="78"/>
      <c r="AD54" s="78"/>
      <c r="AE54" s="78"/>
      <c r="AF54" s="78"/>
      <c r="AG54" s="78"/>
      <c r="AH54" s="78"/>
    </row>
    <row r="55" spans="1:34">
      <c r="A55" s="57"/>
      <c r="B55" s="57"/>
      <c r="C55" s="57"/>
      <c r="D55" s="57"/>
      <c r="E55" s="57"/>
      <c r="F55" s="57"/>
      <c r="G55" s="57"/>
      <c r="H55" s="57"/>
      <c r="I55" s="57"/>
      <c r="J55" s="57"/>
      <c r="K55" s="57"/>
      <c r="L55" s="57"/>
      <c r="M55" s="57"/>
      <c r="N55" s="57"/>
      <c r="O55" s="57"/>
      <c r="P55" s="57"/>
      <c r="Q55" s="57"/>
      <c r="R55" s="57"/>
      <c r="S55" s="57"/>
      <c r="T55" s="57"/>
      <c r="U55" s="57"/>
      <c r="AA55" s="78"/>
      <c r="AB55" s="78"/>
      <c r="AC55" s="78"/>
      <c r="AD55" s="78"/>
      <c r="AE55" s="78"/>
      <c r="AF55" s="78"/>
      <c r="AG55" s="78"/>
      <c r="AH55" s="78"/>
    </row>
    <row r="56" spans="1:34">
      <c r="A56" s="57"/>
      <c r="B56" s="57"/>
      <c r="C56" s="57"/>
      <c r="D56" s="57"/>
      <c r="E56" s="57"/>
      <c r="F56" s="57"/>
      <c r="G56" s="57"/>
      <c r="H56" s="57"/>
      <c r="I56" s="57"/>
      <c r="J56" s="57"/>
      <c r="K56" s="57"/>
      <c r="L56" s="57"/>
      <c r="M56" s="57"/>
      <c r="N56" s="57"/>
      <c r="O56" s="57"/>
      <c r="P56" s="57"/>
      <c r="Q56" s="57"/>
      <c r="R56" s="57"/>
      <c r="S56" s="57"/>
      <c r="T56" s="57"/>
      <c r="U56" s="57"/>
      <c r="AA56" s="78"/>
      <c r="AB56" s="78"/>
      <c r="AC56" s="78"/>
      <c r="AD56" s="78"/>
      <c r="AE56" s="78"/>
      <c r="AF56" s="78"/>
      <c r="AG56" s="78"/>
      <c r="AH56" s="78"/>
    </row>
  </sheetData>
  <pageMargins left="0.7" right="0.7" top="0.75" bottom="0.75" header="0.3" footer="0.3"/>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Tableau 1</vt:lpstr>
      <vt:lpstr>Tableau 2 </vt:lpstr>
      <vt:lpstr>Tableau 3</vt:lpstr>
      <vt:lpstr>Tableau 4</vt:lpstr>
      <vt:lpstr>graf1</vt:lpstr>
      <vt:lpstr>graf1!Zone_d_impression</vt:lpstr>
      <vt:lpstr>'Tableau 1'!Zone_d_impression</vt:lpstr>
      <vt:lpstr>'Tableau 2 '!Zone_d_impression</vt:lpstr>
      <vt:lpstr>'Tableau 3'!Zone_d_impression</vt:lpstr>
      <vt:lpstr>'Tableau 4'!Zone_d_impression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Clotilde LIXI</cp:lastModifiedBy>
  <cp:lastPrinted>2019-03-12T12:59:03Z</cp:lastPrinted>
  <dcterms:created xsi:type="dcterms:W3CDTF">2015-10-14T11:30:50Z</dcterms:created>
  <dcterms:modified xsi:type="dcterms:W3CDTF">2019-04-12T15:40:21Z</dcterms:modified>
</cp:coreProperties>
</file>