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lixi\Documents\"/>
    </mc:Choice>
  </mc:AlternateContent>
  <bookViews>
    <workbookView xWindow="0" yWindow="0" windowWidth="20490" windowHeight="7020"/>
  </bookViews>
  <sheets>
    <sheet name="Sommaire" sheetId="2" r:id="rId1"/>
    <sheet name="Tableau 1" sheetId="19" r:id="rId2"/>
    <sheet name="Tableau 2" sheetId="1" r:id="rId3"/>
    <sheet name="Tableau 3" sheetId="20" r:id="rId4"/>
    <sheet name="Cartes 1 et 2" sheetId="6" r:id="rId5"/>
    <sheet name="Tableau 4" sheetId="7" r:id="rId6"/>
    <sheet name="Tableau 5" sheetId="13" r:id="rId7"/>
    <sheet name="Tableau 6" sheetId="24" r:id="rId8"/>
    <sheet name="Graphique 1" sheetId="10" r:id="rId9"/>
    <sheet name="Tableau 7" sheetId="14" r:id="rId10"/>
    <sheet name="Tableau 8" sheetId="16" r:id="rId11"/>
    <sheet name="Tableau 9" sheetId="15" r:id="rId12"/>
    <sheet name="Tableau 10" sheetId="8" r:id="rId13"/>
    <sheet name="Tableau 11" sheetId="12" r:id="rId14"/>
    <sheet name="Tableau 12" sheetId="22" r:id="rId15"/>
    <sheet name="Tableau 13" sheetId="23" r:id="rId16"/>
    <sheet name="Annexe" sheetId="21" r:id="rId17"/>
  </sheets>
  <externalReferences>
    <externalReference r:id="rId18"/>
  </externalReferences>
  <definedNames>
    <definedName name="_2018_2019">#REF!</definedName>
    <definedName name="_2019_202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5" i="21" l="1"/>
  <c r="D95" i="21"/>
  <c r="M94" i="21"/>
  <c r="D94" i="21"/>
  <c r="D93" i="21"/>
  <c r="D92" i="21"/>
  <c r="M91" i="21"/>
  <c r="D91" i="21"/>
  <c r="M90" i="21"/>
  <c r="D90" i="21"/>
  <c r="M89" i="21"/>
  <c r="D89" i="21"/>
  <c r="M88" i="21"/>
  <c r="D88" i="21"/>
  <c r="M87" i="21"/>
  <c r="D87" i="21"/>
  <c r="M85" i="21"/>
  <c r="D85" i="21"/>
  <c r="M84" i="21"/>
  <c r="D84" i="21"/>
  <c r="M83" i="21"/>
  <c r="D83" i="21"/>
  <c r="M82" i="21"/>
  <c r="D82" i="21"/>
  <c r="M81" i="21"/>
  <c r="D81" i="21"/>
  <c r="M80" i="21"/>
  <c r="D80" i="21"/>
  <c r="M78" i="21"/>
  <c r="D78" i="21"/>
  <c r="D77" i="21"/>
  <c r="D76" i="21"/>
  <c r="D75" i="21"/>
  <c r="M73" i="21"/>
  <c r="D73" i="21"/>
  <c r="M72" i="21"/>
  <c r="D72" i="21"/>
  <c r="M71" i="21"/>
  <c r="D71" i="21"/>
  <c r="M70" i="21"/>
  <c r="D70" i="21"/>
  <c r="D69" i="21"/>
  <c r="D68" i="21"/>
  <c r="D67" i="21"/>
  <c r="D66" i="21"/>
  <c r="D65" i="21"/>
  <c r="M64" i="21"/>
  <c r="D64" i="21"/>
  <c r="M62" i="21"/>
  <c r="D62" i="21"/>
  <c r="M61" i="21"/>
  <c r="D61" i="21"/>
  <c r="M59" i="21"/>
  <c r="D59" i="21"/>
  <c r="M58" i="21"/>
  <c r="D58" i="21"/>
  <c r="M57" i="21"/>
  <c r="D57" i="21"/>
  <c r="M56" i="21"/>
  <c r="D56" i="21"/>
  <c r="M55" i="21"/>
  <c r="D55" i="21"/>
  <c r="M54" i="21"/>
  <c r="D54" i="21"/>
  <c r="M53" i="21"/>
  <c r="D53" i="21"/>
  <c r="M52" i="21"/>
  <c r="D52" i="21"/>
  <c r="M51" i="21"/>
  <c r="D51" i="21"/>
  <c r="D50" i="21"/>
  <c r="D49" i="21"/>
  <c r="M46" i="21"/>
  <c r="D46" i="21"/>
  <c r="M45" i="21"/>
  <c r="D45" i="21"/>
  <c r="M44" i="21"/>
  <c r="D44" i="21"/>
  <c r="M43" i="21"/>
  <c r="D43" i="21"/>
  <c r="M42" i="21"/>
  <c r="D42" i="21"/>
  <c r="M40" i="21"/>
  <c r="D40" i="21"/>
  <c r="M39" i="21"/>
  <c r="D39" i="21"/>
  <c r="M38" i="21"/>
  <c r="D38" i="21"/>
  <c r="M37" i="21"/>
  <c r="D37" i="21"/>
  <c r="M36" i="21"/>
  <c r="D36" i="21"/>
  <c r="M35" i="21"/>
  <c r="D35" i="21"/>
  <c r="M34" i="21"/>
  <c r="D34" i="21"/>
  <c r="M33" i="21"/>
  <c r="D33" i="21"/>
  <c r="M32" i="21"/>
  <c r="D32" i="21"/>
  <c r="M31" i="21"/>
  <c r="D31" i="21"/>
  <c r="M30" i="21"/>
  <c r="D30" i="21"/>
  <c r="M29" i="21"/>
  <c r="D29" i="21"/>
  <c r="M28" i="21"/>
  <c r="D28" i="21"/>
  <c r="M27" i="21"/>
  <c r="D27" i="21"/>
  <c r="M26" i="21"/>
  <c r="D26" i="21"/>
  <c r="M25" i="21"/>
  <c r="D25" i="21"/>
  <c r="M24" i="21"/>
  <c r="D24" i="21"/>
  <c r="M23" i="21"/>
  <c r="D23" i="21"/>
  <c r="M22" i="21"/>
  <c r="D22" i="21"/>
  <c r="M21" i="21"/>
  <c r="D21" i="21"/>
  <c r="M20" i="21"/>
  <c r="D20" i="21"/>
  <c r="M19" i="21"/>
  <c r="D19" i="21"/>
  <c r="M18" i="21"/>
  <c r="D18" i="21"/>
  <c r="D17" i="21"/>
  <c r="D16" i="21"/>
  <c r="M15" i="21"/>
  <c r="D15" i="21"/>
  <c r="M14" i="21"/>
  <c r="D14" i="21"/>
  <c r="M13" i="21"/>
  <c r="D13" i="21"/>
  <c r="M12" i="21"/>
  <c r="D12" i="21"/>
  <c r="M11" i="21"/>
  <c r="D11" i="21"/>
  <c r="M10" i="21"/>
  <c r="D10" i="21"/>
  <c r="M9" i="21"/>
  <c r="D9" i="21"/>
  <c r="D5" i="21" s="1"/>
  <c r="M8" i="21"/>
  <c r="D8" i="21"/>
  <c r="M7" i="21"/>
  <c r="D7" i="21"/>
  <c r="M6" i="21"/>
  <c r="D6" i="21"/>
  <c r="M5" i="21"/>
  <c r="I5" i="21"/>
  <c r="F5" i="21"/>
  <c r="G5" i="21" s="1"/>
  <c r="E5" i="21"/>
  <c r="H5" i="21" s="1"/>
  <c r="C5" i="21"/>
  <c r="B5" i="21"/>
  <c r="D8" i="20" l="1"/>
  <c r="D7" i="20"/>
  <c r="D6" i="20"/>
  <c r="D5" i="20"/>
  <c r="J8" i="1" l="1"/>
  <c r="G8" i="1"/>
  <c r="D8" i="1"/>
  <c r="J7" i="1"/>
  <c r="G7" i="1"/>
  <c r="D7" i="1"/>
  <c r="I6" i="1"/>
  <c r="H6" i="1"/>
  <c r="F6" i="1"/>
  <c r="E6" i="1"/>
  <c r="J5" i="1"/>
  <c r="G5" i="1"/>
  <c r="D5" i="1"/>
</calcChain>
</file>

<file path=xl/sharedStrings.xml><?xml version="1.0" encoding="utf-8"?>
<sst xmlns="http://schemas.openxmlformats.org/spreadsheetml/2006/main" count="568" uniqueCount="292">
  <si>
    <t>Nouveaux entrants</t>
  </si>
  <si>
    <t>Nouveaux bacheliers</t>
  </si>
  <si>
    <t>2018-2019</t>
  </si>
  <si>
    <t>2019-2020</t>
  </si>
  <si>
    <t>Evol</t>
  </si>
  <si>
    <t>Aménagements Loi ORE</t>
  </si>
  <si>
    <t>cursus allongé (plus de 3 ans)</t>
  </si>
  <si>
    <t>cursus avec compléments parallèles</t>
  </si>
  <si>
    <t>Part des cursus aménagés parmi les nouveaux bacheliers de licence</t>
  </si>
  <si>
    <t>Ensemble</t>
  </si>
  <si>
    <t>Bacheliers généraux</t>
  </si>
  <si>
    <t>Bacheliers technologiques</t>
  </si>
  <si>
    <t>Bacheliers professionnels</t>
  </si>
  <si>
    <t>Les cursus aménagés des nouveaux bacheliers à l'université en L1 en 2018 et 2019</t>
  </si>
  <si>
    <t>Ensemble des candidats</t>
  </si>
  <si>
    <t>dont Candidats Néo-bacheliers</t>
  </si>
  <si>
    <t>dont bacheliers généreaux</t>
  </si>
  <si>
    <t>dont bacheliers technologiques</t>
  </si>
  <si>
    <t>dont bacheliers professionnels</t>
  </si>
  <si>
    <t>Propositions "Oui si" acceptées</t>
  </si>
  <si>
    <t>Académies et universités en 2018</t>
  </si>
  <si>
    <t>AIX-MARSEILLE</t>
  </si>
  <si>
    <t>UNIVERSITE AIX-MARSEILLE</t>
  </si>
  <si>
    <t>UNIVERSITE AVIGNON</t>
  </si>
  <si>
    <t>AMIENS</t>
  </si>
  <si>
    <t>UNIVERSITE AMIENS</t>
  </si>
  <si>
    <t>BESANCON</t>
  </si>
  <si>
    <t>UNIVERSITE DE BESANCON</t>
  </si>
  <si>
    <t>BORDEAUX</t>
  </si>
  <si>
    <t>UNIVERSITE BORDEAUX 3</t>
  </si>
  <si>
    <t>UNIVERSITE DE BORDEAUX</t>
  </si>
  <si>
    <t>CAEN</t>
  </si>
  <si>
    <t>-</t>
  </si>
  <si>
    <t>UNIVERSITE DE CAEN NORMANDIE</t>
  </si>
  <si>
    <t>CLERMONT-FERRAND</t>
  </si>
  <si>
    <t>UNIVERSITE CLERMONT AUVERGNE</t>
  </si>
  <si>
    <t>CORSE</t>
  </si>
  <si>
    <t>UNIVERSITE CORSE</t>
  </si>
  <si>
    <t>CRETEIL</t>
  </si>
  <si>
    <t>UNIV PARIS-EST MARNE-LA-VALLEE</t>
  </si>
  <si>
    <t>UNIVERSITE PARIS 13</t>
  </si>
  <si>
    <t>UNIVERSITE PARIS 8</t>
  </si>
  <si>
    <t>UNIVERSITE PARIS-EST CRETEIL</t>
  </si>
  <si>
    <t>DIJON</t>
  </si>
  <si>
    <t>UNIVERSITE DIJON</t>
  </si>
  <si>
    <t>GRENOBLE</t>
  </si>
  <si>
    <t>UNIVERSITE CHAMBERY</t>
  </si>
  <si>
    <t>UNIVERSITE GRENOBLE ALPES</t>
  </si>
  <si>
    <t>LILLE</t>
  </si>
  <si>
    <t>UNIVERSITE ARTOIS</t>
  </si>
  <si>
    <t>UNIVERSITE LILLE</t>
  </si>
  <si>
    <t>UNIVERSITE LITTORAL</t>
  </si>
  <si>
    <t>UNIVERSITE VALENCIENNES</t>
  </si>
  <si>
    <t>LIMOGES</t>
  </si>
  <si>
    <t>UNIVERSITE LIMOGES</t>
  </si>
  <si>
    <t>LYON</t>
  </si>
  <si>
    <t>UNIVERSITE LYON 1</t>
  </si>
  <si>
    <t>UNIVERSITE LYON 3</t>
  </si>
  <si>
    <t>UNIVERSITE SAINT ETIENNE</t>
  </si>
  <si>
    <t>MONTPELLIER</t>
  </si>
  <si>
    <t>UNIVERSITE DE MONTPELLIER</t>
  </si>
  <si>
    <t>UNIVERSITE MONTPELLIER 3</t>
  </si>
  <si>
    <t>UNIVERSITE NIMES</t>
  </si>
  <si>
    <t>NANCY-METZ</t>
  </si>
  <si>
    <t>UNIVERSITE  LORRAINE</t>
  </si>
  <si>
    <t>NANTES</t>
  </si>
  <si>
    <t>LE MANS UNIVERSITE</t>
  </si>
  <si>
    <t>UNIVERSITE ANGERS</t>
  </si>
  <si>
    <t>UNIVERSITE NANTES</t>
  </si>
  <si>
    <t>NICE</t>
  </si>
  <si>
    <t>UNIVERSITE DE TOULON</t>
  </si>
  <si>
    <t>UNIVERSITE NICE</t>
  </si>
  <si>
    <t>ORLEANS-TOURS</t>
  </si>
  <si>
    <t>UNIVERSITE ORLEANS</t>
  </si>
  <si>
    <t>PARIS</t>
  </si>
  <si>
    <t>UNIVERSITE PARIS 1</t>
  </si>
  <si>
    <t>UNIVERSITE SORBONNE UNIVERSITE</t>
  </si>
  <si>
    <t>POITIERS</t>
  </si>
  <si>
    <t>UNIVERSITE LA ROCHELLE</t>
  </si>
  <si>
    <t>UNIVERSITE POITIERS</t>
  </si>
  <si>
    <t>REIMS</t>
  </si>
  <si>
    <t>UNIVERSITE REIMS</t>
  </si>
  <si>
    <t>RENNES</t>
  </si>
  <si>
    <t>UNIVERSITE  BREST</t>
  </si>
  <si>
    <t>UNIVERSITE BRETAGNE SUD</t>
  </si>
  <si>
    <t>UNIVERSITE RENNES 1</t>
  </si>
  <si>
    <t>ROUEN</t>
  </si>
  <si>
    <t>UNIVERSITE DE ROUEN NORMANDIE</t>
  </si>
  <si>
    <t>UNIVERSITE LE HAVRE NORMANDIE</t>
  </si>
  <si>
    <t>STRASBOURG</t>
  </si>
  <si>
    <t>UNIVERSITE STRASBOURG</t>
  </si>
  <si>
    <t>TOULOUSE</t>
  </si>
  <si>
    <t>UNIVERSITE TOULOUSE 3</t>
  </si>
  <si>
    <t>VERSAILLES</t>
  </si>
  <si>
    <t>UNIVERSITE CERGY PONTOISE</t>
  </si>
  <si>
    <t>UNIVERSITE PARIS 11</t>
  </si>
  <si>
    <t>UNIVERSITE PARIS NANTERRE</t>
  </si>
  <si>
    <t>UNIVERSITE VERSAILLES ST QUENT</t>
  </si>
  <si>
    <t>GUADELOUPE</t>
  </si>
  <si>
    <t>UNIVERSITE DES ANTILLES</t>
  </si>
  <si>
    <t>GUYANE</t>
  </si>
  <si>
    <t>UNIVERSITE DE LA GUYANE</t>
  </si>
  <si>
    <t>LA REUNION</t>
  </si>
  <si>
    <t>UNIVERSITE LA REUNION</t>
  </si>
  <si>
    <t>Poids des néo-bacheliers en cursus aménagés parmi les néo-bacheliers de licence en 2018 et en 2019</t>
  </si>
  <si>
    <t>AGE AU BAC</t>
  </si>
  <si>
    <t>BACCALAUREAT</t>
  </si>
  <si>
    <t>MENTION AU BAC</t>
  </si>
  <si>
    <t>DISCIPLINES</t>
  </si>
  <si>
    <t>STAPS</t>
  </si>
  <si>
    <t>ENSEMBLE</t>
  </si>
  <si>
    <t>INFERIEUR A 10 ECTS</t>
  </si>
  <si>
    <t>10 A 29 ECTS</t>
  </si>
  <si>
    <t>30 A 59 ECTS</t>
  </si>
  <si>
    <t>60 ECTS</t>
  </si>
  <si>
    <t>TOTAL</t>
  </si>
  <si>
    <t>NON INSCRITS EN 2019</t>
  </si>
  <si>
    <t>Licence allongée</t>
  </si>
  <si>
    <t>Licence avec compléments parallèles</t>
  </si>
  <si>
    <t>ECTS ACQUIS</t>
  </si>
  <si>
    <t>TYPE DE BACCALAUREAT</t>
  </si>
  <si>
    <t>TOTAL NON INSCRITS EN 2019</t>
  </si>
  <si>
    <t xml:space="preserve">  dont réorientation en STS/IUT</t>
  </si>
  <si>
    <t>Situation en 2019 des néo-bacheliers en licence allongée selon s’ils ont acquis les ECTS attendus</t>
  </si>
  <si>
    <t>PARTIE 1 - LES ETUDIANTS INSCRITS DANS UN CURSUS AMENAGE</t>
  </si>
  <si>
    <t>Tableau 1</t>
  </si>
  <si>
    <t>Tableau 2</t>
  </si>
  <si>
    <t>Tableau 3</t>
  </si>
  <si>
    <t>Tableau 4</t>
  </si>
  <si>
    <t>Cartes 1 et 2</t>
  </si>
  <si>
    <t>PARTIE 2 - QUE SONT DEVENUS LES ETUDIANTS EN CURSUS AMENAGE UN AN APRES ?</t>
  </si>
  <si>
    <t>Tableau 5</t>
  </si>
  <si>
    <t>Graphique 1</t>
  </si>
  <si>
    <t>Tableau 6</t>
  </si>
  <si>
    <t>Tableau 7</t>
  </si>
  <si>
    <t>Tableau 8</t>
  </si>
  <si>
    <t>Tableau 9</t>
  </si>
  <si>
    <t>Tableau 10</t>
  </si>
  <si>
    <t>PARCOURS DES ETUDIANTS SUIVANT UN AMENAGEMENT LOI ORE</t>
  </si>
  <si>
    <t>Tableau 11</t>
  </si>
  <si>
    <t xml:space="preserve">Répartition selon </t>
  </si>
  <si>
    <t>Part des cursus aménagés en licence dans les "Oui si"</t>
  </si>
  <si>
    <t>Part des "Oui si" en licence sans aménagement</t>
  </si>
  <si>
    <t>Part des "Oui si" non inscrit en licence ou dans une formation universitaire</t>
  </si>
  <si>
    <t>Évolution</t>
  </si>
  <si>
    <t>Répartition des nouveaux bacheliers inscrits en licence avec cursus aménagés</t>
  </si>
  <si>
    <t>Répartition de tous les nouveaux bacheliers inscrits en licence</t>
  </si>
  <si>
    <t>Note de lecture : À la rentrée 2019, 24,5 % des bacheliers technologiques inscrits en licence le sont avec un aménagement de parcours, part en hausse de + 10,8 points par rapport à 2018. Un tiers des nouveaux bacheliers en cursus aménagé sont des bacheliers technologiques (+ 1,8 point en un an), alors qu’ils ne représentent que 12,7 % de l’ensemble des néo-bacheliers de licence.</t>
  </si>
  <si>
    <t>Source : MESRI-SIES, SISE-Inscriptions 2018 et 2019</t>
  </si>
  <si>
    <t>Evol en nombre</t>
  </si>
  <si>
    <t>UNIVERSITE LYON 2</t>
  </si>
  <si>
    <t>UNIVERSITE PERPIGNAN</t>
  </si>
  <si>
    <t>UNIVERSITE TOURS</t>
  </si>
  <si>
    <t>UNIVERSITE PARIS 3</t>
  </si>
  <si>
    <t>UNIVERSITE RENNES 2</t>
  </si>
  <si>
    <t>UNIVERSITE MULHOUSE</t>
  </si>
  <si>
    <t>INST NATIONAL UNIVERSITAIRE ALBI</t>
  </si>
  <si>
    <t>UNIVERSITE EVRY VAL D'ESSONE</t>
  </si>
  <si>
    <t>POLYNESIE FRANCAISE</t>
  </si>
  <si>
    <t>UNIVERSITE POLYNESIE FRANCAISE</t>
  </si>
  <si>
    <t>Source : MESRI-SIES, SISE-Inscriptions 2018 et 2019</t>
  </si>
  <si>
    <r>
      <t xml:space="preserve">Toutes inscriptions </t>
    </r>
    <r>
      <rPr>
        <b/>
        <vertAlign val="superscript"/>
        <sz val="9"/>
        <color theme="0"/>
        <rFont val="Calibri"/>
        <family val="2"/>
        <scheme val="minor"/>
      </rPr>
      <t>(1)</t>
    </r>
  </si>
  <si>
    <t xml:space="preserve">Champ : Néo-bacheliers inscrits en  licence  à l’université </t>
  </si>
  <si>
    <t xml:space="preserve">Champ : Néo-bacheliers inscrits en licence en parcours aménagés à l’université </t>
  </si>
  <si>
    <t>Inscrits en parcours aménagés</t>
  </si>
  <si>
    <t>Ensemble des inscrits en licence</t>
  </si>
  <si>
    <t>SEXE</t>
  </si>
  <si>
    <t>Caractéristiques des néo-bacheliers inscrits en licence à la rentrée 2018</t>
  </si>
  <si>
    <t xml:space="preserve">Source : MESRI-SIES, SISE-Inscriptions 2018 </t>
  </si>
  <si>
    <t>Champ : Néo-bacheliers inscrits en licence à l’université à la rentrée 2018</t>
  </si>
  <si>
    <t xml:space="preserve">Note de lecture : 3 531 nouveaux bacheliers sont en cursus allongé à la rentrée 2018. Parmi eux, 64 % ont au plus 18 ans, 62 % sont des hommes, 40 % sont des bacheliers généraux et 78 % n’ont pas obtenu de mention au baccalauréat. 31 % des néo-bacheliers en licence allongée sont en « Sciences » alors que cette part est de 22 % pour les néo-bacheliers suivant un cursus avec compléments parallèles. </t>
  </si>
  <si>
    <t>Devenir en 2019 des néo-bacheliers inscrits en licence à la rentrée 2018</t>
  </si>
  <si>
    <t>Parcours aménagés</t>
  </si>
  <si>
    <t>Parcours allongés</t>
  </si>
  <si>
    <t>Compléments parallèles</t>
  </si>
  <si>
    <t xml:space="preserve">Distribution des ECTS obtenus par les néo-bacheliers en cursus aménagés en 2018 non-inscrits en deuxième année en 2019 </t>
  </si>
  <si>
    <t>Source : MESRI-SIES, SISE-Inscriptions 2018 et 2019, SISE-Résultats 2019</t>
  </si>
  <si>
    <t>Note de lecture : 51 % des nouveaux bacheliers en licence avec compléments parallèles ont obtenu moins de 10 crédits et 29 % des néo-bacheliers de licence allongée ont obtenu entre 10 à 29 ECTS.</t>
  </si>
  <si>
    <t>Situation à la rentrée 2019</t>
  </si>
  <si>
    <t>Total</t>
  </si>
  <si>
    <t>Poids</t>
  </si>
  <si>
    <t>Part selon le nombre d'ECTS acquis</t>
  </si>
  <si>
    <t>Non inscrits à l'université ou en IUT et STS en 2019</t>
  </si>
  <si>
    <t>De nouveau en première année à l'université ou en IUT et STS</t>
  </si>
  <si>
    <t>Nombre d'ECTS acquis</t>
  </si>
  <si>
    <t>Part de l'objectif atteint</t>
  </si>
  <si>
    <t>Part de l'objectif non atteint</t>
  </si>
  <si>
    <t>Part de ceux qui ont atteint l'objectif</t>
  </si>
  <si>
    <t>Total non-inscrits en deuxième année</t>
  </si>
  <si>
    <t>Non-inscrits à l'université ou en IUT et STS en 2019</t>
  </si>
  <si>
    <t xml:space="preserve">Note de lecture : 20 % des nouveaux bacheliers en licence allongée ont acquis les crédits attendus. Parmi ceux-ci, 38 % ont acquis moins de 10 crédits. En revanche, 12 % des néo-bacheliers en parcours allongé ont atteint l’objectif. 71 % qui n’ont pas atteint l’objectif ont obtenu moins de 10 ECTS.  </t>
  </si>
  <si>
    <t>Ecart entre les ECTS acquis et les ECTS attendus, selon les ECTS acquis</t>
  </si>
  <si>
    <t>Part des ECTS acquis</t>
  </si>
  <si>
    <t>Ecart en des ECTS acquis et des ECTS attendus</t>
  </si>
  <si>
    <t>Moins de 5 ECTS</t>
  </si>
  <si>
    <t>Entre 5 et 15 ECTS</t>
  </si>
  <si>
    <t>Entre 16 et 30 ECTS</t>
  </si>
  <si>
    <t>Plus de 30 ECTS</t>
  </si>
  <si>
    <t>Note de lecture : 71 % des néo-bacheliers en licence allongée qui n'ont pas acquis le nombre d'ECTS attendus ont acquis moins de 10 ECTS. L’écart entre le nombre d’ECTS attendus et celui acquis est de plus de 30 ECTS pour 35 % d’entre eux.</t>
  </si>
  <si>
    <t>Situation en 2019</t>
  </si>
  <si>
    <t xml:space="preserve">Caractéristiques </t>
  </si>
  <si>
    <t>Répartition selon atteinte de l'objectif</t>
  </si>
  <si>
    <t>Non</t>
  </si>
  <si>
    <t>Oui</t>
  </si>
  <si>
    <t>DE NOUVEAU EN PREMIERE ANNEE EN 2019</t>
  </si>
  <si>
    <t>TOTAL NON INSCRITS EN DEUXIEME ANNEE EN 2019</t>
  </si>
  <si>
    <t>PRESENCE AUX EXAMENS</t>
  </si>
  <si>
    <t>SITUATION EN 2019</t>
  </si>
  <si>
    <t>Tableau 12</t>
  </si>
  <si>
    <t>Annexe</t>
  </si>
  <si>
    <t>Tous</t>
  </si>
  <si>
    <t>Passage L2</t>
  </si>
  <si>
    <t>Note de lecture : 40 % des nouveaux bacheliers inscrits en licence allongée sont des bacheliers généraux. Ce taux passe à 81 % parmi les inscrits en L2 (+ 41 points).</t>
  </si>
  <si>
    <t>Tableau 13</t>
  </si>
  <si>
    <t>Néo-bacheliers en première année de licence</t>
  </si>
  <si>
    <t>Les aménagements de cursus en première année de licence en 2018 et en 2019</t>
  </si>
  <si>
    <t>Champ : Inscriptions en première année de licence pour la première fois en parcours aménagé à l’université et l’INALCO</t>
  </si>
  <si>
    <t xml:space="preserve">  dont de nouveau en première année de licence</t>
  </si>
  <si>
    <t>Note de lecture : 48,9 % des nouveaux bacheliers inscrits dans un parcours aménagé sont de nouveaux inscrits en première année en 2019, dont 40,8 % encore en première année de licence.</t>
  </si>
  <si>
    <t>Note de lecture : 20 % des néo-bacheliers en licence allongée non-inscrits en deuxième année ont acquis le nombre d’ECTS attendus. Cette part est de 22 % pour les bacheliers technologiques, qui représentent 43 % des néo-bacheliers non-inscrits en deuxième année. 89 % des néo-bacheliers en licence allongée non-inscrits en deuxième année ont eu au moins une note positive aux examens et 27 % au moins une note positive dans chaque unité d’enseignement.</t>
  </si>
  <si>
    <t>Champ : Néo-bacheliers inscrits en licence en parcours allongé en 2018 non-inscrits en deuxième année à l’université ou en IUT et STS à la rentrée 2019, soit 3 325 étudiants.</t>
  </si>
  <si>
    <t>Note de lecture : 47 % des bacheliers inscrits en licence avec compléments parallèles en 2018 non-inscrits en deuxième année à la rentrée suivante sont inscrits en première année l’université ou en IUT et STS. Parmi eux, 40 % ont obtenu moins de 10 ECTS.</t>
  </si>
  <si>
    <t>Champ : Néo-bacheliers inscrits en licence avec compléments parallèles en 2018 non-inscrits en deuxième année à l’université ou en IUT et STS à la rentrée 2019, soit 4 924 étudiants.</t>
  </si>
  <si>
    <t>Note de lecture : Parmi les néo-bacheliers en licence avec compléments parallèles non-inscrits en deuxième année qui ont acquis moins de 10 ECTS, 44 % sont des bacheliers généraux, 82 % ont eu un baccalauréat sans mention, 75 % ont eu au moins une note positive à un examen et 27 % au moins une note positive dans chaque unité d’enseignement.</t>
  </si>
  <si>
    <t>Champ : Néo-bacheliers inscrits en licence en parcours avec compléments parallèles en 2018 non-inscrits en deuxième année à l’université ou en IUT et STS à la rentrée 2019, soit 4 824 étudiants.</t>
  </si>
  <si>
    <t xml:space="preserve">   dont passage en deuxième année de licence</t>
  </si>
  <si>
    <t>Champ : Néo-bacheliers inscrits en licence en parcours aménagés en 2018 non-inscrits en deuxième année à l’université ou en IUT et STS à la rentrée 2019, soit 8 249 étudiants</t>
  </si>
  <si>
    <t>Note de lecture : 65 % des bacheliers inscrits en licence en parcours allongé en 2018 non-inscrits en deuxième année à l'université ou en IUT et STS à la rentrée 2019 sont de nouveau en première année à la rentrée 2019. Plus de la moitié (53%) d'entre eux ont obtenu moins de 10 crédits.</t>
  </si>
  <si>
    <t>Note de lecture : L’objectif pour 12 % des bacheliers 2018 inscrits en licence en parcours allongé non-inscrits en deuxième année à l'université ou en IUT et STS à la rentrée 2019 est d’obtenir 10 ECTS au plus. 88 % d’entre eux ont atteint cet objectif.</t>
  </si>
  <si>
    <r>
      <rPr>
        <vertAlign val="superscript"/>
        <sz val="9"/>
        <color rgb="FF000000"/>
        <rFont val="Calibri"/>
        <family val="2"/>
        <scheme val="minor"/>
      </rPr>
      <t xml:space="preserve">(1) </t>
    </r>
    <r>
      <rPr>
        <sz val="9"/>
        <color rgb="FF000000"/>
        <rFont val="Calibri"/>
        <family val="2"/>
        <scheme val="minor"/>
      </rPr>
      <t>Pour une meilleure comparaison temporelle, la population a été restreinte, en 2019, aux nouveaux entrants en première année de licence et aux redoublants ou réorientés ne suivant pas un cursus aménagé en 2018-2019. Ainsi, les étudiants encore en L1 aménagée qui étaient en aménagement en 2018-2019 ne sont pas compris dans les 25 642 : la notion d’aménagement n’est pas assez fiable pour ces étudiants étant donné qu’ils ne sont plus identifiés comme tels par certaines universités.</t>
    </r>
  </si>
  <si>
    <t>PASSAGE DEUXIEME ANNEE EN 2019</t>
  </si>
  <si>
    <t>Part d'étudiants ayant obtenu ECTS cibles</t>
  </si>
  <si>
    <t>Répartition des ECTS-Cibles</t>
  </si>
  <si>
    <t>TOTAL NON INSCRITS EN DEUXIEME ANNEE</t>
  </si>
  <si>
    <t>TOTAL PREMIERE ANNEE EN 2019</t>
  </si>
  <si>
    <t>Au plus 18 ans</t>
  </si>
  <si>
    <t>19 ans</t>
  </si>
  <si>
    <t>20 ans ou plus</t>
  </si>
  <si>
    <t>Hommes</t>
  </si>
  <si>
    <t>Femmes</t>
  </si>
  <si>
    <t>Bac général</t>
  </si>
  <si>
    <t>Bac technologique</t>
  </si>
  <si>
    <t>Bac professionnel</t>
  </si>
  <si>
    <t>Bien ou Très bien</t>
  </si>
  <si>
    <t>Assez bien</t>
  </si>
  <si>
    <t>Passable</t>
  </si>
  <si>
    <t>Droit</t>
  </si>
  <si>
    <t>Economie, AES</t>
  </si>
  <si>
    <t>Lettres, Sciences Humaines</t>
  </si>
  <si>
    <t>Sciences</t>
  </si>
  <si>
    <t>Inférieur à 10 ECTS</t>
  </si>
  <si>
    <t>10 à 29 ECTS</t>
  </si>
  <si>
    <t>30 à 59 ECTS</t>
  </si>
  <si>
    <t>Part au moins une note &gt; 0</t>
  </si>
  <si>
    <t>Part une note &gt; 0 dans chaque UE</t>
  </si>
  <si>
    <t>Tableau 2 - Les aménagements de cursus en première année de licence en 2018 et en 2019</t>
  </si>
  <si>
    <t>Tableau 3 - Les cursus aménagés des nouveaux bacheliers à l'université en L1 en 2018 et 2019</t>
  </si>
  <si>
    <t>Cartes 1 et 2 - Poids des néo-bacheliers en cursus aménagés parmi les néo-bacheliers de licence en 2018 et en 2019</t>
  </si>
  <si>
    <t>Tableau 4 - Caractéristiques des néo-bacheliers inscrits en licence à la rentrée 2018</t>
  </si>
  <si>
    <t>Tableau 5 - Devenir en 2019 des néo-bacheliers inscrits en licence à la rentrée 2018</t>
  </si>
  <si>
    <t xml:space="preserve">Graphique 1 - Distribution des ECTS obtenus par les néo-bacheliers en cursus aménagés en 2018 non-inscrits en deuxième année en 2019 </t>
  </si>
  <si>
    <t>Tableau 9 - Situation en 2019 des néo-bacheliers en licence allongée selon s’ils ont acquis les ECTS attendus</t>
  </si>
  <si>
    <t>Tableau 10 - Ecart entre les ECTS acquis et les ECTS attendus, selon les ECTS acquis</t>
  </si>
  <si>
    <t>Répartition selon le type de l'inscription</t>
  </si>
  <si>
    <t>Note de lecture : A la rentrée 2019, 17 240 néo-bacheliers suivent un aménagement de parcours, soit 67 % des étudiants en cursus aménagé (- 5,0 points par rapport à 2018). 12 088 sont en licence avec compléments parallèles et 5 152 en licence allongée, soit une hausse annuelle respective de 69,6 % et de 45,9 %.</t>
  </si>
  <si>
    <t xml:space="preserve">Tableau 6 - Situation des néo-bacheliers en licence en 2018 inscrits en deuxième année en 2019, selon leur baccalauréat et mention </t>
  </si>
  <si>
    <t>Nombre d'ECTS cibles</t>
  </si>
  <si>
    <t>Champ : Néo-bacheliers inscrits en licence en parcours allongé en 2018 n'ayant pas obtenu leurs ECTS-cibles, soit 2 657 étudiants.</t>
  </si>
  <si>
    <t>ECTS acquis</t>
  </si>
  <si>
    <t>Tableau 12 - Répartition des bacheliers 2018 de première année de licence avec compléments parallèles non-inscrits en deuxième année à la rentrée 2019, selon leurs ECTS obtenus</t>
  </si>
  <si>
    <t>Tableau 13 - Situation des néo-bacheliers en licence avec compléments parallèles non-inscrits en deuxième année, selon leur baccalauréat, mention et présence aux examens</t>
  </si>
  <si>
    <t>Tableau 7 - Répartition des bacheliers 2018 de première année de licence en parcours allongé non-inscrits en deuxième année à la rentrée 2019, selon leurs ECTS obtenus</t>
  </si>
  <si>
    <t>Tableau 8 - Répartition des bacheliers en licence en parcours allongé en 2018 non-inscrits en deuxième année à la rentrée 2019, selon leurs ECTS acquis</t>
  </si>
  <si>
    <t xml:space="preserve">Situation des néo-bacheliers en licence en 2018 inscrits en deuxième année en 2019, selon leur baccalauréat et mention </t>
  </si>
  <si>
    <t>Répartition des bacheliers 2018 de première année de licence en parcours allongé non-inscrits en deuxième année à la rentrée 2019, selon leurs ECTS obtenus</t>
  </si>
  <si>
    <t>Répartition des bacheliers en licence en parcours allongé en 2018 non-inscrits en deuxième année à la rentrée 2019, selon leurs ECTS acquis</t>
  </si>
  <si>
    <t>Situation des néo-bacheliers en licence allongée non-inscrits en deuxième année en 2019, selon leur baccalauréat, mention et présence aux examens</t>
  </si>
  <si>
    <t>Tableau 11 - Situation des néo-bacheliers en licence allongée non-inscrits en deuxième année en 2019, selon leur baccalauréat, mention et présence aux examens</t>
  </si>
  <si>
    <t>Répartition des bacheliers 2018 de première année de licence avec compléments parallèles non-inscrits en deuxième année à la rentrée 2019, selon leurs ECTS obtenus</t>
  </si>
  <si>
    <t>Situation des néo-bacheliers en licence avec compléments parallèles non-inscrits en deuxième année, selon leur baccalauréat, mention et présence aux examens</t>
  </si>
  <si>
    <t>Tableau 1 - Propositions acceptées avec « oui si » en Licence dans Parcoursup en 2018 et 2019</t>
  </si>
  <si>
    <t>Parcoursup</t>
  </si>
  <si>
    <t>Note de lecture : En 2019, 29 929 candidats ont obtenu une proposition « oui-si » sur Parcoursup, soit une hausse de 40,6 % entre 2018 et 2019. Parmi eux, 64,8 % sont des néo-bacheliers, 23,3 % des bacheliers technologiques qui représentent 36,0 % des néo-bacheliers. Enfin, parmi ceux qui ont accepté une formation en licence avec un « oui-si » sur Parcoursup, 65,2 % sont inscrits en licence aménagée.</t>
  </si>
  <si>
    <t>Champ : Propositions acceptées en licence avec « oui si » sur Parcoursup (universités et INALCO)</t>
  </si>
  <si>
    <t>Source : MESRI-SIES, Parcoursup et SISE-Inscriptions 2018 et 2019</t>
  </si>
  <si>
    <t>Propositions acceptées avec « oui si » en Licence dans Parcoursup</t>
  </si>
  <si>
    <t>Les nouveaux bacheliers, acceptant une licence avec "oui si" sur Parcoursup, en licence aménagée à l'université en 2018 et 2019, par académies et universités</t>
  </si>
  <si>
    <t>Acceptation oui si dans Parcoursup</t>
  </si>
  <si>
    <t xml:space="preserve">Note de lecture : À la rentrée 2019, dans l’académie de Nice, 646 candidats ont accepté une licence avec un « oui si », sur Parcoursup, soit 191 candidats de moins qu’en 2018. 509 néo-bacheliers sont inscrits en licence en parcours aménagé, effectif en hausse de 147 % par rapport à 2018. 10,8 % des nouveaux bacheliers de l’académie de Nice inscrits en licence suivent un parcours aménagé (+ 6,4 points en un an). </t>
  </si>
  <si>
    <t>origine du candidat</t>
  </si>
  <si>
    <t>série du bac</t>
  </si>
  <si>
    <t>retour au sommaire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</si>
</sst>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_-* #,##0_-;\-* #,##0_-;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9"/>
      <color rgb="FF000000"/>
      <name val="Calibri"/>
      <family val="2"/>
      <scheme val="minor"/>
    </font>
    <font>
      <b/>
      <sz val="9"/>
      <color theme="0"/>
      <name val="Calibri"/>
      <family val="2"/>
      <scheme val="minor"/>
    </font>
    <font>
      <b/>
      <sz val="9"/>
      <color theme="1"/>
      <name val="Calibri"/>
      <family val="2"/>
      <scheme val="minor"/>
    </font>
    <font>
      <i/>
      <sz val="9"/>
      <color theme="1"/>
      <name val="Calibri"/>
      <family val="2"/>
      <scheme val="minor"/>
    </font>
    <font>
      <sz val="9"/>
      <color theme="1"/>
      <name val="Calibri"/>
      <family val="2"/>
      <scheme val="minor"/>
    </font>
    <font>
      <b/>
      <sz val="14"/>
      <color rgb="FF0070C0"/>
      <name val="Calibri"/>
      <family val="2"/>
      <scheme val="minor"/>
    </font>
    <font>
      <u/>
      <sz val="11"/>
      <color theme="10"/>
      <name val="Calibri"/>
      <family val="2"/>
      <scheme val="minor"/>
    </font>
    <font>
      <vertAlign val="superscript"/>
      <sz val="9"/>
      <color rgb="FF000000"/>
      <name val="Calibri"/>
      <family val="2"/>
      <scheme val="minor"/>
    </font>
    <font>
      <b/>
      <sz val="9"/>
      <name val="Calibri"/>
      <family val="2"/>
      <scheme val="minor"/>
    </font>
    <font>
      <b/>
      <sz val="10"/>
      <color theme="1"/>
      <name val="Calibri"/>
      <family val="2"/>
      <scheme val="minor"/>
    </font>
    <font>
      <b/>
      <vertAlign val="superscript"/>
      <sz val="9"/>
      <color theme="0"/>
      <name val="Calibri"/>
      <family val="2"/>
      <scheme val="minor"/>
    </font>
    <font>
      <b/>
      <sz val="9"/>
      <color rgb="FF000000"/>
      <name val="Calibri"/>
      <family val="2"/>
      <scheme val="minor"/>
    </font>
    <font>
      <i/>
      <sz val="9"/>
      <color rgb="FF000000"/>
      <name val="Calibri"/>
      <family val="2"/>
      <scheme val="minor"/>
    </font>
    <font>
      <b/>
      <sz val="9"/>
      <color rgb="FFFFFFFF"/>
      <name val="Calibri"/>
      <family val="2"/>
      <scheme val="minor"/>
    </font>
    <font>
      <b/>
      <i/>
      <sz val="9"/>
      <color theme="0"/>
      <name val="Calibri"/>
      <family val="2"/>
      <scheme val="minor"/>
    </font>
    <font>
      <b/>
      <i/>
      <sz val="9"/>
      <color theme="1"/>
      <name val="Calibri"/>
      <family val="2"/>
      <scheme val="minor"/>
    </font>
    <font>
      <u/>
      <sz val="9"/>
      <color theme="10"/>
      <name val="Calibri"/>
      <family val="2"/>
      <scheme val="minor"/>
    </font>
  </fonts>
  <fills count="12">
    <fill>
      <patternFill patternType="none"/>
    </fill>
    <fill>
      <patternFill patternType="gray125"/>
    </fill>
    <fill>
      <patternFill patternType="solid">
        <fgColor theme="4" tint="-0.249977111117893"/>
        <bgColor indexed="64"/>
      </patternFill>
    </fill>
    <fill>
      <patternFill patternType="solid">
        <fgColor theme="8" tint="-0.249977111117893"/>
        <bgColor indexed="64"/>
      </patternFill>
    </fill>
    <fill>
      <patternFill patternType="solid">
        <fgColor rgb="FF366092"/>
        <bgColor indexed="64"/>
      </patternFill>
    </fill>
    <fill>
      <patternFill patternType="solid">
        <fgColor theme="0"/>
        <bgColor indexed="64"/>
      </patternFill>
    </fill>
    <fill>
      <patternFill patternType="solid">
        <fgColor theme="4" tint="-0.249977111117893"/>
        <bgColor theme="4" tint="-0.249977111117893"/>
      </patternFill>
    </fill>
    <fill>
      <patternFill patternType="solid">
        <fgColor theme="4" tint="0.39997558519241921"/>
        <bgColor theme="4" tint="0.39997558519241921"/>
      </patternFill>
    </fill>
    <fill>
      <patternFill patternType="solid">
        <fgColor theme="4" tint="0.39997558519241921"/>
        <bgColor indexed="64"/>
      </patternFill>
    </fill>
    <fill>
      <patternFill patternType="solid">
        <fgColor theme="4" tint="0.79998168889431442"/>
        <bgColor indexed="64"/>
      </patternFill>
    </fill>
    <fill>
      <patternFill patternType="solid">
        <fgColor rgb="FF2F75B5"/>
        <bgColor indexed="64"/>
      </patternFill>
    </fill>
    <fill>
      <patternFill patternType="solid">
        <fgColor rgb="FFDDEBF7"/>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bottom>
      <diagonal/>
    </border>
    <border>
      <left style="thin">
        <color indexed="64"/>
      </left>
      <right style="thin">
        <color indexed="64"/>
      </right>
      <top style="thin">
        <color indexed="64"/>
      </top>
      <bottom style="thin">
        <color theme="0"/>
      </bottom>
      <diagonal/>
    </border>
    <border>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style="thin">
        <color indexed="64"/>
      </bottom>
      <diagonal/>
    </border>
    <border>
      <left style="thin">
        <color indexed="64"/>
      </left>
      <right style="thin">
        <color indexed="64"/>
      </right>
      <top style="thin">
        <color theme="0"/>
      </top>
      <bottom style="thin">
        <color indexed="64"/>
      </bottom>
      <diagonal/>
    </border>
    <border>
      <left/>
      <right/>
      <top style="thin">
        <color theme="0"/>
      </top>
      <bottom style="thin">
        <color indexed="64"/>
      </bottom>
      <diagonal/>
    </border>
    <border>
      <left/>
      <right/>
      <top/>
      <bottom style="thin">
        <color theme="4" tint="0.79998168889431442"/>
      </bottom>
      <diagonal/>
    </border>
    <border>
      <left style="thin">
        <color indexed="64"/>
      </left>
      <right/>
      <top/>
      <bottom style="thin">
        <color theme="4" tint="0.79998168889431442"/>
      </bottom>
      <diagonal/>
    </border>
    <border>
      <left/>
      <right style="thin">
        <color indexed="64"/>
      </right>
      <top/>
      <bottom style="thin">
        <color theme="4" tint="0.79998168889431442"/>
      </bottom>
      <diagonal/>
    </border>
    <border>
      <left/>
      <right/>
      <top style="thin">
        <color theme="4" tint="0.79998168889431442"/>
      </top>
      <bottom/>
      <diagonal/>
    </border>
    <border>
      <left style="thin">
        <color indexed="64"/>
      </left>
      <right/>
      <top style="thin">
        <color theme="4" tint="0.79998168889431442"/>
      </top>
      <bottom/>
      <diagonal/>
    </border>
    <border>
      <left/>
      <right style="thin">
        <color indexed="64"/>
      </right>
      <top style="thin">
        <color theme="4" tint="0.79998168889431442"/>
      </top>
      <bottom/>
      <diagonal/>
    </border>
    <border>
      <left/>
      <right/>
      <top style="thin">
        <color theme="4" tint="0.79998168889431442"/>
      </top>
      <bottom style="thin">
        <color theme="4" tint="0.79998168889431442"/>
      </bottom>
      <diagonal/>
    </border>
    <border>
      <left style="thin">
        <color indexed="64"/>
      </left>
      <right/>
      <top style="thin">
        <color theme="4" tint="0.79998168889431442"/>
      </top>
      <bottom style="thin">
        <color theme="4" tint="0.79998168889431442"/>
      </bottom>
      <diagonal/>
    </border>
    <border>
      <left/>
      <right style="thin">
        <color indexed="64"/>
      </right>
      <top style="thin">
        <color theme="4" tint="0.79998168889431442"/>
      </top>
      <bottom style="thin">
        <color theme="4" tint="0.79998168889431442"/>
      </bottom>
      <diagonal/>
    </border>
    <border>
      <left style="thin">
        <color indexed="64"/>
      </left>
      <right/>
      <top style="thin">
        <color indexed="64"/>
      </top>
      <bottom style="thin">
        <color theme="4" tint="0.79998168889431442"/>
      </bottom>
      <diagonal/>
    </border>
    <border>
      <left style="thin">
        <color indexed="64"/>
      </left>
      <right/>
      <top style="thin">
        <color theme="4" tint="0.79998168889431442"/>
      </top>
      <bottom style="thin">
        <color indexed="64"/>
      </bottom>
      <diagonal/>
    </border>
    <border>
      <left style="medium">
        <color rgb="FFFF0000"/>
      </left>
      <right/>
      <top/>
      <bottom/>
      <diagonal/>
    </border>
    <border>
      <left style="medium">
        <color rgb="FFFF0000"/>
      </left>
      <right/>
      <top style="thin">
        <color indexed="64"/>
      </top>
      <bottom style="thin">
        <color indexed="64"/>
      </bottom>
      <diagonal/>
    </border>
    <border>
      <left style="medium">
        <color rgb="FFFF0000"/>
      </left>
      <right/>
      <top style="thin">
        <color indexed="64"/>
      </top>
      <bottom/>
      <diagonal/>
    </border>
    <border>
      <left style="medium">
        <color rgb="FFFF0000"/>
      </left>
      <right/>
      <top/>
      <bottom style="thin">
        <color indexed="64"/>
      </bottom>
      <diagonal/>
    </border>
    <border>
      <left style="medium">
        <color rgb="FFFF0000"/>
      </left>
      <right style="thin">
        <color indexed="64"/>
      </right>
      <top/>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465">
    <xf numFmtId="0" fontId="0" fillId="0" borderId="0" xfId="0"/>
    <xf numFmtId="0" fontId="2" fillId="0" borderId="0" xfId="0" applyFont="1"/>
    <xf numFmtId="0" fontId="3" fillId="0" borderId="0" xfId="0" applyFont="1" applyBorder="1" applyAlignment="1">
      <alignment vertical="center"/>
    </xf>
    <xf numFmtId="0" fontId="0" fillId="0" borderId="0" xfId="0" applyAlignment="1">
      <alignment vertical="center" wrapText="1"/>
    </xf>
    <xf numFmtId="0" fontId="3" fillId="0" borderId="0" xfId="0" applyFont="1" applyAlignment="1">
      <alignment vertical="center"/>
    </xf>
    <xf numFmtId="0" fontId="5" fillId="5" borderId="4" xfId="0" applyFont="1" applyFill="1" applyBorder="1" applyAlignment="1">
      <alignment horizontal="left" vertical="center" wrapText="1"/>
    </xf>
    <xf numFmtId="166" fontId="5" fillId="0" borderId="14" xfId="1" applyNumberFormat="1" applyFont="1" applyBorder="1" applyAlignment="1">
      <alignment horizontal="right" vertical="center"/>
    </xf>
    <xf numFmtId="166" fontId="5" fillId="0" borderId="5" xfId="1" applyNumberFormat="1" applyFont="1" applyBorder="1" applyAlignment="1">
      <alignment horizontal="right" vertical="center"/>
    </xf>
    <xf numFmtId="164" fontId="5" fillId="0" borderId="14" xfId="2" applyNumberFormat="1" applyFont="1" applyBorder="1" applyAlignment="1">
      <alignment horizontal="right" vertical="center"/>
    </xf>
    <xf numFmtId="9" fontId="5" fillId="0" borderId="4" xfId="2" applyFont="1" applyBorder="1" applyAlignment="1">
      <alignment horizontal="right" vertical="center"/>
    </xf>
    <xf numFmtId="9" fontId="5" fillId="0" borderId="14" xfId="2" applyFont="1" applyBorder="1" applyAlignment="1">
      <alignment horizontal="right" vertical="center"/>
    </xf>
    <xf numFmtId="0" fontId="5" fillId="5" borderId="9" xfId="0" applyFont="1" applyFill="1" applyBorder="1" applyAlignment="1">
      <alignment horizontal="right" vertical="center" wrapText="1"/>
    </xf>
    <xf numFmtId="166" fontId="5" fillId="0" borderId="10" xfId="1" applyNumberFormat="1" applyFont="1" applyBorder="1" applyAlignment="1">
      <alignment horizontal="right" vertical="center"/>
    </xf>
    <xf numFmtId="166" fontId="5" fillId="0" borderId="0" xfId="1" applyNumberFormat="1" applyFont="1" applyBorder="1" applyAlignment="1">
      <alignment horizontal="right" vertical="center"/>
    </xf>
    <xf numFmtId="164" fontId="5" fillId="0" borderId="10" xfId="2" applyNumberFormat="1" applyFont="1" applyBorder="1" applyAlignment="1">
      <alignment horizontal="right" vertical="center"/>
    </xf>
    <xf numFmtId="164" fontId="5" fillId="0" borderId="9" xfId="2" applyNumberFormat="1" applyFont="1" applyBorder="1" applyAlignment="1">
      <alignment horizontal="right" vertical="center"/>
    </xf>
    <xf numFmtId="9" fontId="5" fillId="0" borderId="9" xfId="2" applyNumberFormat="1" applyFont="1" applyBorder="1" applyAlignment="1">
      <alignment horizontal="right" vertical="center"/>
    </xf>
    <xf numFmtId="9" fontId="5" fillId="0" borderId="10" xfId="2" applyNumberFormat="1" applyFont="1" applyBorder="1" applyAlignment="1">
      <alignment horizontal="right" vertical="center"/>
    </xf>
    <xf numFmtId="0" fontId="6" fillId="5" borderId="16" xfId="0" applyFont="1" applyFill="1" applyBorder="1" applyAlignment="1">
      <alignment horizontal="right" vertical="center" wrapText="1"/>
    </xf>
    <xf numFmtId="166" fontId="6" fillId="0" borderId="17" xfId="1" applyNumberFormat="1" applyFont="1" applyBorder="1" applyAlignment="1">
      <alignment horizontal="right" vertical="center"/>
    </xf>
    <xf numFmtId="166" fontId="6" fillId="0" borderId="18" xfId="1" applyNumberFormat="1" applyFont="1" applyBorder="1" applyAlignment="1">
      <alignment horizontal="right" vertical="center"/>
    </xf>
    <xf numFmtId="164" fontId="6" fillId="0" borderId="17" xfId="2" applyNumberFormat="1" applyFont="1" applyBorder="1" applyAlignment="1">
      <alignment horizontal="right" vertical="center"/>
    </xf>
    <xf numFmtId="164" fontId="6" fillId="0" borderId="16" xfId="2" applyNumberFormat="1" applyFont="1" applyBorder="1" applyAlignment="1">
      <alignment horizontal="right" vertical="center"/>
    </xf>
    <xf numFmtId="0" fontId="6" fillId="5" borderId="19" xfId="0" applyFont="1" applyFill="1" applyBorder="1" applyAlignment="1">
      <alignment horizontal="right" vertical="center" wrapText="1"/>
    </xf>
    <xf numFmtId="166" fontId="6" fillId="0" borderId="20" xfId="1" applyNumberFormat="1" applyFont="1" applyBorder="1" applyAlignment="1">
      <alignment horizontal="right" vertical="center"/>
    </xf>
    <xf numFmtId="166" fontId="6" fillId="0" borderId="21" xfId="1" applyNumberFormat="1" applyFont="1" applyBorder="1" applyAlignment="1">
      <alignment horizontal="right" vertical="center"/>
    </xf>
    <xf numFmtId="164" fontId="6" fillId="0" borderId="20" xfId="2" applyNumberFormat="1" applyFont="1" applyBorder="1" applyAlignment="1">
      <alignment horizontal="right" vertical="center"/>
    </xf>
    <xf numFmtId="164" fontId="6" fillId="0" borderId="19" xfId="2" applyNumberFormat="1" applyFont="1" applyBorder="1" applyAlignment="1">
      <alignment horizontal="right" vertical="center"/>
    </xf>
    <xf numFmtId="0" fontId="6" fillId="5" borderId="22" xfId="0" applyFont="1" applyFill="1" applyBorder="1" applyAlignment="1">
      <alignment horizontal="right" vertical="center" wrapText="1"/>
    </xf>
    <xf numFmtId="166" fontId="6" fillId="0" borderId="23" xfId="1" applyNumberFormat="1" applyFont="1" applyBorder="1" applyAlignment="1">
      <alignment horizontal="right" vertical="center"/>
    </xf>
    <xf numFmtId="166" fontId="6" fillId="0" borderId="24" xfId="1" applyNumberFormat="1" applyFont="1" applyBorder="1" applyAlignment="1">
      <alignment horizontal="right" vertical="center"/>
    </xf>
    <xf numFmtId="164" fontId="6" fillId="0" borderId="23" xfId="2" applyNumberFormat="1" applyFont="1" applyBorder="1" applyAlignment="1">
      <alignment horizontal="right" vertical="center"/>
    </xf>
    <xf numFmtId="164" fontId="6" fillId="0" borderId="22" xfId="2" applyNumberFormat="1" applyFont="1" applyBorder="1" applyAlignment="1">
      <alignment horizontal="right" vertical="center"/>
    </xf>
    <xf numFmtId="0" fontId="7" fillId="0" borderId="0" xfId="0" applyFont="1"/>
    <xf numFmtId="164" fontId="0" fillId="0" borderId="0" xfId="2" applyNumberFormat="1" applyFont="1"/>
    <xf numFmtId="0" fontId="8" fillId="0" borderId="0" xfId="0" applyFont="1" applyAlignment="1">
      <alignment horizontal="left" vertical="center"/>
    </xf>
    <xf numFmtId="0" fontId="9" fillId="0" borderId="0" xfId="3"/>
    <xf numFmtId="0" fontId="0" fillId="0" borderId="0" xfId="0" applyBorder="1"/>
    <xf numFmtId="0" fontId="4" fillId="3" borderId="15" xfId="0" applyFont="1" applyFill="1" applyBorder="1" applyAlignment="1">
      <alignment horizontal="center" vertical="center" wrapText="1"/>
    </xf>
    <xf numFmtId="0" fontId="4" fillId="3" borderId="15" xfId="0" applyFont="1" applyFill="1" applyBorder="1" applyAlignment="1">
      <alignment vertical="center" wrapText="1"/>
    </xf>
    <xf numFmtId="0" fontId="5" fillId="0" borderId="4" xfId="0" quotePrefix="1" applyFont="1" applyBorder="1" applyAlignment="1">
      <alignment horizontal="center" vertical="center"/>
    </xf>
    <xf numFmtId="0" fontId="3" fillId="0" borderId="0" xfId="0" applyFont="1" applyBorder="1" applyAlignment="1">
      <alignment vertical="center" wrapText="1"/>
    </xf>
    <xf numFmtId="0" fontId="4" fillId="6" borderId="13"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4" xfId="0" applyFont="1" applyFill="1" applyBorder="1" applyAlignment="1">
      <alignment horizontal="left" vertical="center" wrapText="1"/>
    </xf>
    <xf numFmtId="3" fontId="4" fillId="6" borderId="13" xfId="0" applyNumberFormat="1" applyFont="1" applyFill="1" applyBorder="1" applyAlignment="1">
      <alignment horizontal="right" vertical="center" wrapText="1"/>
    </xf>
    <xf numFmtId="3" fontId="4" fillId="6" borderId="11" xfId="0" applyNumberFormat="1" applyFont="1" applyFill="1" applyBorder="1" applyAlignment="1">
      <alignment horizontal="right" vertical="center" wrapText="1"/>
    </xf>
    <xf numFmtId="3" fontId="4" fillId="6" borderId="12" xfId="0" applyNumberFormat="1" applyFont="1" applyFill="1" applyBorder="1" applyAlignment="1">
      <alignment horizontal="right" vertical="center" wrapText="1"/>
    </xf>
    <xf numFmtId="9" fontId="4" fillId="6" borderId="11" xfId="2" applyFont="1" applyFill="1" applyBorder="1" applyAlignment="1">
      <alignment horizontal="right" vertical="center" wrapText="1"/>
    </xf>
    <xf numFmtId="164" fontId="4" fillId="6" borderId="13" xfId="2" applyNumberFormat="1" applyFont="1" applyFill="1" applyBorder="1" applyAlignment="1">
      <alignment horizontal="right" vertical="center" wrapText="1"/>
    </xf>
    <xf numFmtId="164" fontId="4" fillId="6" borderId="11" xfId="2" applyNumberFormat="1" applyFont="1" applyFill="1" applyBorder="1" applyAlignment="1">
      <alignment horizontal="right" vertical="center" wrapText="1"/>
    </xf>
    <xf numFmtId="0" fontId="4" fillId="6" borderId="12" xfId="0" applyFont="1" applyFill="1" applyBorder="1" applyAlignment="1">
      <alignment horizontal="right" vertical="center" wrapText="1"/>
    </xf>
    <xf numFmtId="9" fontId="4" fillId="6" borderId="12" xfId="2" applyFont="1" applyFill="1" applyBorder="1" applyAlignment="1">
      <alignment horizontal="right" vertical="center" wrapText="1"/>
    </xf>
    <xf numFmtId="0" fontId="11" fillId="7" borderId="1" xfId="0" applyFont="1" applyFill="1" applyBorder="1" applyAlignment="1">
      <alignment horizontal="left"/>
    </xf>
    <xf numFmtId="3" fontId="11" fillId="7" borderId="1" xfId="0" applyNumberFormat="1" applyFont="1" applyFill="1" applyBorder="1"/>
    <xf numFmtId="3" fontId="11" fillId="7" borderId="2" xfId="0" applyNumberFormat="1" applyFont="1" applyFill="1" applyBorder="1"/>
    <xf numFmtId="3" fontId="11" fillId="7" borderId="3" xfId="2" applyNumberFormat="1" applyFont="1" applyFill="1" applyBorder="1"/>
    <xf numFmtId="9" fontId="11" fillId="7" borderId="2" xfId="2" applyFont="1" applyFill="1" applyBorder="1"/>
    <xf numFmtId="164" fontId="11" fillId="7" borderId="1" xfId="2" applyNumberFormat="1" applyFont="1" applyFill="1" applyBorder="1"/>
    <xf numFmtId="164" fontId="11" fillId="7" borderId="2" xfId="2" applyNumberFormat="1" applyFont="1" applyFill="1" applyBorder="1"/>
    <xf numFmtId="165" fontId="11" fillId="7" borderId="3" xfId="2" applyNumberFormat="1" applyFont="1" applyFill="1" applyBorder="1"/>
    <xf numFmtId="3" fontId="11" fillId="7" borderId="1" xfId="2" applyNumberFormat="1" applyFont="1" applyFill="1" applyBorder="1"/>
    <xf numFmtId="3" fontId="11" fillId="7" borderId="2" xfId="2" applyNumberFormat="1" applyFont="1" applyFill="1" applyBorder="1"/>
    <xf numFmtId="9" fontId="11" fillId="7" borderId="3" xfId="2" applyFont="1" applyFill="1" applyBorder="1"/>
    <xf numFmtId="3" fontId="7" fillId="0" borderId="0" xfId="0" applyNumberFormat="1" applyFont="1"/>
    <xf numFmtId="0" fontId="7" fillId="0" borderId="26" xfId="0" applyFont="1" applyBorder="1" applyAlignment="1">
      <alignment horizontal="left" indent="1"/>
    </xf>
    <xf numFmtId="3" fontId="7" fillId="0" borderId="26" xfId="0" applyNumberFormat="1" applyFont="1" applyBorder="1"/>
    <xf numFmtId="3" fontId="7" fillId="0" borderId="25" xfId="0" applyNumberFormat="1" applyFont="1" applyBorder="1"/>
    <xf numFmtId="3" fontId="7" fillId="0" borderId="27" xfId="2" applyNumberFormat="1" applyFont="1" applyBorder="1"/>
    <xf numFmtId="9" fontId="7" fillId="0" borderId="25" xfId="2" applyFont="1" applyBorder="1"/>
    <xf numFmtId="164" fontId="7" fillId="0" borderId="26" xfId="2" applyNumberFormat="1" applyFont="1" applyBorder="1"/>
    <xf numFmtId="164" fontId="7" fillId="0" borderId="25" xfId="2" applyNumberFormat="1" applyFont="1" applyBorder="1"/>
    <xf numFmtId="165" fontId="7" fillId="0" borderId="27" xfId="2" applyNumberFormat="1" applyFont="1" applyBorder="1"/>
    <xf numFmtId="3" fontId="7" fillId="0" borderId="26" xfId="2" applyNumberFormat="1" applyFont="1" applyBorder="1"/>
    <xf numFmtId="3" fontId="7" fillId="0" borderId="25" xfId="2" applyNumberFormat="1" applyFont="1" applyBorder="1"/>
    <xf numFmtId="9" fontId="7" fillId="0" borderId="27" xfId="2" applyFont="1" applyBorder="1"/>
    <xf numFmtId="0" fontId="7" fillId="0" borderId="29" xfId="0" applyFont="1" applyBorder="1" applyAlignment="1">
      <alignment horizontal="left" indent="1"/>
    </xf>
    <xf numFmtId="3" fontId="7" fillId="0" borderId="29" xfId="0" applyNumberFormat="1" applyFont="1" applyBorder="1"/>
    <xf numFmtId="3" fontId="7" fillId="0" borderId="28" xfId="0" applyNumberFormat="1" applyFont="1" applyBorder="1"/>
    <xf numFmtId="3" fontId="7" fillId="0" borderId="30" xfId="2" applyNumberFormat="1" applyFont="1" applyBorder="1"/>
    <xf numFmtId="9" fontId="7" fillId="0" borderId="28" xfId="2" applyFont="1" applyBorder="1"/>
    <xf numFmtId="164" fontId="7" fillId="0" borderId="29" xfId="2" applyNumberFormat="1" applyFont="1" applyBorder="1"/>
    <xf numFmtId="164" fontId="7" fillId="0" borderId="28" xfId="2" applyNumberFormat="1" applyFont="1" applyBorder="1"/>
    <xf numFmtId="165" fontId="7" fillId="0" borderId="30" xfId="2" applyNumberFormat="1" applyFont="1" applyBorder="1"/>
    <xf numFmtId="3" fontId="7" fillId="0" borderId="29" xfId="2" applyNumberFormat="1" applyFont="1" applyBorder="1"/>
    <xf numFmtId="3" fontId="7" fillId="0" borderId="28" xfId="2" applyNumberFormat="1" applyFont="1" applyBorder="1"/>
    <xf numFmtId="9" fontId="7" fillId="0" borderId="30" xfId="2" applyFont="1" applyBorder="1"/>
    <xf numFmtId="0" fontId="7" fillId="0" borderId="9" xfId="0" applyFont="1" applyBorder="1" applyAlignment="1">
      <alignment horizontal="left" indent="1"/>
    </xf>
    <xf numFmtId="3" fontId="7" fillId="0" borderId="9" xfId="0" applyNumberFormat="1" applyFont="1" applyBorder="1"/>
    <xf numFmtId="3" fontId="7" fillId="0" borderId="0" xfId="0" applyNumberFormat="1" applyFont="1" applyBorder="1"/>
    <xf numFmtId="3" fontId="7" fillId="0" borderId="8" xfId="2" applyNumberFormat="1" applyFont="1" applyBorder="1"/>
    <xf numFmtId="9" fontId="7" fillId="0" borderId="0" xfId="2" applyFont="1" applyBorder="1"/>
    <xf numFmtId="164" fontId="7" fillId="0" borderId="9" xfId="2" applyNumberFormat="1" applyFont="1" applyBorder="1"/>
    <xf numFmtId="164" fontId="7" fillId="0" borderId="0" xfId="2" applyNumberFormat="1" applyFont="1" applyBorder="1"/>
    <xf numFmtId="165" fontId="7" fillId="0" borderId="8" xfId="2" applyNumberFormat="1" applyFont="1" applyBorder="1"/>
    <xf numFmtId="3" fontId="7" fillId="0" borderId="9" xfId="2" applyNumberFormat="1" applyFont="1" applyBorder="1"/>
    <xf numFmtId="3" fontId="7" fillId="0" borderId="0" xfId="2" applyNumberFormat="1" applyFont="1" applyBorder="1"/>
    <xf numFmtId="9" fontId="7" fillId="0" borderId="8" xfId="2" applyFont="1" applyBorder="1"/>
    <xf numFmtId="0" fontId="5" fillId="8" borderId="1" xfId="0" applyFont="1" applyFill="1" applyBorder="1"/>
    <xf numFmtId="0" fontId="11" fillId="7" borderId="2" xfId="0" applyNumberFormat="1" applyFont="1" applyFill="1" applyBorder="1"/>
    <xf numFmtId="3" fontId="5" fillId="8" borderId="3" xfId="0" applyNumberFormat="1" applyFont="1" applyFill="1" applyBorder="1" applyAlignment="1">
      <alignment horizontal="right"/>
    </xf>
    <xf numFmtId="0" fontId="11" fillId="7" borderId="3" xfId="0" applyNumberFormat="1" applyFont="1" applyFill="1" applyBorder="1" applyAlignment="1">
      <alignment horizontal="right"/>
    </xf>
    <xf numFmtId="0" fontId="5" fillId="8" borderId="3" xfId="0" applyFont="1" applyFill="1" applyBorder="1" applyAlignment="1">
      <alignment horizontal="right"/>
    </xf>
    <xf numFmtId="3" fontId="5" fillId="8" borderId="1" xfId="0" applyNumberFormat="1" applyFont="1" applyFill="1" applyBorder="1" applyAlignment="1">
      <alignment horizontal="right"/>
    </xf>
    <xf numFmtId="9" fontId="5" fillId="8" borderId="3" xfId="2" applyFont="1" applyFill="1" applyBorder="1" applyAlignment="1">
      <alignment horizontal="right"/>
    </xf>
    <xf numFmtId="0" fontId="7" fillId="0" borderId="9" xfId="0" applyFont="1" applyBorder="1"/>
    <xf numFmtId="0" fontId="7" fillId="0" borderId="0" xfId="0" applyNumberFormat="1" applyFont="1" applyBorder="1"/>
    <xf numFmtId="3" fontId="7" fillId="0" borderId="8" xfId="0" applyNumberFormat="1" applyFont="1" applyBorder="1" applyAlignment="1">
      <alignment horizontal="right"/>
    </xf>
    <xf numFmtId="0" fontId="7" fillId="0" borderId="8" xfId="0" applyNumberFormat="1" applyFont="1" applyBorder="1" applyAlignment="1">
      <alignment horizontal="right"/>
    </xf>
    <xf numFmtId="0" fontId="7" fillId="0" borderId="8" xfId="0" applyFont="1" applyBorder="1" applyAlignment="1">
      <alignment horizontal="right"/>
    </xf>
    <xf numFmtId="3" fontId="7" fillId="0" borderId="9" xfId="0" applyNumberFormat="1" applyFont="1" applyBorder="1" applyAlignment="1">
      <alignment horizontal="right"/>
    </xf>
    <xf numFmtId="9" fontId="7" fillId="0" borderId="8" xfId="2" applyFont="1" applyBorder="1" applyAlignment="1">
      <alignment horizontal="right"/>
    </xf>
    <xf numFmtId="0" fontId="7" fillId="0" borderId="32" xfId="0" applyFont="1" applyBorder="1" applyAlignment="1">
      <alignment horizontal="left" indent="1"/>
    </xf>
    <xf numFmtId="3" fontId="7" fillId="0" borderId="32" xfId="0" applyNumberFormat="1" applyFont="1" applyBorder="1"/>
    <xf numFmtId="3" fontId="7" fillId="0" borderId="31" xfId="0" applyNumberFormat="1" applyFont="1" applyBorder="1"/>
    <xf numFmtId="3" fontId="7" fillId="0" borderId="33" xfId="2" applyNumberFormat="1" applyFont="1" applyBorder="1"/>
    <xf numFmtId="9" fontId="7" fillId="0" borderId="31" xfId="2" applyFont="1" applyBorder="1"/>
    <xf numFmtId="164" fontId="7" fillId="0" borderId="32" xfId="2" applyNumberFormat="1" applyFont="1" applyBorder="1"/>
    <xf numFmtId="164" fontId="7" fillId="0" borderId="31" xfId="2" applyNumberFormat="1" applyFont="1" applyBorder="1"/>
    <xf numFmtId="165" fontId="7" fillId="0" borderId="33" xfId="2" applyNumberFormat="1" applyFont="1" applyBorder="1"/>
    <xf numFmtId="3" fontId="7" fillId="0" borderId="32" xfId="2" applyNumberFormat="1" applyFont="1" applyBorder="1"/>
    <xf numFmtId="3" fontId="7" fillId="0" borderId="31" xfId="2" applyNumberFormat="1" applyFont="1" applyBorder="1"/>
    <xf numFmtId="9" fontId="7" fillId="0" borderId="33" xfId="2" applyFont="1" applyBorder="1"/>
    <xf numFmtId="9" fontId="7" fillId="0" borderId="25" xfId="2" applyFont="1" applyBorder="1" applyAlignment="1">
      <alignment horizontal="right"/>
    </xf>
    <xf numFmtId="165" fontId="7" fillId="0" borderId="27" xfId="2" applyNumberFormat="1" applyFont="1" applyBorder="1" applyAlignment="1">
      <alignment horizontal="right"/>
    </xf>
    <xf numFmtId="9" fontId="7" fillId="0" borderId="27" xfId="2" applyFont="1" applyBorder="1" applyAlignment="1">
      <alignment horizontal="right"/>
    </xf>
    <xf numFmtId="9" fontId="7" fillId="0" borderId="28" xfId="2" applyFont="1" applyBorder="1" applyAlignment="1">
      <alignment horizontal="right"/>
    </xf>
    <xf numFmtId="165" fontId="7" fillId="0" borderId="30" xfId="2" applyNumberFormat="1" applyFont="1" applyBorder="1" applyAlignment="1">
      <alignment horizontal="right"/>
    </xf>
    <xf numFmtId="9" fontId="7" fillId="0" borderId="30" xfId="2" applyFont="1" applyBorder="1" applyAlignment="1">
      <alignment horizontal="right"/>
    </xf>
    <xf numFmtId="3" fontId="5" fillId="8" borderId="1" xfId="0" applyNumberFormat="1" applyFont="1" applyFill="1" applyBorder="1"/>
    <xf numFmtId="9" fontId="7" fillId="0" borderId="0" xfId="2" applyFont="1" applyBorder="1" applyAlignment="1">
      <alignment horizontal="right"/>
    </xf>
    <xf numFmtId="165" fontId="7" fillId="0" borderId="8" xfId="2" applyNumberFormat="1" applyFont="1" applyBorder="1" applyAlignment="1">
      <alignment horizontal="right"/>
    </xf>
    <xf numFmtId="0" fontId="7" fillId="8" borderId="1" xfId="0" applyFont="1" applyFill="1" applyBorder="1"/>
    <xf numFmtId="3" fontId="7" fillId="8" borderId="3" xfId="0" applyNumberFormat="1" applyFont="1" applyFill="1" applyBorder="1" applyAlignment="1">
      <alignment horizontal="right"/>
    </xf>
    <xf numFmtId="0" fontId="7" fillId="8" borderId="2" xfId="0" applyFont="1" applyFill="1" applyBorder="1"/>
    <xf numFmtId="0" fontId="7" fillId="8" borderId="3" xfId="0" applyFont="1" applyFill="1" applyBorder="1" applyAlignment="1">
      <alignment horizontal="right"/>
    </xf>
    <xf numFmtId="0" fontId="11" fillId="7" borderId="1" xfId="0" applyNumberFormat="1" applyFont="1" applyFill="1" applyBorder="1"/>
    <xf numFmtId="9" fontId="7" fillId="8" borderId="3" xfId="2" applyFont="1" applyFill="1" applyBorder="1" applyAlignment="1">
      <alignment horizontal="right"/>
    </xf>
    <xf numFmtId="0" fontId="7" fillId="0" borderId="34" xfId="0" applyFont="1" applyBorder="1" applyAlignment="1">
      <alignment horizontal="left" indent="1"/>
    </xf>
    <xf numFmtId="0" fontId="7" fillId="0" borderId="0" xfId="0" applyFont="1" applyBorder="1"/>
    <xf numFmtId="0" fontId="7" fillId="0" borderId="9" xfId="0" applyNumberFormat="1" applyFont="1" applyBorder="1"/>
    <xf numFmtId="0" fontId="7" fillId="0" borderId="35" xfId="0" applyFont="1" applyBorder="1" applyAlignment="1">
      <alignment horizontal="left" indent="1"/>
    </xf>
    <xf numFmtId="0" fontId="7" fillId="0" borderId="5" xfId="0" applyFont="1" applyBorder="1"/>
    <xf numFmtId="0" fontId="7" fillId="0" borderId="5" xfId="0" applyNumberFormat="1" applyFont="1" applyBorder="1"/>
    <xf numFmtId="0" fontId="7" fillId="0" borderId="6" xfId="0" applyFont="1" applyBorder="1" applyAlignment="1">
      <alignment horizontal="right"/>
    </xf>
    <xf numFmtId="0" fontId="7" fillId="0" borderId="1" xfId="0" applyFont="1" applyBorder="1" applyAlignment="1">
      <alignment horizontal="left" indent="1"/>
    </xf>
    <xf numFmtId="0" fontId="7" fillId="0" borderId="4" xfId="0" applyFont="1" applyBorder="1"/>
    <xf numFmtId="3" fontId="7" fillId="0" borderId="6" xfId="0" applyNumberFormat="1" applyFont="1" applyBorder="1" applyAlignment="1">
      <alignment horizontal="right"/>
    </xf>
    <xf numFmtId="0" fontId="7" fillId="0" borderId="6" xfId="0" applyNumberFormat="1" applyFont="1" applyBorder="1" applyAlignment="1">
      <alignment horizontal="right"/>
    </xf>
    <xf numFmtId="164" fontId="7" fillId="0" borderId="5" xfId="2" applyNumberFormat="1" applyFont="1" applyBorder="1"/>
    <xf numFmtId="3" fontId="7" fillId="0" borderId="4" xfId="0" applyNumberFormat="1" applyFont="1" applyBorder="1"/>
    <xf numFmtId="3" fontId="7" fillId="0" borderId="5" xfId="2" applyNumberFormat="1" applyFont="1" applyBorder="1"/>
    <xf numFmtId="9" fontId="7" fillId="0" borderId="6" xfId="2" applyFont="1" applyBorder="1" applyAlignment="1">
      <alignment horizontal="right"/>
    </xf>
    <xf numFmtId="0" fontId="7" fillId="0" borderId="25" xfId="0" applyNumberFormat="1" applyFont="1" applyBorder="1"/>
    <xf numFmtId="0" fontId="7" fillId="0" borderId="27" xfId="0" applyNumberFormat="1" applyFont="1" applyBorder="1" applyAlignment="1">
      <alignment horizontal="right"/>
    </xf>
    <xf numFmtId="0" fontId="7" fillId="0" borderId="28" xfId="0" applyNumberFormat="1" applyFont="1" applyBorder="1"/>
    <xf numFmtId="0" fontId="7" fillId="0" borderId="30" xfId="0" applyNumberFormat="1" applyFont="1" applyBorder="1" applyAlignment="1">
      <alignment horizontal="right"/>
    </xf>
    <xf numFmtId="3" fontId="7" fillId="0" borderId="1" xfId="0" applyNumberFormat="1" applyFont="1" applyBorder="1"/>
    <xf numFmtId="3" fontId="7" fillId="0" borderId="2" xfId="0" applyNumberFormat="1" applyFont="1" applyBorder="1"/>
    <xf numFmtId="3" fontId="7" fillId="0" borderId="3" xfId="2" applyNumberFormat="1" applyFont="1" applyBorder="1"/>
    <xf numFmtId="9" fontId="7" fillId="0" borderId="2" xfId="2" applyFont="1" applyBorder="1"/>
    <xf numFmtId="164" fontId="7" fillId="0" borderId="1" xfId="2" applyNumberFormat="1" applyFont="1" applyBorder="1"/>
    <xf numFmtId="164" fontId="7" fillId="0" borderId="2" xfId="2" applyNumberFormat="1" applyFont="1" applyBorder="1"/>
    <xf numFmtId="165" fontId="7" fillId="0" borderId="3" xfId="2" applyNumberFormat="1" applyFont="1" applyBorder="1"/>
    <xf numFmtId="3" fontId="7" fillId="0" borderId="1" xfId="2" applyNumberFormat="1" applyFont="1" applyBorder="1"/>
    <xf numFmtId="3" fontId="7" fillId="0" borderId="2" xfId="2" applyNumberFormat="1" applyFont="1" applyBorder="1"/>
    <xf numFmtId="9" fontId="7" fillId="0" borderId="3" xfId="2" applyFont="1" applyBorder="1"/>
    <xf numFmtId="9" fontId="11" fillId="7" borderId="2" xfId="2" applyFont="1" applyFill="1" applyBorder="1" applyAlignment="1">
      <alignment horizontal="right"/>
    </xf>
    <xf numFmtId="165" fontId="11" fillId="7" borderId="3" xfId="2" applyNumberFormat="1" applyFont="1" applyFill="1" applyBorder="1" applyAlignment="1">
      <alignment horizontal="right"/>
    </xf>
    <xf numFmtId="9" fontId="11" fillId="7" borderId="3" xfId="2" applyFont="1" applyFill="1" applyBorder="1" applyAlignment="1">
      <alignment horizontal="right"/>
    </xf>
    <xf numFmtId="9" fontId="7" fillId="0" borderId="2" xfId="2" applyFont="1" applyBorder="1" applyAlignment="1">
      <alignment horizontal="right"/>
    </xf>
    <xf numFmtId="165" fontId="7" fillId="0" borderId="3" xfId="2" applyNumberFormat="1" applyFont="1" applyBorder="1" applyAlignment="1">
      <alignment horizontal="right"/>
    </xf>
    <xf numFmtId="9" fontId="7" fillId="0" borderId="3" xfId="2" applyFont="1" applyBorder="1" applyAlignment="1">
      <alignment horizontal="right"/>
    </xf>
    <xf numFmtId="0" fontId="7" fillId="0" borderId="0" xfId="0" applyFont="1" applyBorder="1" applyAlignment="1">
      <alignment horizontal="left" vertical="center" wrapText="1"/>
    </xf>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14" fillId="0" borderId="7" xfId="0" applyFont="1" applyBorder="1" applyAlignment="1">
      <alignment vertical="center"/>
    </xf>
    <xf numFmtId="3" fontId="5" fillId="0" borderId="0" xfId="0" applyNumberFormat="1" applyFont="1" applyBorder="1" applyAlignment="1">
      <alignment horizontal="right"/>
    </xf>
    <xf numFmtId="3" fontId="14" fillId="0" borderId="0" xfId="0" applyNumberFormat="1" applyFont="1" applyBorder="1" applyAlignment="1">
      <alignment horizontal="right"/>
    </xf>
    <xf numFmtId="164" fontId="7" fillId="0" borderId="8" xfId="2" applyNumberFormat="1" applyFont="1" applyBorder="1" applyAlignment="1">
      <alignment horizontal="right"/>
    </xf>
    <xf numFmtId="3" fontId="5" fillId="0" borderId="9" xfId="0" applyNumberFormat="1" applyFont="1" applyBorder="1" applyAlignment="1">
      <alignment horizontal="right"/>
    </xf>
    <xf numFmtId="0" fontId="3" fillId="0" borderId="10" xfId="0" applyFont="1" applyBorder="1" applyAlignment="1">
      <alignment vertical="center"/>
    </xf>
    <xf numFmtId="9" fontId="3" fillId="0" borderId="0" xfId="0" applyNumberFormat="1" applyFont="1" applyBorder="1" applyAlignment="1">
      <alignment horizontal="right"/>
    </xf>
    <xf numFmtId="9" fontId="7" fillId="0" borderId="9" xfId="2" applyNumberFormat="1" applyFont="1" applyBorder="1" applyAlignment="1">
      <alignment horizontal="right"/>
    </xf>
    <xf numFmtId="9" fontId="7" fillId="0" borderId="0" xfId="2" applyNumberFormat="1" applyFont="1" applyBorder="1" applyAlignment="1">
      <alignment horizontal="right"/>
    </xf>
    <xf numFmtId="0" fontId="3" fillId="0" borderId="7" xfId="0" applyFont="1" applyBorder="1" applyAlignment="1">
      <alignment horizontal="right" vertical="center"/>
    </xf>
    <xf numFmtId="3" fontId="6" fillId="0" borderId="11" xfId="0" applyNumberFormat="1" applyFont="1" applyBorder="1" applyAlignment="1">
      <alignment horizontal="right"/>
    </xf>
    <xf numFmtId="3" fontId="15" fillId="0" borderId="11" xfId="0" applyNumberFormat="1" applyFont="1" applyBorder="1" applyAlignment="1">
      <alignment horizontal="right"/>
    </xf>
    <xf numFmtId="164" fontId="6" fillId="0" borderId="12" xfId="2" applyNumberFormat="1" applyFont="1" applyBorder="1" applyAlignment="1">
      <alignment horizontal="right"/>
    </xf>
    <xf numFmtId="3" fontId="6" fillId="0" borderId="13" xfId="0" applyNumberFormat="1" applyFont="1" applyBorder="1" applyAlignment="1">
      <alignment horizontal="right"/>
    </xf>
    <xf numFmtId="164" fontId="7" fillId="0" borderId="12" xfId="2" applyNumberFormat="1" applyFont="1" applyBorder="1" applyAlignment="1">
      <alignment horizontal="right"/>
    </xf>
    <xf numFmtId="0" fontId="3" fillId="0" borderId="14" xfId="0" applyFont="1" applyBorder="1" applyAlignment="1">
      <alignment horizontal="right" vertical="center"/>
    </xf>
    <xf numFmtId="3" fontId="6" fillId="0" borderId="5" xfId="0" applyNumberFormat="1" applyFont="1" applyBorder="1" applyAlignment="1">
      <alignment horizontal="right"/>
    </xf>
    <xf numFmtId="3" fontId="15" fillId="0" borderId="5" xfId="0" applyNumberFormat="1" applyFont="1" applyBorder="1" applyAlignment="1">
      <alignment horizontal="right"/>
    </xf>
    <xf numFmtId="164" fontId="6" fillId="0" borderId="6" xfId="2" applyNumberFormat="1" applyFont="1" applyBorder="1" applyAlignment="1">
      <alignment horizontal="right"/>
    </xf>
    <xf numFmtId="3" fontId="6" fillId="0" borderId="4" xfId="0" applyNumberFormat="1" applyFont="1" applyBorder="1" applyAlignment="1">
      <alignment horizontal="right"/>
    </xf>
    <xf numFmtId="164" fontId="7" fillId="0" borderId="6" xfId="2" applyNumberFormat="1" applyFont="1" applyBorder="1" applyAlignment="1">
      <alignment horizontal="right"/>
    </xf>
    <xf numFmtId="0" fontId="12" fillId="0" borderId="0" xfId="0" applyFont="1"/>
    <xf numFmtId="0" fontId="16" fillId="4" borderId="13"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4" fillId="0" borderId="1" xfId="0" applyFont="1" applyBorder="1" applyAlignment="1">
      <alignment vertical="center"/>
    </xf>
    <xf numFmtId="164" fontId="14" fillId="0" borderId="1" xfId="0" applyNumberFormat="1" applyFont="1" applyBorder="1" applyAlignment="1">
      <alignment horizontal="right" vertical="center" wrapText="1"/>
    </xf>
    <xf numFmtId="164" fontId="14" fillId="0" borderId="15" xfId="0" applyNumberFormat="1" applyFont="1" applyBorder="1" applyAlignment="1">
      <alignment horizontal="right" vertical="center" wrapText="1"/>
    </xf>
    <xf numFmtId="165" fontId="14" fillId="0" borderId="2" xfId="0" applyNumberFormat="1" applyFont="1" applyBorder="1" applyAlignment="1">
      <alignment horizontal="right" vertical="center" wrapText="1"/>
    </xf>
    <xf numFmtId="164" fontId="14" fillId="0" borderId="1" xfId="0" applyNumberFormat="1" applyFont="1" applyBorder="1" applyAlignment="1">
      <alignment vertical="center" wrapText="1"/>
    </xf>
    <xf numFmtId="164" fontId="14" fillId="0" borderId="15" xfId="0" applyNumberFormat="1" applyFont="1" applyBorder="1" applyAlignment="1">
      <alignment vertical="center" wrapText="1"/>
    </xf>
    <xf numFmtId="0" fontId="3" fillId="0" borderId="9" xfId="0" applyFont="1" applyBorder="1" applyAlignment="1">
      <alignment vertical="center"/>
    </xf>
    <xf numFmtId="164" fontId="3" fillId="0" borderId="9" xfId="0" applyNumberFormat="1" applyFont="1" applyBorder="1" applyAlignment="1">
      <alignment horizontal="right" vertical="center" wrapText="1"/>
    </xf>
    <xf numFmtId="164" fontId="3" fillId="0" borderId="10" xfId="0" applyNumberFormat="1" applyFont="1" applyBorder="1" applyAlignment="1">
      <alignment horizontal="right" vertical="center" wrapText="1"/>
    </xf>
    <xf numFmtId="165" fontId="3" fillId="0" borderId="0" xfId="0" applyNumberFormat="1" applyFont="1" applyBorder="1" applyAlignment="1">
      <alignment horizontal="right" vertical="center" wrapText="1"/>
    </xf>
    <xf numFmtId="164" fontId="3" fillId="0" borderId="9" xfId="0" applyNumberFormat="1" applyFont="1" applyBorder="1" applyAlignment="1">
      <alignment vertical="center" wrapText="1"/>
    </xf>
    <xf numFmtId="164" fontId="3" fillId="0" borderId="10" xfId="0" applyNumberFormat="1" applyFont="1" applyBorder="1" applyAlignment="1">
      <alignment vertical="center" wrapText="1"/>
    </xf>
    <xf numFmtId="0" fontId="7" fillId="0" borderId="36" xfId="0" applyFont="1" applyBorder="1"/>
    <xf numFmtId="0" fontId="7" fillId="0" borderId="36" xfId="0" applyFont="1" applyBorder="1" applyAlignment="1">
      <alignment vertical="center"/>
    </xf>
    <xf numFmtId="0" fontId="4" fillId="2" borderId="7"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9" borderId="37" xfId="0" applyFont="1" applyFill="1" applyBorder="1" applyAlignment="1">
      <alignment horizontal="left" vertical="center"/>
    </xf>
    <xf numFmtId="0" fontId="5" fillId="9" borderId="2" xfId="0" applyFont="1" applyFill="1" applyBorder="1" applyAlignment="1">
      <alignment horizontal="left" vertical="center"/>
    </xf>
    <xf numFmtId="0" fontId="5" fillId="9" borderId="3" xfId="0" applyFont="1" applyFill="1" applyBorder="1" applyAlignment="1">
      <alignment horizontal="left" vertical="center"/>
    </xf>
    <xf numFmtId="9" fontId="7" fillId="0" borderId="10" xfId="2" applyFont="1" applyBorder="1" applyAlignment="1">
      <alignment vertical="center"/>
    </xf>
    <xf numFmtId="9" fontId="6" fillId="0" borderId="0" xfId="2" applyFont="1" applyBorder="1" applyAlignment="1">
      <alignment vertical="center"/>
    </xf>
    <xf numFmtId="9" fontId="6" fillId="0" borderId="10" xfId="2" applyFont="1" applyBorder="1" applyAlignment="1">
      <alignment vertical="center"/>
    </xf>
    <xf numFmtId="9" fontId="7" fillId="0" borderId="7" xfId="0" applyNumberFormat="1" applyFont="1" applyBorder="1"/>
    <xf numFmtId="9" fontId="7" fillId="0" borderId="10" xfId="0" applyNumberFormat="1" applyFont="1" applyBorder="1"/>
    <xf numFmtId="9" fontId="7" fillId="0" borderId="14" xfId="0" applyNumberFormat="1" applyFont="1" applyBorder="1" applyAlignment="1">
      <alignment horizontal="right" vertical="center"/>
    </xf>
    <xf numFmtId="0" fontId="7" fillId="0" borderId="38" xfId="0" applyFont="1" applyBorder="1" applyAlignment="1">
      <alignment vertical="center"/>
    </xf>
    <xf numFmtId="9" fontId="7" fillId="0" borderId="7" xfId="2" applyFont="1" applyBorder="1" applyAlignment="1">
      <alignment vertical="center"/>
    </xf>
    <xf numFmtId="9" fontId="6" fillId="0" borderId="11" xfId="2" applyFont="1" applyBorder="1" applyAlignment="1">
      <alignment vertical="center"/>
    </xf>
    <xf numFmtId="9" fontId="6" fillId="0" borderId="7" xfId="2" applyFont="1" applyBorder="1" applyAlignment="1">
      <alignment vertical="center"/>
    </xf>
    <xf numFmtId="0" fontId="7" fillId="0" borderId="39" xfId="0" applyFont="1" applyBorder="1" applyAlignment="1">
      <alignment vertical="center"/>
    </xf>
    <xf numFmtId="9" fontId="7" fillId="0" borderId="14" xfId="2" applyFont="1" applyBorder="1" applyAlignment="1">
      <alignment vertical="center"/>
    </xf>
    <xf numFmtId="9" fontId="6" fillId="0" borderId="5" xfId="2" applyFont="1" applyBorder="1" applyAlignment="1">
      <alignment vertical="center"/>
    </xf>
    <xf numFmtId="9" fontId="6" fillId="0" borderId="14" xfId="2" applyFont="1" applyBorder="1" applyAlignment="1">
      <alignment vertical="center"/>
    </xf>
    <xf numFmtId="9" fontId="7" fillId="0" borderId="14" xfId="0" applyNumberFormat="1" applyFont="1" applyBorder="1"/>
    <xf numFmtId="0" fontId="5" fillId="9" borderId="39" xfId="0" applyFont="1" applyFill="1" applyBorder="1" applyAlignment="1">
      <alignment horizontal="left" vertical="center"/>
    </xf>
    <xf numFmtId="0" fontId="5" fillId="9" borderId="5" xfId="0" applyFont="1" applyFill="1" applyBorder="1" applyAlignment="1">
      <alignment horizontal="left" vertical="center"/>
    </xf>
    <xf numFmtId="0" fontId="5" fillId="9" borderId="37" xfId="0" applyFont="1" applyFill="1" applyBorder="1" applyAlignment="1">
      <alignment horizontal="left"/>
    </xf>
    <xf numFmtId="0" fontId="5" fillId="9" borderId="2" xfId="0" applyFont="1" applyFill="1" applyBorder="1" applyAlignment="1">
      <alignment horizontal="left"/>
    </xf>
    <xf numFmtId="0" fontId="5" fillId="9" borderId="3" xfId="0" applyFont="1" applyFill="1" applyBorder="1" applyAlignment="1">
      <alignment horizontal="left"/>
    </xf>
    <xf numFmtId="0" fontId="7" fillId="0" borderId="40" xfId="0" applyFont="1" applyBorder="1"/>
    <xf numFmtId="9" fontId="6" fillId="0" borderId="10" xfId="2" applyFont="1" applyBorder="1"/>
    <xf numFmtId="0" fontId="5" fillId="9" borderId="37" xfId="0" applyFont="1" applyFill="1" applyBorder="1" applyAlignment="1">
      <alignment vertical="center"/>
    </xf>
    <xf numFmtId="3" fontId="5" fillId="9" borderId="15" xfId="0" applyNumberFormat="1" applyFont="1" applyFill="1" applyBorder="1" applyAlignment="1">
      <alignment vertical="center"/>
    </xf>
    <xf numFmtId="3" fontId="18" fillId="9" borderId="2" xfId="0" applyNumberFormat="1" applyFont="1" applyFill="1" applyBorder="1" applyAlignment="1">
      <alignment vertical="center"/>
    </xf>
    <xf numFmtId="3" fontId="18" fillId="9" borderId="15" xfId="0" applyNumberFormat="1" applyFont="1" applyFill="1" applyBorder="1" applyAlignment="1">
      <alignment vertical="center"/>
    </xf>
    <xf numFmtId="3" fontId="5" fillId="9" borderId="3" xfId="0" applyNumberFormat="1" applyFont="1" applyFill="1" applyBorder="1"/>
    <xf numFmtId="0" fontId="16" fillId="10" borderId="15" xfId="0" applyFont="1" applyFill="1" applyBorder="1" applyAlignment="1">
      <alignment horizontal="center" vertical="center" wrapText="1"/>
    </xf>
    <xf numFmtId="3" fontId="5" fillId="9" borderId="15" xfId="2" applyNumberFormat="1" applyFont="1" applyFill="1" applyBorder="1" applyAlignment="1">
      <alignment vertical="center"/>
    </xf>
    <xf numFmtId="164" fontId="5" fillId="9" borderId="6" xfId="2" applyNumberFormat="1" applyFont="1" applyFill="1" applyBorder="1" applyAlignment="1">
      <alignment vertical="center"/>
    </xf>
    <xf numFmtId="164" fontId="5" fillId="9" borderId="6" xfId="2" applyNumberFormat="1" applyFont="1" applyFill="1" applyBorder="1" applyAlignment="1">
      <alignment horizontal="right" vertical="center"/>
    </xf>
    <xf numFmtId="0" fontId="15" fillId="0" borderId="41" xfId="0" applyFont="1" applyBorder="1" applyAlignment="1">
      <alignment horizontal="right" vertical="center"/>
    </xf>
    <xf numFmtId="164" fontId="7" fillId="0" borderId="0" xfId="0" applyNumberFormat="1" applyFont="1" applyBorder="1"/>
    <xf numFmtId="164" fontId="7" fillId="0" borderId="15" xfId="0" applyNumberFormat="1" applyFont="1" applyBorder="1"/>
    <xf numFmtId="164" fontId="7" fillId="0" borderId="12" xfId="2" applyNumberFormat="1" applyFont="1" applyBorder="1" applyAlignment="1">
      <alignment vertical="center"/>
    </xf>
    <xf numFmtId="164" fontId="7" fillId="0" borderId="12" xfId="2" quotePrefix="1" applyNumberFormat="1" applyFont="1" applyBorder="1" applyAlignment="1">
      <alignment horizontal="right" vertical="center"/>
    </xf>
    <xf numFmtId="3" fontId="5" fillId="9" borderId="41" xfId="2" applyNumberFormat="1" applyFont="1" applyFill="1" applyBorder="1" applyAlignment="1">
      <alignment vertical="center"/>
    </xf>
    <xf numFmtId="164" fontId="5" fillId="9" borderId="3" xfId="2" applyNumberFormat="1" applyFont="1" applyFill="1" applyBorder="1" applyAlignment="1">
      <alignment vertical="center"/>
    </xf>
    <xf numFmtId="164" fontId="5" fillId="9" borderId="3" xfId="2" applyNumberFormat="1" applyFont="1" applyFill="1" applyBorder="1" applyAlignment="1">
      <alignment horizontal="right" vertical="center"/>
    </xf>
    <xf numFmtId="0" fontId="15" fillId="0" borderId="7" xfId="0" applyFont="1" applyBorder="1" applyAlignment="1">
      <alignment horizontal="right" vertical="center"/>
    </xf>
    <xf numFmtId="164" fontId="7" fillId="0" borderId="7" xfId="0" applyNumberFormat="1" applyFont="1" applyBorder="1"/>
    <xf numFmtId="164" fontId="7" fillId="0" borderId="8" xfId="2" applyNumberFormat="1" applyFont="1" applyBorder="1" applyAlignment="1">
      <alignment vertical="center"/>
    </xf>
    <xf numFmtId="164" fontId="7" fillId="0" borderId="8" xfId="2" applyNumberFormat="1" applyFont="1" applyBorder="1" applyAlignment="1">
      <alignment horizontal="right" vertical="center"/>
    </xf>
    <xf numFmtId="0" fontId="15" fillId="0" borderId="14" xfId="0" applyFont="1" applyBorder="1" applyAlignment="1">
      <alignment horizontal="right" vertical="center"/>
    </xf>
    <xf numFmtId="164" fontId="7" fillId="0" borderId="14" xfId="0" applyNumberFormat="1" applyFont="1" applyBorder="1"/>
    <xf numFmtId="164" fontId="7" fillId="0" borderId="8" xfId="2" quotePrefix="1" applyNumberFormat="1" applyFont="1" applyBorder="1" applyAlignment="1">
      <alignment horizontal="right" vertical="center"/>
    </xf>
    <xf numFmtId="3" fontId="5" fillId="9" borderId="42" xfId="2" applyNumberFormat="1" applyFont="1" applyFill="1" applyBorder="1" applyAlignment="1">
      <alignment vertical="center"/>
    </xf>
    <xf numFmtId="0" fontId="14" fillId="0" borderId="41" xfId="0" applyFont="1" applyBorder="1" applyAlignment="1">
      <alignment vertical="center"/>
    </xf>
    <xf numFmtId="0" fontId="4" fillId="3" borderId="13" xfId="0" applyFont="1" applyFill="1" applyBorder="1" applyAlignment="1">
      <alignment horizontal="right" vertical="center" wrapText="1"/>
    </xf>
    <xf numFmtId="0" fontId="4" fillId="3" borderId="7" xfId="0" applyFont="1" applyFill="1" applyBorder="1" applyAlignment="1">
      <alignment horizontal="right" vertical="center" wrapText="1"/>
    </xf>
    <xf numFmtId="0" fontId="7" fillId="0" borderId="13" xfId="0" applyFont="1" applyBorder="1"/>
    <xf numFmtId="0" fontId="7" fillId="0" borderId="11" xfId="0" applyFont="1" applyBorder="1"/>
    <xf numFmtId="9" fontId="7" fillId="0" borderId="11" xfId="2" applyFont="1" applyBorder="1"/>
    <xf numFmtId="9" fontId="7" fillId="0" borderId="12" xfId="2" applyFont="1" applyBorder="1"/>
    <xf numFmtId="9" fontId="7" fillId="0" borderId="0" xfId="2" applyNumberFormat="1" applyFont="1" applyBorder="1"/>
    <xf numFmtId="9" fontId="7" fillId="0" borderId="5" xfId="2" applyFont="1" applyBorder="1"/>
    <xf numFmtId="0" fontId="7" fillId="0" borderId="1" xfId="0" applyFont="1" applyBorder="1"/>
    <xf numFmtId="0" fontId="4" fillId="3" borderId="11" xfId="0" applyFont="1" applyFill="1" applyBorder="1" applyAlignment="1">
      <alignment horizontal="right" vertical="center" wrapText="1"/>
    </xf>
    <xf numFmtId="3" fontId="7" fillId="0" borderId="13" xfId="0" applyNumberFormat="1" applyFont="1" applyBorder="1"/>
    <xf numFmtId="3" fontId="7" fillId="0" borderId="11" xfId="0" applyNumberFormat="1" applyFont="1" applyBorder="1"/>
    <xf numFmtId="3" fontId="7" fillId="0" borderId="12" xfId="0" applyNumberFormat="1" applyFont="1" applyBorder="1"/>
    <xf numFmtId="3" fontId="7" fillId="0" borderId="8" xfId="0" applyNumberFormat="1" applyFont="1" applyBorder="1"/>
    <xf numFmtId="3" fontId="7" fillId="0" borderId="3" xfId="0" applyNumberFormat="1" applyFont="1" applyBorder="1"/>
    <xf numFmtId="0" fontId="16" fillId="10" borderId="15" xfId="0" applyFont="1" applyFill="1" applyBorder="1" applyAlignment="1">
      <alignment horizontal="right" vertical="center" wrapText="1"/>
    </xf>
    <xf numFmtId="0" fontId="16" fillId="10" borderId="15" xfId="0" applyFont="1" applyFill="1" applyBorder="1" applyAlignment="1">
      <alignment horizontal="right" vertical="center"/>
    </xf>
    <xf numFmtId="0" fontId="3" fillId="0" borderId="15" xfId="0" applyFont="1" applyBorder="1" applyAlignment="1">
      <alignment vertical="center"/>
    </xf>
    <xf numFmtId="9" fontId="3" fillId="0" borderId="15" xfId="0" applyNumberFormat="1" applyFont="1" applyBorder="1" applyAlignment="1">
      <alignment horizontal="right" vertical="center" wrapText="1"/>
    </xf>
    <xf numFmtId="0" fontId="14" fillId="0" borderId="15" xfId="0" applyFont="1" applyBorder="1" applyAlignment="1">
      <alignment vertical="center"/>
    </xf>
    <xf numFmtId="9" fontId="14" fillId="0" borderId="15" xfId="0" applyNumberFormat="1" applyFont="1" applyBorder="1" applyAlignment="1">
      <alignment horizontal="right" vertical="center" wrapText="1"/>
    </xf>
    <xf numFmtId="9" fontId="5" fillId="0" borderId="15" xfId="2" applyNumberFormat="1" applyFont="1" applyBorder="1"/>
    <xf numFmtId="0" fontId="4" fillId="2" borderId="15" xfId="0" applyFont="1" applyFill="1" applyBorder="1" applyAlignment="1">
      <alignment horizontal="right" vertical="center" wrapText="1"/>
    </xf>
    <xf numFmtId="0" fontId="7" fillId="0" borderId="7" xfId="0" applyFont="1" applyFill="1" applyBorder="1"/>
    <xf numFmtId="9" fontId="6" fillId="0" borderId="11" xfId="2" applyFont="1" applyFill="1" applyBorder="1"/>
    <xf numFmtId="9" fontId="6" fillId="0" borderId="7" xfId="2" applyFont="1" applyFill="1" applyBorder="1"/>
    <xf numFmtId="0" fontId="7" fillId="0" borderId="10" xfId="0" applyFont="1" applyBorder="1"/>
    <xf numFmtId="9" fontId="7" fillId="0" borderId="10" xfId="2" applyFont="1" applyBorder="1"/>
    <xf numFmtId="0" fontId="5" fillId="0" borderId="7" xfId="0" applyFont="1" applyFill="1" applyBorder="1"/>
    <xf numFmtId="9" fontId="5" fillId="0" borderId="11" xfId="2" applyFont="1" applyBorder="1"/>
    <xf numFmtId="9" fontId="5" fillId="0" borderId="7" xfId="2" applyFont="1" applyBorder="1"/>
    <xf numFmtId="0" fontId="5" fillId="0" borderId="14" xfId="0" applyFont="1" applyBorder="1"/>
    <xf numFmtId="9" fontId="5" fillId="0" borderId="5" xfId="2" applyFont="1" applyBorder="1"/>
    <xf numFmtId="9" fontId="5" fillId="0" borderId="14" xfId="2" applyFont="1" applyBorder="1"/>
    <xf numFmtId="9" fontId="6" fillId="0" borderId="13" xfId="2" applyFont="1" applyFill="1" applyBorder="1"/>
    <xf numFmtId="9" fontId="6" fillId="0" borderId="12" xfId="2" applyFont="1" applyFill="1" applyBorder="1"/>
    <xf numFmtId="9" fontId="7" fillId="0" borderId="9" xfId="2" applyFont="1" applyBorder="1"/>
    <xf numFmtId="9" fontId="7" fillId="0" borderId="12" xfId="2" applyFont="1" applyFill="1" applyBorder="1"/>
    <xf numFmtId="9" fontId="5" fillId="0" borderId="13" xfId="2" applyFont="1" applyBorder="1"/>
    <xf numFmtId="9" fontId="5" fillId="0" borderId="12" xfId="2" applyFont="1" applyBorder="1"/>
    <xf numFmtId="9" fontId="5" fillId="0" borderId="4" xfId="2" applyFont="1" applyBorder="1"/>
    <xf numFmtId="9" fontId="5" fillId="0" borderId="6" xfId="2" applyFont="1" applyBorder="1"/>
    <xf numFmtId="0" fontId="4" fillId="2" borderId="13" xfId="0" applyFont="1" applyFill="1" applyBorder="1" applyAlignment="1">
      <alignment horizontal="right" vertical="center" wrapText="1"/>
    </xf>
    <xf numFmtId="0" fontId="4" fillId="2" borderId="7"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2" xfId="0" applyFont="1" applyFill="1" applyBorder="1" applyAlignment="1">
      <alignment horizontal="right" vertical="center"/>
    </xf>
    <xf numFmtId="9" fontId="7" fillId="0" borderId="7" xfId="2" applyFont="1" applyBorder="1"/>
    <xf numFmtId="9" fontId="7" fillId="0" borderId="15" xfId="2" applyFont="1" applyBorder="1"/>
    <xf numFmtId="9" fontId="6" fillId="0" borderId="0" xfId="2" applyFont="1" applyBorder="1"/>
    <xf numFmtId="9" fontId="6" fillId="0" borderId="14" xfId="2" applyFont="1" applyBorder="1"/>
    <xf numFmtId="9" fontId="6" fillId="0" borderId="5" xfId="2" applyFont="1" applyBorder="1"/>
    <xf numFmtId="0" fontId="5" fillId="9" borderId="7" xfId="0" applyFont="1" applyFill="1" applyBorder="1"/>
    <xf numFmtId="9" fontId="5" fillId="9" borderId="10" xfId="2" applyFont="1" applyFill="1" applyBorder="1"/>
    <xf numFmtId="9" fontId="5" fillId="9" borderId="0" xfId="2" applyFont="1" applyFill="1" applyBorder="1"/>
    <xf numFmtId="0" fontId="5" fillId="9" borderId="15" xfId="0" applyFont="1" applyFill="1" applyBorder="1"/>
    <xf numFmtId="9" fontId="5" fillId="9" borderId="15" xfId="2" applyFont="1" applyFill="1" applyBorder="1"/>
    <xf numFmtId="9" fontId="5" fillId="9" borderId="2" xfId="2" applyFont="1" applyFill="1" applyBorder="1"/>
    <xf numFmtId="0" fontId="5" fillId="9" borderId="14" xfId="0" applyFont="1" applyFill="1" applyBorder="1"/>
    <xf numFmtId="9" fontId="18" fillId="9" borderId="14" xfId="2" applyFont="1" applyFill="1" applyBorder="1"/>
    <xf numFmtId="9" fontId="18" fillId="9" borderId="5" xfId="2" applyFont="1" applyFill="1" applyBorder="1"/>
    <xf numFmtId="9" fontId="7" fillId="0" borderId="15" xfId="0" applyNumberFormat="1" applyFont="1" applyBorder="1"/>
    <xf numFmtId="0" fontId="7" fillId="0" borderId="7" xfId="0" applyFont="1" applyBorder="1" applyAlignment="1">
      <alignment vertical="center"/>
    </xf>
    <xf numFmtId="9" fontId="7" fillId="0" borderId="12" xfId="2" applyNumberFormat="1" applyFont="1" applyBorder="1"/>
    <xf numFmtId="0" fontId="7" fillId="0" borderId="10" xfId="0" applyFont="1" applyBorder="1" applyAlignment="1">
      <alignment vertical="center"/>
    </xf>
    <xf numFmtId="9" fontId="7" fillId="0" borderId="8" xfId="2" applyNumberFormat="1" applyFont="1" applyBorder="1"/>
    <xf numFmtId="0" fontId="7" fillId="0" borderId="14" xfId="0" applyFont="1" applyBorder="1" applyAlignment="1">
      <alignment vertical="center"/>
    </xf>
    <xf numFmtId="9" fontId="7" fillId="0" borderId="6" xfId="2" applyNumberFormat="1" applyFont="1" applyBorder="1"/>
    <xf numFmtId="0" fontId="7" fillId="0" borderId="14" xfId="0" applyFont="1" applyFill="1" applyBorder="1" applyAlignment="1">
      <alignment vertical="center"/>
    </xf>
    <xf numFmtId="9" fontId="7" fillId="0" borderId="6" xfId="2" applyNumberFormat="1" applyFont="1" applyFill="1" applyBorder="1"/>
    <xf numFmtId="9" fontId="7" fillId="0" borderId="14" xfId="0" applyNumberFormat="1" applyFont="1" applyFill="1" applyBorder="1"/>
    <xf numFmtId="0" fontId="4" fillId="2" borderId="12" xfId="0" applyFont="1" applyFill="1" applyBorder="1" applyAlignment="1">
      <alignment horizontal="right" vertical="center" wrapText="1"/>
    </xf>
    <xf numFmtId="0" fontId="4" fillId="2" borderId="15" xfId="0" applyFont="1" applyFill="1" applyBorder="1" applyAlignment="1">
      <alignment horizontal="center" vertical="center" wrapText="1"/>
    </xf>
    <xf numFmtId="9" fontId="7" fillId="0" borderId="0" xfId="2" applyFont="1" applyBorder="1" applyAlignment="1">
      <alignment vertical="center"/>
    </xf>
    <xf numFmtId="9" fontId="7" fillId="0" borderId="10" xfId="2" applyNumberFormat="1" applyFont="1" applyBorder="1" applyAlignment="1">
      <alignment vertical="center"/>
    </xf>
    <xf numFmtId="9" fontId="7" fillId="0" borderId="9" xfId="2" applyFont="1" applyBorder="1" applyAlignment="1">
      <alignment vertical="center"/>
    </xf>
    <xf numFmtId="0" fontId="5" fillId="0" borderId="1" xfId="0" applyFont="1" applyBorder="1" applyAlignment="1">
      <alignment vertical="center"/>
    </xf>
    <xf numFmtId="9" fontId="5" fillId="0" borderId="7" xfId="2" applyFont="1" applyBorder="1" applyAlignment="1">
      <alignment vertical="center"/>
    </xf>
    <xf numFmtId="0" fontId="7" fillId="0" borderId="13" xfId="0" applyFont="1" applyBorder="1" applyAlignment="1">
      <alignment vertical="center"/>
    </xf>
    <xf numFmtId="9" fontId="7" fillId="0" borderId="12" xfId="2" applyFont="1" applyBorder="1" applyAlignment="1">
      <alignment vertical="center"/>
    </xf>
    <xf numFmtId="0" fontId="7" fillId="0" borderId="4" xfId="0" applyFont="1" applyBorder="1" applyAlignment="1">
      <alignment vertical="center"/>
    </xf>
    <xf numFmtId="9" fontId="7" fillId="0" borderId="6" xfId="2" applyFont="1" applyBorder="1" applyAlignment="1">
      <alignment vertical="center"/>
    </xf>
    <xf numFmtId="0" fontId="5" fillId="0" borderId="15" xfId="0" applyFont="1" applyBorder="1" applyAlignment="1">
      <alignment horizontal="left" vertical="center"/>
    </xf>
    <xf numFmtId="9" fontId="5" fillId="0" borderId="15" xfId="2" applyFont="1" applyBorder="1" applyAlignment="1">
      <alignment vertical="center"/>
    </xf>
    <xf numFmtId="9" fontId="7" fillId="0" borderId="11" xfId="2" applyFont="1" applyBorder="1" applyAlignment="1">
      <alignment vertical="center"/>
    </xf>
    <xf numFmtId="9" fontId="7" fillId="0" borderId="5" xfId="2" applyFont="1" applyBorder="1" applyAlignment="1">
      <alignment vertical="center"/>
    </xf>
    <xf numFmtId="0" fontId="5" fillId="0" borderId="2" xfId="0" applyFont="1" applyBorder="1" applyAlignment="1">
      <alignment vertical="center"/>
    </xf>
    <xf numFmtId="0" fontId="3" fillId="11" borderId="37" xfId="0" applyFont="1" applyFill="1" applyBorder="1" applyAlignment="1">
      <alignment vertical="center"/>
    </xf>
    <xf numFmtId="9" fontId="7" fillId="9" borderId="15" xfId="2" applyFont="1" applyFill="1" applyBorder="1" applyAlignment="1">
      <alignment vertical="center"/>
    </xf>
    <xf numFmtId="9" fontId="7" fillId="9" borderId="1" xfId="2" applyFont="1" applyFill="1" applyBorder="1" applyAlignment="1">
      <alignment vertical="center"/>
    </xf>
    <xf numFmtId="9" fontId="7" fillId="9" borderId="2" xfId="2" applyFont="1" applyFill="1" applyBorder="1" applyAlignment="1">
      <alignment vertical="center"/>
    </xf>
    <xf numFmtId="9" fontId="7" fillId="9" borderId="3" xfId="2" applyFont="1" applyFill="1" applyBorder="1" applyAlignment="1">
      <alignment vertical="center"/>
    </xf>
    <xf numFmtId="0" fontId="15" fillId="0" borderId="36" xfId="0" applyFont="1" applyBorder="1" applyAlignment="1">
      <alignment horizontal="right" vertical="center"/>
    </xf>
    <xf numFmtId="9" fontId="6" fillId="0" borderId="9" xfId="2" applyFont="1" applyBorder="1" applyAlignment="1">
      <alignment vertical="center"/>
    </xf>
    <xf numFmtId="9" fontId="6" fillId="0" borderId="8" xfId="2" applyFont="1" applyBorder="1" applyAlignment="1">
      <alignment vertical="center"/>
    </xf>
    <xf numFmtId="0" fontId="14" fillId="0" borderId="39" xfId="0" applyFont="1" applyBorder="1" applyAlignment="1">
      <alignment vertical="center"/>
    </xf>
    <xf numFmtId="9" fontId="5" fillId="0" borderId="4" xfId="2" applyFont="1" applyFill="1" applyBorder="1" applyAlignment="1">
      <alignment vertical="center"/>
    </xf>
    <xf numFmtId="9" fontId="5" fillId="0" borderId="14" xfId="2" applyFont="1" applyFill="1" applyBorder="1" applyAlignment="1">
      <alignment vertical="center"/>
    </xf>
    <xf numFmtId="0" fontId="5" fillId="9" borderId="1" xfId="0" applyFont="1" applyFill="1" applyBorder="1"/>
    <xf numFmtId="0" fontId="5" fillId="9" borderId="3" xfId="0" applyFont="1" applyFill="1" applyBorder="1"/>
    <xf numFmtId="0" fontId="5" fillId="0" borderId="15" xfId="0" applyFont="1" applyBorder="1"/>
    <xf numFmtId="9" fontId="7" fillId="0" borderId="14" xfId="2" applyFont="1" applyBorder="1"/>
    <xf numFmtId="0" fontId="4" fillId="2" borderId="7" xfId="0" applyFont="1" applyFill="1" applyBorder="1" applyAlignment="1">
      <alignment horizontal="right" vertical="center" wrapText="1"/>
    </xf>
    <xf numFmtId="0" fontId="4" fillId="2" borderId="11" xfId="0" applyFont="1" applyFill="1" applyBorder="1" applyAlignment="1">
      <alignment horizontal="right" vertical="center" wrapText="1"/>
    </xf>
    <xf numFmtId="0" fontId="5" fillId="0" borderId="15" xfId="0" applyFont="1" applyBorder="1" applyAlignment="1">
      <alignment horizontal="left"/>
    </xf>
    <xf numFmtId="9" fontId="7" fillId="0" borderId="9" xfId="0" applyNumberFormat="1" applyFont="1" applyBorder="1"/>
    <xf numFmtId="9" fontId="7" fillId="0" borderId="8" xfId="0" applyNumberFormat="1" applyFont="1" applyBorder="1"/>
    <xf numFmtId="9" fontId="7" fillId="0" borderId="4" xfId="0" applyNumberFormat="1" applyFont="1" applyBorder="1"/>
    <xf numFmtId="9" fontId="7" fillId="0" borderId="6" xfId="0" applyNumberFormat="1" applyFont="1" applyBorder="1"/>
    <xf numFmtId="0" fontId="4" fillId="2" borderId="9" xfId="0" applyFont="1" applyFill="1" applyBorder="1" applyAlignment="1">
      <alignment horizontal="right"/>
    </xf>
    <xf numFmtId="0" fontId="4" fillId="2" borderId="8" xfId="0" applyFont="1" applyFill="1" applyBorder="1" applyAlignment="1">
      <alignment horizontal="right"/>
    </xf>
    <xf numFmtId="0" fontId="7" fillId="0" borderId="7" xfId="0" applyFont="1" applyFill="1" applyBorder="1" applyAlignment="1">
      <alignment vertical="center"/>
    </xf>
    <xf numFmtId="0" fontId="7" fillId="0" borderId="11" xfId="0" applyFont="1" applyBorder="1" applyAlignment="1">
      <alignment horizontal="left" vertical="center" wrapText="1"/>
    </xf>
    <xf numFmtId="0" fontId="4" fillId="3" borderId="15" xfId="0" applyFont="1" applyFill="1" applyBorder="1" applyAlignment="1">
      <alignment horizontal="center" vertical="center"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7" fillId="0" borderId="38" xfId="0" applyFont="1" applyBorder="1" applyAlignment="1">
      <alignment horizontal="left" vertical="center" wrapText="1"/>
    </xf>
    <xf numFmtId="0" fontId="7" fillId="0" borderId="11" xfId="0" applyFont="1" applyBorder="1" applyAlignment="1">
      <alignment horizontal="left"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7" fillId="0" borderId="0" xfId="0" applyFont="1" applyAlignment="1">
      <alignment horizontal="left" wrapText="1"/>
    </xf>
    <xf numFmtId="0" fontId="16" fillId="10" borderId="15" xfId="0" applyFont="1" applyFill="1" applyBorder="1" applyAlignment="1">
      <alignment horizontal="center" vertical="center" wrapText="1"/>
    </xf>
    <xf numFmtId="43" fontId="4" fillId="2" borderId="15" xfId="1" applyFont="1" applyFill="1" applyBorder="1" applyAlignment="1">
      <alignment horizontal="center"/>
    </xf>
    <xf numFmtId="0" fontId="3" fillId="0" borderId="38" xfId="0" applyFont="1" applyBorder="1" applyAlignment="1">
      <alignment horizontal="left" vertical="center" wrapText="1"/>
    </xf>
    <xf numFmtId="0" fontId="3" fillId="0" borderId="36" xfId="0" applyFont="1" applyBorder="1" applyAlignment="1">
      <alignment horizontal="left" vertical="center" wrapText="1"/>
    </xf>
    <xf numFmtId="0" fontId="7" fillId="0" borderId="39" xfId="0" applyFont="1" applyBorder="1" applyAlignment="1">
      <alignment horizontal="left" vertical="center" wrapText="1"/>
    </xf>
    <xf numFmtId="0" fontId="5" fillId="0" borderId="43" xfId="0" applyFont="1" applyBorder="1" applyAlignment="1">
      <alignment horizontal="left" vertical="center" wrapText="1"/>
    </xf>
    <xf numFmtId="0" fontId="5" fillId="0" borderId="42" xfId="0" applyFont="1" applyBorder="1" applyAlignment="1">
      <alignment horizontal="left" vertical="center" wrapText="1"/>
    </xf>
    <xf numFmtId="43" fontId="4" fillId="2" borderId="7" xfId="1" applyFont="1" applyFill="1" applyBorder="1" applyAlignment="1">
      <alignment horizontal="left" vertical="center"/>
    </xf>
    <xf numFmtId="43" fontId="4" fillId="2" borderId="14" xfId="1" applyFont="1" applyFill="1" applyBorder="1" applyAlignment="1">
      <alignment horizontal="left" vertical="center"/>
    </xf>
    <xf numFmtId="43" fontId="4" fillId="2" borderId="15" xfId="1" applyFont="1" applyFill="1" applyBorder="1" applyAlignment="1">
      <alignment horizontal="center" vertical="center" wrapText="1"/>
    </xf>
    <xf numFmtId="0" fontId="5" fillId="9" borderId="10" xfId="0" applyFont="1" applyFill="1" applyBorder="1" applyAlignment="1">
      <alignment horizontal="left" vertical="center" wrapText="1"/>
    </xf>
    <xf numFmtId="0" fontId="5" fillId="9" borderId="14" xfId="0" applyFont="1" applyFill="1" applyBorder="1" applyAlignment="1">
      <alignment horizontal="left" vertical="center" wrapText="1"/>
    </xf>
    <xf numFmtId="0" fontId="7" fillId="0" borderId="0" xfId="0" applyFont="1" applyAlignment="1">
      <alignment horizontal="left" vertical="center" wrapText="1"/>
    </xf>
    <xf numFmtId="43" fontId="4" fillId="2" borderId="13" xfId="1" applyFont="1" applyFill="1" applyBorder="1" applyAlignment="1">
      <alignment horizontal="left" vertical="center"/>
    </xf>
    <xf numFmtId="43" fontId="4" fillId="2" borderId="4" xfId="1" applyFont="1" applyFill="1" applyBorder="1" applyAlignment="1">
      <alignment horizontal="left" vertical="center"/>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14" xfId="0" applyFont="1" applyBorder="1" applyAlignment="1">
      <alignment horizontal="left" vertical="center" wrapText="1"/>
    </xf>
    <xf numFmtId="0" fontId="4" fillId="2" borderId="3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39" xfId="0" applyFont="1" applyFill="1" applyBorder="1" applyAlignment="1">
      <alignment horizontal="left" vertical="center"/>
    </xf>
    <xf numFmtId="0" fontId="5" fillId="0" borderId="5" xfId="0" applyFont="1" applyFill="1" applyBorder="1" applyAlignment="1">
      <alignment horizontal="left" vertical="center"/>
    </xf>
    <xf numFmtId="0" fontId="11" fillId="0" borderId="38"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11" fillId="0" borderId="39" xfId="0" applyFont="1" applyFill="1" applyBorder="1" applyAlignment="1">
      <alignment horizontal="left" vertical="center" wrapText="1"/>
    </xf>
    <xf numFmtId="0" fontId="5" fillId="9" borderId="1" xfId="0" applyFont="1" applyFill="1" applyBorder="1" applyAlignment="1">
      <alignment vertical="center"/>
    </xf>
    <xf numFmtId="0" fontId="5" fillId="9" borderId="2" xfId="0" applyFont="1" applyFill="1" applyBorder="1" applyAlignment="1">
      <alignment vertical="center"/>
    </xf>
    <xf numFmtId="0" fontId="5" fillId="9" borderId="3" xfId="0" applyFont="1" applyFill="1" applyBorder="1" applyAlignment="1">
      <alignment vertical="center"/>
    </xf>
    <xf numFmtId="0" fontId="7" fillId="0" borderId="43"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2" xfId="0" applyFont="1" applyBorder="1" applyAlignment="1">
      <alignment horizontal="center" vertical="center" wrapText="1"/>
    </xf>
    <xf numFmtId="0" fontId="5" fillId="9" borderId="1" xfId="0" applyFont="1" applyFill="1" applyBorder="1" applyAlignment="1">
      <alignment horizontal="left" vertical="center"/>
    </xf>
    <xf numFmtId="0" fontId="5" fillId="9" borderId="2" xfId="0" applyFont="1" applyFill="1" applyBorder="1" applyAlignment="1">
      <alignment horizontal="left" vertical="center"/>
    </xf>
    <xf numFmtId="0" fontId="5" fillId="9" borderId="3" xfId="0" applyFont="1" applyFill="1" applyBorder="1" applyAlignment="1">
      <alignment horizontal="left" vertical="center"/>
    </xf>
    <xf numFmtId="9" fontId="5" fillId="9" borderId="1" xfId="2" applyFont="1" applyFill="1" applyBorder="1" applyAlignment="1">
      <alignment horizontal="left" vertical="center"/>
    </xf>
    <xf numFmtId="9" fontId="5" fillId="9" borderId="2" xfId="2" applyFont="1" applyFill="1" applyBorder="1" applyAlignment="1">
      <alignment horizontal="left" vertical="center"/>
    </xf>
    <xf numFmtId="9" fontId="5" fillId="9" borderId="3" xfId="2" applyFont="1" applyFill="1" applyBorder="1" applyAlignment="1">
      <alignment horizontal="left" vertical="center"/>
    </xf>
    <xf numFmtId="0" fontId="5" fillId="0" borderId="4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2" xfId="0" applyFont="1" applyBorder="1" applyAlignment="1">
      <alignment horizontal="center" vertical="center" wrapText="1"/>
    </xf>
    <xf numFmtId="0" fontId="5" fillId="9" borderId="4" xfId="0" applyFont="1" applyFill="1" applyBorder="1" applyAlignment="1">
      <alignment horizontal="left" vertical="center"/>
    </xf>
    <xf numFmtId="0" fontId="5" fillId="9" borderId="5" xfId="0" applyFont="1" applyFill="1" applyBorder="1" applyAlignment="1">
      <alignment horizontal="left" vertical="center"/>
    </xf>
    <xf numFmtId="0" fontId="5" fillId="9" borderId="6" xfId="0" applyFont="1" applyFill="1" applyBorder="1" applyAlignment="1">
      <alignment horizontal="left" vertical="center"/>
    </xf>
    <xf numFmtId="0" fontId="4" fillId="2" borderId="43"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0" xfId="0" applyFont="1" applyFill="1" applyBorder="1" applyAlignment="1">
      <alignment horizontal="center" vertical="center" wrapText="1"/>
    </xf>
    <xf numFmtId="0" fontId="5" fillId="9" borderId="1" xfId="0" applyFont="1" applyFill="1" applyBorder="1"/>
    <xf numFmtId="0" fontId="5" fillId="9" borderId="2" xfId="0" applyFont="1" applyFill="1" applyBorder="1"/>
    <xf numFmtId="0" fontId="5" fillId="9" borderId="3" xfId="0" applyFont="1" applyFill="1" applyBorder="1"/>
    <xf numFmtId="0" fontId="4" fillId="2" borderId="3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19" fillId="0" borderId="0" xfId="3" applyFont="1"/>
  </cellXfs>
  <cellStyles count="4">
    <cellStyle name="Lien hypertexte" xfId="3" builtinId="8"/>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'[1]Graphique 1'!$N$5</c:f>
              <c:strCache>
                <c:ptCount val="1"/>
                <c:pt idx="0">
                  <c:v>Licence allongée</c:v>
                </c:pt>
              </c:strCache>
            </c:strRef>
          </c:tx>
          <c:spPr>
            <a:solidFill>
              <a:schemeClr val="accent1"/>
            </a:solidFill>
            <a:ln>
              <a:noFill/>
            </a:ln>
            <a:effectLst/>
          </c:spPr>
          <c:invertIfNegative val="0"/>
          <c:cat>
            <c:strRef>
              <c:f>'[1]Graphique 1'!$J$6:$J$9</c:f>
              <c:strCache>
                <c:ptCount val="4"/>
                <c:pt idx="0">
                  <c:v>INFERIEUR A 10 ECTS</c:v>
                </c:pt>
                <c:pt idx="1">
                  <c:v>10 A 29 ECTS</c:v>
                </c:pt>
                <c:pt idx="2">
                  <c:v>30 A 59 ECTS</c:v>
                </c:pt>
                <c:pt idx="3">
                  <c:v>60 ECTS</c:v>
                </c:pt>
              </c:strCache>
            </c:strRef>
          </c:cat>
          <c:val>
            <c:numRef>
              <c:f>'[1]Graphique 1'!$N$6:$N$9</c:f>
              <c:numCache>
                <c:formatCode>General</c:formatCode>
                <c:ptCount val="4"/>
                <c:pt idx="0">
                  <c:v>0.63969924812030077</c:v>
                </c:pt>
                <c:pt idx="1">
                  <c:v>0.29022556390977444</c:v>
                </c:pt>
                <c:pt idx="2">
                  <c:v>3.4586466165413533E-2</c:v>
                </c:pt>
                <c:pt idx="3">
                  <c:v>3.5488721804511278E-2</c:v>
                </c:pt>
              </c:numCache>
            </c:numRef>
          </c:val>
          <c:extLst>
            <c:ext xmlns:c16="http://schemas.microsoft.com/office/drawing/2014/chart" uri="{C3380CC4-5D6E-409C-BE32-E72D297353CC}">
              <c16:uniqueId val="{00000000-106A-4C21-BBB5-0CA862318669}"/>
            </c:ext>
          </c:extLst>
        </c:ser>
        <c:ser>
          <c:idx val="1"/>
          <c:order val="1"/>
          <c:tx>
            <c:strRef>
              <c:f>'[1]Graphique 1'!$O$5</c:f>
              <c:strCache>
                <c:ptCount val="1"/>
                <c:pt idx="0">
                  <c:v>Licence avec compléments parallèles</c:v>
                </c:pt>
              </c:strCache>
            </c:strRef>
          </c:tx>
          <c:spPr>
            <a:solidFill>
              <a:schemeClr val="accent2"/>
            </a:solidFill>
            <a:ln>
              <a:noFill/>
            </a:ln>
            <a:effectLst/>
          </c:spPr>
          <c:invertIfNegative val="0"/>
          <c:cat>
            <c:strRef>
              <c:f>'[1]Graphique 1'!$J$6:$J$9</c:f>
              <c:strCache>
                <c:ptCount val="4"/>
                <c:pt idx="0">
                  <c:v>INFERIEUR A 10 ECTS</c:v>
                </c:pt>
                <c:pt idx="1">
                  <c:v>10 A 29 ECTS</c:v>
                </c:pt>
                <c:pt idx="2">
                  <c:v>30 A 59 ECTS</c:v>
                </c:pt>
                <c:pt idx="3">
                  <c:v>60 ECTS</c:v>
                </c:pt>
              </c:strCache>
            </c:strRef>
          </c:cat>
          <c:val>
            <c:numRef>
              <c:f>'[1]Graphique 1'!$O$6:$O$9</c:f>
              <c:numCache>
                <c:formatCode>General</c:formatCode>
                <c:ptCount val="4"/>
                <c:pt idx="0">
                  <c:v>0.51056051990251827</c:v>
                </c:pt>
                <c:pt idx="1">
                  <c:v>0.33509341998375303</c:v>
                </c:pt>
                <c:pt idx="2">
                  <c:v>0.13748984565393987</c:v>
                </c:pt>
                <c:pt idx="3">
                  <c:v>1.6856214459788788E-2</c:v>
                </c:pt>
              </c:numCache>
            </c:numRef>
          </c:val>
          <c:extLst>
            <c:ext xmlns:c16="http://schemas.microsoft.com/office/drawing/2014/chart" uri="{C3380CC4-5D6E-409C-BE32-E72D297353CC}">
              <c16:uniqueId val="{00000001-106A-4C21-BBB5-0CA862318669}"/>
            </c:ext>
          </c:extLst>
        </c:ser>
        <c:dLbls>
          <c:showLegendKey val="0"/>
          <c:showVal val="0"/>
          <c:showCatName val="0"/>
          <c:showSerName val="0"/>
          <c:showPercent val="0"/>
          <c:showBubbleSize val="0"/>
        </c:dLbls>
        <c:gapWidth val="300"/>
        <c:axId val="430890680"/>
        <c:axId val="430891008"/>
      </c:barChart>
      <c:catAx>
        <c:axId val="430890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430891008"/>
        <c:crosses val="autoZero"/>
        <c:auto val="1"/>
        <c:lblAlgn val="ctr"/>
        <c:lblOffset val="100"/>
        <c:noMultiLvlLbl val="0"/>
      </c:catAx>
      <c:valAx>
        <c:axId val="430891008"/>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430890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464820</xdr:colOff>
      <xdr:row>6</xdr:row>
      <xdr:rowOff>22860</xdr:rowOff>
    </xdr:from>
    <xdr:to>
      <xdr:col>4</xdr:col>
      <xdr:colOff>594360</xdr:colOff>
      <xdr:row>25</xdr:row>
      <xdr:rowOff>91440</xdr:rowOff>
    </xdr:to>
    <xdr:pic>
      <xdr:nvPicPr>
        <xdr:cNvPr id="6" name="Image 5"/>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29" t="7949" r="43452" b="13498"/>
        <a:stretch/>
      </xdr:blipFill>
      <xdr:spPr bwMode="auto">
        <a:xfrm>
          <a:off x="464820" y="1120140"/>
          <a:ext cx="3299460" cy="3543300"/>
        </a:xfrm>
        <a:prstGeom prst="rect">
          <a:avLst/>
        </a:prstGeom>
        <a:ln>
          <a:solidFill>
            <a:sysClr val="windowText" lastClr="000000"/>
          </a:solidFill>
        </a:ln>
        <a:extLst>
          <a:ext uri="{53640926-AAD7-44D8-BBD7-CCE9431645EC}">
            <a14:shadowObscured xmlns:a14="http://schemas.microsoft.com/office/drawing/2010/main"/>
          </a:ext>
        </a:extLst>
      </xdr:spPr>
    </xdr:pic>
    <xdr:clientData/>
  </xdr:twoCellAnchor>
  <xdr:twoCellAnchor editAs="oneCell">
    <xdr:from>
      <xdr:col>6</xdr:col>
      <xdr:colOff>281940</xdr:colOff>
      <xdr:row>6</xdr:row>
      <xdr:rowOff>22860</xdr:rowOff>
    </xdr:from>
    <xdr:to>
      <xdr:col>10</xdr:col>
      <xdr:colOff>426720</xdr:colOff>
      <xdr:row>25</xdr:row>
      <xdr:rowOff>129540</xdr:rowOff>
    </xdr:to>
    <xdr:pic>
      <xdr:nvPicPr>
        <xdr:cNvPr id="7" name="Image 6"/>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779" t="5845" r="44113" b="13030"/>
        <a:stretch/>
      </xdr:blipFill>
      <xdr:spPr bwMode="auto">
        <a:xfrm>
          <a:off x="5036820" y="1120140"/>
          <a:ext cx="3314700" cy="3581400"/>
        </a:xfrm>
        <a:prstGeom prst="rect">
          <a:avLst/>
        </a:prstGeom>
        <a:ln>
          <a:solidFill>
            <a:sysClr val="windowText" lastClr="000000"/>
          </a:solid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144780</xdr:colOff>
      <xdr:row>11</xdr:row>
      <xdr:rowOff>45720</xdr:rowOff>
    </xdr:from>
    <xdr:to>
      <xdr:col>6</xdr:col>
      <xdr:colOff>510540</xdr:colOff>
      <xdr:row>27</xdr:row>
      <xdr:rowOff>137160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tr-dgesip-dgri-a2-1-sup\SISE\SISE%20UNIV%20ENS%20PRIV\Publications\NI\NI%20SISE_PSUP\P2_RETOUR_CLOTILDE\NI-Parcours%20am&#233;nag&#233;s-CL_cy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Tableau 1"/>
      <sheetName val="Tableau 2"/>
      <sheetName val="Tableau 3"/>
      <sheetName val="Tableau 4"/>
      <sheetName val="Tableau 4-CL"/>
      <sheetName val="Cartes 1 et 2"/>
      <sheetName val="Tableau 5"/>
      <sheetName val="Graphique 1"/>
      <sheetName val="Graphique 2"/>
      <sheetName val="Tbsup"/>
      <sheetName val="Tbsup2"/>
      <sheetName val="Tableau 6"/>
      <sheetName val="Devenir cohorte 2018"/>
      <sheetName val="Feuil1"/>
      <sheetName val="Tableau 7"/>
      <sheetName val="Tableau 8"/>
      <sheetName val="Tableau 9"/>
      <sheetName val="Tableau 9-CL"/>
      <sheetName val="Tableau 10"/>
      <sheetName val="Tableau 11"/>
    </sheetNames>
    <sheetDataSet>
      <sheetData sheetId="0"/>
      <sheetData sheetId="1"/>
      <sheetData sheetId="2"/>
      <sheetData sheetId="3"/>
      <sheetData sheetId="4"/>
      <sheetData sheetId="5"/>
      <sheetData sheetId="6"/>
      <sheetData sheetId="7"/>
      <sheetData sheetId="8">
        <row r="5">
          <cell r="N5" t="str">
            <v>Licence allongée</v>
          </cell>
          <cell r="O5" t="str">
            <v>Licence avec compléments parallèles</v>
          </cell>
        </row>
        <row r="6">
          <cell r="J6" t="str">
            <v>INFERIEUR A 10 ECTS</v>
          </cell>
          <cell r="N6">
            <v>0.63969924812030077</v>
          </cell>
          <cell r="O6">
            <v>0.51056051990251827</v>
          </cell>
        </row>
        <row r="7">
          <cell r="J7" t="str">
            <v>10 A 29 ECTS</v>
          </cell>
          <cell r="N7">
            <v>0.29022556390977444</v>
          </cell>
          <cell r="O7">
            <v>0.33509341998375303</v>
          </cell>
        </row>
        <row r="8">
          <cell r="J8" t="str">
            <v>30 A 59 ECTS</v>
          </cell>
          <cell r="N8">
            <v>3.4586466165413533E-2</v>
          </cell>
          <cell r="O8">
            <v>0.13748984565393987</v>
          </cell>
        </row>
        <row r="9">
          <cell r="J9" t="str">
            <v>60 ECTS</v>
          </cell>
          <cell r="N9">
            <v>3.5488721804511278E-2</v>
          </cell>
          <cell r="O9">
            <v>1.6856214459788788E-2</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31"/>
  <sheetViews>
    <sheetView tabSelected="1" workbookViewId="0"/>
  </sheetViews>
  <sheetFormatPr baseColWidth="10" defaultRowHeight="15" x14ac:dyDescent="0.25"/>
  <cols>
    <col min="1" max="1" width="13.140625" customWidth="1"/>
  </cols>
  <sheetData>
    <row r="1" spans="1:2" ht="18.75" x14ac:dyDescent="0.25">
      <c r="A1" s="35" t="s">
        <v>138</v>
      </c>
    </row>
    <row r="3" spans="1:2" x14ac:dyDescent="0.25">
      <c r="A3" s="1" t="s">
        <v>124</v>
      </c>
    </row>
    <row r="5" spans="1:2" x14ac:dyDescent="0.25">
      <c r="A5" t="s">
        <v>125</v>
      </c>
      <c r="B5" s="36" t="s">
        <v>285</v>
      </c>
    </row>
    <row r="6" spans="1:2" x14ac:dyDescent="0.25">
      <c r="A6" t="s">
        <v>126</v>
      </c>
      <c r="B6" s="36" t="s">
        <v>215</v>
      </c>
    </row>
    <row r="7" spans="1:2" x14ac:dyDescent="0.25">
      <c r="A7" t="s">
        <v>127</v>
      </c>
      <c r="B7" s="36" t="s">
        <v>13</v>
      </c>
    </row>
    <row r="8" spans="1:2" x14ac:dyDescent="0.25">
      <c r="A8" t="s">
        <v>129</v>
      </c>
      <c r="B8" s="36" t="s">
        <v>104</v>
      </c>
    </row>
    <row r="10" spans="1:2" x14ac:dyDescent="0.25">
      <c r="A10" s="1" t="s">
        <v>130</v>
      </c>
    </row>
    <row r="12" spans="1:2" x14ac:dyDescent="0.25">
      <c r="A12" t="s">
        <v>128</v>
      </c>
      <c r="B12" s="36" t="s">
        <v>167</v>
      </c>
    </row>
    <row r="13" spans="1:2" x14ac:dyDescent="0.25">
      <c r="A13" t="s">
        <v>131</v>
      </c>
      <c r="B13" s="36" t="s">
        <v>171</v>
      </c>
    </row>
    <row r="14" spans="1:2" x14ac:dyDescent="0.25">
      <c r="A14" t="s">
        <v>133</v>
      </c>
      <c r="B14" s="36" t="s">
        <v>273</v>
      </c>
    </row>
    <row r="15" spans="1:2" x14ac:dyDescent="0.25">
      <c r="A15" t="s">
        <v>132</v>
      </c>
      <c r="B15" s="36" t="s">
        <v>175</v>
      </c>
    </row>
    <row r="16" spans="1:2" x14ac:dyDescent="0.25">
      <c r="A16" t="s">
        <v>134</v>
      </c>
      <c r="B16" s="36" t="s">
        <v>274</v>
      </c>
    </row>
    <row r="17" spans="1:12" x14ac:dyDescent="0.25">
      <c r="A17" t="s">
        <v>135</v>
      </c>
      <c r="B17" s="36" t="s">
        <v>275</v>
      </c>
    </row>
    <row r="18" spans="1:12" x14ac:dyDescent="0.25">
      <c r="A18" t="s">
        <v>136</v>
      </c>
      <c r="B18" s="36" t="s">
        <v>123</v>
      </c>
    </row>
    <row r="19" spans="1:12" x14ac:dyDescent="0.25">
      <c r="A19" t="s">
        <v>137</v>
      </c>
      <c r="B19" s="36" t="s">
        <v>191</v>
      </c>
    </row>
    <row r="20" spans="1:12" x14ac:dyDescent="0.25">
      <c r="A20" t="s">
        <v>139</v>
      </c>
      <c r="B20" s="36" t="s">
        <v>276</v>
      </c>
    </row>
    <row r="21" spans="1:12" x14ac:dyDescent="0.25">
      <c r="A21" t="s">
        <v>208</v>
      </c>
      <c r="B21" s="36" t="s">
        <v>278</v>
      </c>
    </row>
    <row r="22" spans="1:12" x14ac:dyDescent="0.25">
      <c r="A22" t="s">
        <v>213</v>
      </c>
      <c r="B22" s="36" t="s">
        <v>279</v>
      </c>
    </row>
    <row r="24" spans="1:12" x14ac:dyDescent="0.25">
      <c r="A24" t="s">
        <v>209</v>
      </c>
      <c r="B24" s="36" t="s">
        <v>286</v>
      </c>
    </row>
    <row r="28" spans="1:12" x14ac:dyDescent="0.25">
      <c r="A28" s="3"/>
      <c r="B28" s="3"/>
      <c r="C28" s="3"/>
      <c r="D28" s="3"/>
      <c r="E28" s="3"/>
      <c r="F28" s="3"/>
      <c r="G28" s="3"/>
      <c r="H28" s="3"/>
      <c r="I28" s="3"/>
      <c r="J28" s="3"/>
      <c r="K28" s="3"/>
      <c r="L28" s="3"/>
    </row>
    <row r="29" spans="1:12" x14ac:dyDescent="0.25">
      <c r="A29" s="3"/>
      <c r="B29" s="3"/>
      <c r="C29" s="3"/>
      <c r="D29" s="3"/>
      <c r="E29" s="3"/>
      <c r="F29" s="3"/>
      <c r="G29" s="3"/>
      <c r="H29" s="3"/>
      <c r="I29" s="3"/>
      <c r="J29" s="3"/>
      <c r="K29" s="3"/>
      <c r="L29" s="3"/>
    </row>
    <row r="30" spans="1:12" x14ac:dyDescent="0.25">
      <c r="A30" s="3"/>
      <c r="B30" s="3"/>
      <c r="C30" s="3"/>
      <c r="D30" s="3"/>
      <c r="E30" s="3"/>
      <c r="F30" s="3"/>
      <c r="G30" s="3"/>
      <c r="H30" s="3"/>
      <c r="I30" s="3"/>
      <c r="J30" s="3"/>
      <c r="K30" s="3"/>
      <c r="L30" s="3"/>
    </row>
    <row r="31" spans="1:12" x14ac:dyDescent="0.25">
      <c r="A31" s="3"/>
      <c r="B31" s="3"/>
      <c r="C31" s="3"/>
      <c r="D31" s="3"/>
      <c r="E31" s="3"/>
      <c r="F31" s="3"/>
      <c r="G31" s="3"/>
      <c r="H31" s="3"/>
      <c r="I31" s="3"/>
      <c r="J31" s="3"/>
      <c r="K31" s="3"/>
      <c r="L31" s="3"/>
    </row>
  </sheetData>
  <hyperlinks>
    <hyperlink ref="B5" location="'Tableau 1'!A1" display="Propositions acceptées avec « oui si » en Licence dans ParcourSup"/>
    <hyperlink ref="B7" location="'Tableau 3'!A1" display="Les cursus aménagés des nouveaux bacheliers à l'université en L1 en 2018 et 2019"/>
    <hyperlink ref="B8" location="'Cartes 1 et 2'!A1" display="Poids des néo-bacheliers en cursus aménagés parmi les néo-bacheliers de licence en 2018 et en 2019"/>
    <hyperlink ref="B24" location="Annexe!A1" display="Les nouveaux bacheliers en acceptant une licence avec &quot;oui si&quot; sur ParcourSup, en licence aménagée à l'université en 2018 et 2019, par académies et universités"/>
    <hyperlink ref="B22" location="'Tableau 13'!A1" display="Situation des néo-bacheliers en licence avec compléments parallèles non-inscrits en deuxième année, selon leurs baccalauréat, mention et présence aux examens"/>
    <hyperlink ref="B21" location="'Tableau 12'!A1" display="Répartition des bacheliers 2018 de première année de licence avec compléments parallèles non-inscrits en deuxième année à la rentrée 2019, selon leur ECTS obtenus"/>
    <hyperlink ref="B20" location="'Tableau 11'!A1" display="Situation des néo-bacheliers en licence allongée non-inscrit en deuxième année en 2019, selon leurs baccalauréat, mention et présence aux examens"/>
    <hyperlink ref="B19" location="'Tableau 10'!A1" display="Ecart entre les ECTS acquis et les ECTS attendus, selon les ECTS acquis"/>
    <hyperlink ref="B18" location="'Tableau 9'!A1" display="Situation en 2019 des néo-bacheliers en licence allongée selon s’ils ont acquis les ECTS attendus"/>
    <hyperlink ref="B17" location="'Tableau 8'!A1" display="Répartition des bacheliers en licence en parcours allongé en 2018 non-inscrits en deuxième année à la rentrée 2019, selon leur ECTS acquis"/>
    <hyperlink ref="B16" location="'Tableau 7'!A1" display="Répartition des bacheliers 2018 de 1ère année de licence en parcours allongé non-inscrits en 2ème année à la rentrée 2019, selon leur ECTS obtenus"/>
    <hyperlink ref="B15" location="'Graphique 1'!A1" display="Distribution des ECTS obtenus par les néo-bacheliers en cursus aménagés en 2018 non-inscrits en deuxième année en 2019 "/>
    <hyperlink ref="B13" location="'Tableau 5'!A1" display="Devenir en 2019 des néo-bacheliers inscrits en licence à la rentrée 2018"/>
    <hyperlink ref="B12" location="'Tableau 4'!A1" display="Caractéristiques des néo-bacheliers inscrits en licence à la rentrée 2018"/>
    <hyperlink ref="B6" location="'Tableau 2'!A1" display="Les aménagements de cursus en 1ère année de licence en 2018 et en 2019"/>
    <hyperlink ref="B14" location="'Tableau 6'!A1" display="Situation des néo-bacheliers en licence en 2018 inscrit en deuxième année en 2019, selon leurs baccalauréat et mention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F10"/>
  <sheetViews>
    <sheetView workbookViewId="0">
      <selection activeCell="A2" sqref="A2"/>
    </sheetView>
  </sheetViews>
  <sheetFormatPr baseColWidth="10" defaultRowHeight="15" x14ac:dyDescent="0.25"/>
  <cols>
    <col min="1" max="1" width="50" customWidth="1"/>
    <col min="2" max="2" width="7" customWidth="1"/>
    <col min="3" max="3" width="9.5703125" customWidth="1"/>
    <col min="4" max="4" width="10.28515625" customWidth="1"/>
    <col min="5" max="5" width="10.5703125" customWidth="1"/>
    <col min="6" max="6" width="9" customWidth="1"/>
  </cols>
  <sheetData>
    <row r="1" spans="1:6" x14ac:dyDescent="0.25">
      <c r="A1" s="199" t="s">
        <v>271</v>
      </c>
    </row>
    <row r="2" spans="1:6" x14ac:dyDescent="0.25">
      <c r="A2" s="36" t="s">
        <v>291</v>
      </c>
    </row>
    <row r="3" spans="1:6" x14ac:dyDescent="0.25">
      <c r="A3" s="399" t="s">
        <v>178</v>
      </c>
      <c r="B3" s="399" t="s">
        <v>180</v>
      </c>
      <c r="C3" s="399" t="s">
        <v>181</v>
      </c>
      <c r="D3" s="399"/>
      <c r="E3" s="399"/>
      <c r="F3" s="399"/>
    </row>
    <row r="4" spans="1:6" ht="24.6" customHeight="1" x14ac:dyDescent="0.25">
      <c r="A4" s="399"/>
      <c r="B4" s="399"/>
      <c r="C4" s="286" t="s">
        <v>250</v>
      </c>
      <c r="D4" s="287" t="s">
        <v>251</v>
      </c>
      <c r="E4" s="287" t="s">
        <v>252</v>
      </c>
      <c r="F4" s="287" t="s">
        <v>114</v>
      </c>
    </row>
    <row r="5" spans="1:6" x14ac:dyDescent="0.25">
      <c r="A5" s="288" t="s">
        <v>183</v>
      </c>
      <c r="B5" s="289">
        <v>0.64872180451127814</v>
      </c>
      <c r="C5" s="289">
        <v>0.53</v>
      </c>
      <c r="D5" s="289">
        <v>0.37</v>
      </c>
      <c r="E5" s="289">
        <v>0.05</v>
      </c>
      <c r="F5" s="289">
        <v>0.05</v>
      </c>
    </row>
    <row r="6" spans="1:6" x14ac:dyDescent="0.25">
      <c r="A6" s="288" t="s">
        <v>182</v>
      </c>
      <c r="B6" s="289">
        <v>0.3512781954887218</v>
      </c>
      <c r="C6" s="289">
        <v>0.84</v>
      </c>
      <c r="D6" s="289">
        <v>0.14000000000000001</v>
      </c>
      <c r="E6" s="289">
        <v>0.01</v>
      </c>
      <c r="F6" s="289">
        <v>0.01</v>
      </c>
    </row>
    <row r="7" spans="1:6" x14ac:dyDescent="0.25">
      <c r="A7" s="290" t="s">
        <v>179</v>
      </c>
      <c r="B7" s="291">
        <v>1</v>
      </c>
      <c r="C7" s="292">
        <v>0.63969924812030077</v>
      </c>
      <c r="D7" s="292">
        <v>0.29022556390977444</v>
      </c>
      <c r="E7" s="292">
        <v>3.4586466165413533E-2</v>
      </c>
      <c r="F7" s="292">
        <v>3.5488721804511278E-2</v>
      </c>
    </row>
    <row r="8" spans="1:6" ht="37.9" customHeight="1" x14ac:dyDescent="0.25">
      <c r="A8" s="393" t="s">
        <v>227</v>
      </c>
      <c r="B8" s="393"/>
      <c r="C8" s="393"/>
      <c r="D8" s="393"/>
      <c r="E8" s="393"/>
      <c r="F8" s="393"/>
    </row>
    <row r="9" spans="1:6" ht="25.15" customHeight="1" x14ac:dyDescent="0.25">
      <c r="A9" s="398" t="s">
        <v>220</v>
      </c>
      <c r="B9" s="398"/>
      <c r="C9" s="398"/>
      <c r="D9" s="398"/>
      <c r="E9" s="398"/>
      <c r="F9" s="398"/>
    </row>
    <row r="10" spans="1:6" x14ac:dyDescent="0.25">
      <c r="A10" s="33" t="s">
        <v>176</v>
      </c>
    </row>
  </sheetData>
  <mergeCells count="5">
    <mergeCell ref="A3:A4"/>
    <mergeCell ref="C3:F3"/>
    <mergeCell ref="A8:F8"/>
    <mergeCell ref="A9:F9"/>
    <mergeCell ref="B3:B4"/>
  </mergeCells>
  <hyperlinks>
    <hyperlink ref="A2"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G13"/>
  <sheetViews>
    <sheetView workbookViewId="0">
      <selection activeCell="A2" sqref="A2"/>
    </sheetView>
  </sheetViews>
  <sheetFormatPr baseColWidth="10" defaultRowHeight="15" x14ac:dyDescent="0.25"/>
  <cols>
    <col min="1" max="1" width="21.7109375" customWidth="1"/>
    <col min="2" max="2" width="33.5703125" customWidth="1"/>
    <col min="3" max="3" width="9" customWidth="1"/>
    <col min="4" max="4" width="10.5703125" customWidth="1"/>
    <col min="5" max="5" width="10.85546875" customWidth="1"/>
    <col min="6" max="6" width="7" customWidth="1"/>
    <col min="7" max="7" width="7.7109375" customWidth="1"/>
  </cols>
  <sheetData>
    <row r="1" spans="1:7" x14ac:dyDescent="0.25">
      <c r="A1" s="199" t="s">
        <v>272</v>
      </c>
    </row>
    <row r="2" spans="1:7" x14ac:dyDescent="0.25">
      <c r="A2" s="36" t="s">
        <v>291</v>
      </c>
    </row>
    <row r="3" spans="1:7" x14ac:dyDescent="0.25">
      <c r="A3" s="406" t="s">
        <v>178</v>
      </c>
      <c r="B3" s="408"/>
      <c r="C3" s="400" t="s">
        <v>266</v>
      </c>
      <c r="D3" s="400"/>
      <c r="E3" s="400"/>
      <c r="F3" s="400"/>
      <c r="G3" s="400"/>
    </row>
    <row r="4" spans="1:7" ht="24" x14ac:dyDescent="0.25">
      <c r="A4" s="407"/>
      <c r="B4" s="408"/>
      <c r="C4" s="286" t="s">
        <v>250</v>
      </c>
      <c r="D4" s="287" t="s">
        <v>251</v>
      </c>
      <c r="E4" s="287" t="s">
        <v>252</v>
      </c>
      <c r="F4" s="287" t="s">
        <v>114</v>
      </c>
      <c r="G4" s="293" t="s">
        <v>115</v>
      </c>
    </row>
    <row r="5" spans="1:7" ht="18" customHeight="1" x14ac:dyDescent="0.25">
      <c r="A5" s="401" t="s">
        <v>183</v>
      </c>
      <c r="B5" s="381" t="s">
        <v>232</v>
      </c>
      <c r="C5" s="305">
        <v>0.10662957811775614</v>
      </c>
      <c r="D5" s="296">
        <v>0.36068613815484468</v>
      </c>
      <c r="E5" s="295">
        <v>0.38942976356050069</v>
      </c>
      <c r="F5" s="296">
        <v>0.14325452016689846</v>
      </c>
      <c r="G5" s="306">
        <v>1</v>
      </c>
    </row>
    <row r="6" spans="1:7" ht="18.75" customHeight="1" x14ac:dyDescent="0.25">
      <c r="A6" s="402"/>
      <c r="B6" s="334" t="s">
        <v>231</v>
      </c>
      <c r="C6" s="307">
        <v>0.90434782608695652</v>
      </c>
      <c r="D6" s="298">
        <v>0.28020565552699228</v>
      </c>
      <c r="E6" s="92">
        <v>3.8095238095238099E-2</v>
      </c>
      <c r="F6" s="298">
        <v>0.13915857605177995</v>
      </c>
      <c r="G6" s="98">
        <v>0.23226703755215578</v>
      </c>
    </row>
    <row r="7" spans="1:7" ht="14.45" customHeight="1" x14ac:dyDescent="0.25">
      <c r="A7" s="392" t="s">
        <v>182</v>
      </c>
      <c r="B7" s="294" t="s">
        <v>232</v>
      </c>
      <c r="C7" s="305">
        <v>0.13441780821917809</v>
      </c>
      <c r="D7" s="296">
        <v>0.38698630136986301</v>
      </c>
      <c r="E7" s="295">
        <v>0.34503424657534248</v>
      </c>
      <c r="F7" s="296">
        <v>0.13356164383561644</v>
      </c>
      <c r="G7" s="308">
        <v>1</v>
      </c>
    </row>
    <row r="8" spans="1:7" ht="15.75" customHeight="1" x14ac:dyDescent="0.25">
      <c r="A8" s="403"/>
      <c r="B8" s="297" t="s">
        <v>231</v>
      </c>
      <c r="C8" s="307">
        <v>0.84076433121019112</v>
      </c>
      <c r="D8" s="298">
        <v>6.8584070796460173E-2</v>
      </c>
      <c r="E8" s="92">
        <v>2.4813895781637717E-3</v>
      </c>
      <c r="F8" s="298">
        <v>1.9230769230769232E-2</v>
      </c>
      <c r="G8" s="98">
        <v>0.14297945205479451</v>
      </c>
    </row>
    <row r="9" spans="1:7" x14ac:dyDescent="0.25">
      <c r="A9" s="404" t="s">
        <v>188</v>
      </c>
      <c r="B9" s="299" t="s">
        <v>232</v>
      </c>
      <c r="C9" s="309">
        <v>0.11639097744360902</v>
      </c>
      <c r="D9" s="301">
        <v>0.36992481203007521</v>
      </c>
      <c r="E9" s="300">
        <v>0.37383458646616541</v>
      </c>
      <c r="F9" s="301">
        <v>0.13984962406015036</v>
      </c>
      <c r="G9" s="310">
        <v>1</v>
      </c>
    </row>
    <row r="10" spans="1:7" x14ac:dyDescent="0.25">
      <c r="A10" s="405"/>
      <c r="B10" s="302" t="s">
        <v>231</v>
      </c>
      <c r="C10" s="311">
        <v>0.87855297157622736</v>
      </c>
      <c r="D10" s="304">
        <v>0.20243902439024392</v>
      </c>
      <c r="E10" s="303">
        <v>2.6548672566371681E-2</v>
      </c>
      <c r="F10" s="304">
        <v>9.8924731182795697E-2</v>
      </c>
      <c r="G10" s="312">
        <v>0.20090225563909775</v>
      </c>
    </row>
    <row r="11" spans="1:7" ht="26.45" customHeight="1" x14ac:dyDescent="0.25">
      <c r="A11" s="393" t="s">
        <v>228</v>
      </c>
      <c r="B11" s="393"/>
      <c r="C11" s="393"/>
      <c r="D11" s="393"/>
      <c r="E11" s="393"/>
      <c r="F11" s="393"/>
      <c r="G11" s="393"/>
    </row>
    <row r="12" spans="1:7" ht="25.15" customHeight="1" x14ac:dyDescent="0.25">
      <c r="A12" s="398" t="s">
        <v>220</v>
      </c>
      <c r="B12" s="398"/>
      <c r="C12" s="398"/>
      <c r="D12" s="398"/>
      <c r="E12" s="398"/>
      <c r="F12" s="398"/>
      <c r="G12" s="398"/>
    </row>
    <row r="13" spans="1:7" x14ac:dyDescent="0.25">
      <c r="A13" s="33" t="s">
        <v>176</v>
      </c>
    </row>
  </sheetData>
  <mergeCells count="8">
    <mergeCell ref="A12:G12"/>
    <mergeCell ref="C3:G3"/>
    <mergeCell ref="A5:A6"/>
    <mergeCell ref="A7:A8"/>
    <mergeCell ref="A9:A10"/>
    <mergeCell ref="A11:G11"/>
    <mergeCell ref="A3:A4"/>
    <mergeCell ref="B3:B4"/>
  </mergeCells>
  <hyperlinks>
    <hyperlink ref="A2" location="Sommaire!A1" display="retour au 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G16"/>
  <sheetViews>
    <sheetView workbookViewId="0">
      <selection activeCell="A2" sqref="A2"/>
    </sheetView>
  </sheetViews>
  <sheetFormatPr baseColWidth="10" defaultRowHeight="15" x14ac:dyDescent="0.25"/>
  <cols>
    <col min="1" max="1" width="24.42578125" customWidth="1"/>
    <col min="2" max="2" width="30.42578125" customWidth="1"/>
    <col min="3" max="3" width="10" customWidth="1"/>
    <col min="4" max="4" width="10.140625" customWidth="1"/>
    <col min="5" max="5" width="11.140625" customWidth="1"/>
    <col min="6" max="6" width="7.42578125" customWidth="1"/>
    <col min="7" max="7" width="7.140625" customWidth="1"/>
    <col min="9" max="9" width="26" bestFit="1" customWidth="1"/>
  </cols>
  <sheetData>
    <row r="1" spans="1:7" x14ac:dyDescent="0.25">
      <c r="A1" s="199" t="s">
        <v>261</v>
      </c>
    </row>
    <row r="2" spans="1:7" x14ac:dyDescent="0.25">
      <c r="A2" s="36" t="s">
        <v>291</v>
      </c>
    </row>
    <row r="3" spans="1:7" x14ac:dyDescent="0.25">
      <c r="A3" s="412" t="s">
        <v>178</v>
      </c>
      <c r="B3" s="408"/>
      <c r="C3" s="400" t="s">
        <v>184</v>
      </c>
      <c r="D3" s="400"/>
      <c r="E3" s="400"/>
      <c r="F3" s="400"/>
      <c r="G3" s="400"/>
    </row>
    <row r="4" spans="1:7" ht="24" x14ac:dyDescent="0.25">
      <c r="A4" s="413"/>
      <c r="B4" s="408"/>
      <c r="C4" s="286" t="s">
        <v>250</v>
      </c>
      <c r="D4" s="287" t="s">
        <v>251</v>
      </c>
      <c r="E4" s="287" t="s">
        <v>252</v>
      </c>
      <c r="F4" s="287" t="s">
        <v>114</v>
      </c>
      <c r="G4" s="293" t="s">
        <v>115</v>
      </c>
    </row>
    <row r="5" spans="1:7" ht="14.45" customHeight="1" x14ac:dyDescent="0.25">
      <c r="A5" s="414" t="s">
        <v>183</v>
      </c>
      <c r="B5" s="274" t="s">
        <v>185</v>
      </c>
      <c r="C5" s="317">
        <v>0.53036624942049138</v>
      </c>
      <c r="D5" s="275">
        <v>0.37413073713490957</v>
      </c>
      <c r="E5" s="317">
        <v>4.8678720445062586E-2</v>
      </c>
      <c r="F5" s="275">
        <v>4.6824292999536395E-2</v>
      </c>
      <c r="G5" s="317">
        <v>1</v>
      </c>
    </row>
    <row r="6" spans="1:7" x14ac:dyDescent="0.25">
      <c r="A6" s="415"/>
      <c r="B6" s="279" t="s">
        <v>186</v>
      </c>
      <c r="C6" s="318">
        <v>0.61111111111111116</v>
      </c>
      <c r="D6" s="161">
        <v>0.34722222222222221</v>
      </c>
      <c r="E6" s="318">
        <v>4.1666666666666664E-2</v>
      </c>
      <c r="F6" s="161">
        <v>0</v>
      </c>
      <c r="G6" s="318">
        <v>1</v>
      </c>
    </row>
    <row r="7" spans="1:7" x14ac:dyDescent="0.25">
      <c r="A7" s="415"/>
      <c r="B7" s="140" t="s">
        <v>187</v>
      </c>
      <c r="C7" s="244">
        <v>0.11538461538461539</v>
      </c>
      <c r="D7" s="319">
        <v>0.28748451053283769</v>
      </c>
      <c r="E7" s="244">
        <v>0.34285714285714286</v>
      </c>
      <c r="F7" s="319">
        <v>1</v>
      </c>
      <c r="G7" s="244">
        <v>0.23226703755215578</v>
      </c>
    </row>
    <row r="8" spans="1:7" ht="14.45" customHeight="1" x14ac:dyDescent="0.25">
      <c r="A8" s="414" t="s">
        <v>189</v>
      </c>
      <c r="B8" s="274" t="s">
        <v>185</v>
      </c>
      <c r="C8" s="317">
        <v>0.71257485029940115</v>
      </c>
      <c r="D8" s="275">
        <v>0.17964071856287425</v>
      </c>
      <c r="E8" s="317">
        <v>5.9880239520958087E-3</v>
      </c>
      <c r="F8" s="275">
        <v>0.10179640718562874</v>
      </c>
      <c r="G8" s="317">
        <v>1</v>
      </c>
    </row>
    <row r="9" spans="1:7" x14ac:dyDescent="0.25">
      <c r="A9" s="415"/>
      <c r="B9" s="279" t="s">
        <v>186</v>
      </c>
      <c r="C9" s="318">
        <v>0.86313686313686311</v>
      </c>
      <c r="D9" s="161">
        <v>0.12787212787212787</v>
      </c>
      <c r="E9" s="318">
        <v>8.9910089910089919E-3</v>
      </c>
      <c r="F9" s="161">
        <v>0</v>
      </c>
      <c r="G9" s="318">
        <v>1</v>
      </c>
    </row>
    <row r="10" spans="1:7" x14ac:dyDescent="0.25">
      <c r="A10" s="416"/>
      <c r="B10" s="140" t="s">
        <v>187</v>
      </c>
      <c r="C10" s="320">
        <v>0.12105798575788403</v>
      </c>
      <c r="D10" s="321">
        <v>0.189873417721519</v>
      </c>
      <c r="E10" s="320">
        <v>0.1</v>
      </c>
      <c r="F10" s="321">
        <v>1</v>
      </c>
      <c r="G10" s="320">
        <v>0.14297945205479451</v>
      </c>
    </row>
    <row r="11" spans="1:7" ht="14.45" customHeight="1" x14ac:dyDescent="0.25">
      <c r="A11" s="409" t="s">
        <v>188</v>
      </c>
      <c r="B11" s="322" t="s">
        <v>185</v>
      </c>
      <c r="C11" s="323">
        <v>0.37574850299401197</v>
      </c>
      <c r="D11" s="324">
        <v>0.39221556886227543</v>
      </c>
      <c r="E11" s="323">
        <v>5.5389221556886227E-2</v>
      </c>
      <c r="F11" s="324">
        <v>0.17664670658682635</v>
      </c>
      <c r="G11" s="323">
        <v>1</v>
      </c>
    </row>
    <row r="12" spans="1:7" x14ac:dyDescent="0.25">
      <c r="A12" s="409"/>
      <c r="B12" s="325" t="s">
        <v>186</v>
      </c>
      <c r="C12" s="326">
        <v>0.70605946556266463</v>
      </c>
      <c r="D12" s="327">
        <v>0.26458411742566806</v>
      </c>
      <c r="E12" s="326">
        <v>2.9356417011667295E-2</v>
      </c>
      <c r="F12" s="327">
        <v>0</v>
      </c>
      <c r="G12" s="326">
        <v>1</v>
      </c>
    </row>
    <row r="13" spans="1:7" x14ac:dyDescent="0.25">
      <c r="A13" s="410"/>
      <c r="B13" s="328" t="s">
        <v>187</v>
      </c>
      <c r="C13" s="329">
        <v>0.11800658204043253</v>
      </c>
      <c r="D13" s="330">
        <v>0.27150259067357513</v>
      </c>
      <c r="E13" s="329">
        <v>0.32173913043478258</v>
      </c>
      <c r="F13" s="330">
        <v>1</v>
      </c>
      <c r="G13" s="329">
        <v>0.20090225563909775</v>
      </c>
    </row>
    <row r="14" spans="1:7" ht="36.6" customHeight="1" x14ac:dyDescent="0.25">
      <c r="A14" s="382" t="s">
        <v>190</v>
      </c>
      <c r="B14" s="382"/>
      <c r="C14" s="382"/>
      <c r="D14" s="382"/>
      <c r="E14" s="382"/>
      <c r="F14" s="382"/>
      <c r="G14" s="382"/>
    </row>
    <row r="15" spans="1:7" ht="26.45" customHeight="1" x14ac:dyDescent="0.25">
      <c r="A15" s="411" t="s">
        <v>220</v>
      </c>
      <c r="B15" s="411"/>
      <c r="C15" s="411"/>
      <c r="D15" s="411"/>
      <c r="E15" s="411"/>
      <c r="F15" s="411"/>
      <c r="G15" s="411"/>
    </row>
    <row r="16" spans="1:7" x14ac:dyDescent="0.25">
      <c r="A16" s="411" t="s">
        <v>176</v>
      </c>
      <c r="B16" s="411"/>
      <c r="C16" s="411"/>
      <c r="D16" s="411"/>
      <c r="E16" s="411"/>
      <c r="F16" s="411"/>
      <c r="G16" s="411"/>
    </row>
  </sheetData>
  <mergeCells count="9">
    <mergeCell ref="A11:A13"/>
    <mergeCell ref="A14:G14"/>
    <mergeCell ref="A15:G15"/>
    <mergeCell ref="A16:G16"/>
    <mergeCell ref="A3:A4"/>
    <mergeCell ref="B3:B4"/>
    <mergeCell ref="C3:G3"/>
    <mergeCell ref="A5:A7"/>
    <mergeCell ref="A8:A10"/>
  </mergeCells>
  <hyperlinks>
    <hyperlink ref="A2" location="Sommaire!A1" display="retour au 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F13"/>
  <sheetViews>
    <sheetView workbookViewId="0">
      <selection activeCell="A2" sqref="A2"/>
    </sheetView>
  </sheetViews>
  <sheetFormatPr baseColWidth="10" defaultRowHeight="15" x14ac:dyDescent="0.25"/>
  <cols>
    <col min="1" max="1" width="19.5703125" customWidth="1"/>
    <col min="2" max="2" width="16.140625" customWidth="1"/>
    <col min="3" max="3" width="9.42578125" customWidth="1"/>
    <col min="4" max="5" width="9.140625" bestFit="1" customWidth="1"/>
    <col min="6" max="6" width="7.140625" customWidth="1"/>
    <col min="11" max="11" width="26" bestFit="1" customWidth="1"/>
  </cols>
  <sheetData>
    <row r="1" spans="1:6" x14ac:dyDescent="0.25">
      <c r="A1" s="199" t="s">
        <v>262</v>
      </c>
    </row>
    <row r="2" spans="1:6" x14ac:dyDescent="0.25">
      <c r="A2" s="36" t="s">
        <v>291</v>
      </c>
    </row>
    <row r="3" spans="1:6" x14ac:dyDescent="0.25">
      <c r="A3" s="417"/>
      <c r="B3" s="418"/>
      <c r="C3" s="421" t="s">
        <v>268</v>
      </c>
      <c r="D3" s="421"/>
      <c r="E3" s="421"/>
      <c r="F3" s="422"/>
    </row>
    <row r="4" spans="1:6" ht="24" x14ac:dyDescent="0.25">
      <c r="A4" s="419"/>
      <c r="B4" s="420"/>
      <c r="C4" s="341" t="s">
        <v>250</v>
      </c>
      <c r="D4" s="341" t="s">
        <v>251</v>
      </c>
      <c r="E4" s="341" t="s">
        <v>252</v>
      </c>
      <c r="F4" s="341" t="s">
        <v>115</v>
      </c>
    </row>
    <row r="5" spans="1:6" x14ac:dyDescent="0.25">
      <c r="A5" s="423" t="s">
        <v>192</v>
      </c>
      <c r="B5" s="424"/>
      <c r="C5" s="331">
        <v>0.70605946556266463</v>
      </c>
      <c r="D5" s="331">
        <v>0.26458411742566806</v>
      </c>
      <c r="E5" s="331">
        <v>2.9356417011667295E-2</v>
      </c>
      <c r="F5" s="331">
        <v>1</v>
      </c>
    </row>
    <row r="6" spans="1:6" ht="14.45" customHeight="1" x14ac:dyDescent="0.25">
      <c r="A6" s="425" t="s">
        <v>193</v>
      </c>
      <c r="B6" s="332" t="s">
        <v>194</v>
      </c>
      <c r="C6" s="333">
        <v>1.5458422174840085E-2</v>
      </c>
      <c r="D6" s="226">
        <v>8.5348506401137988E-3</v>
      </c>
      <c r="E6" s="333">
        <v>6.4102564102564097E-2</v>
      </c>
      <c r="F6" s="226">
        <v>1.5054572826496047E-2</v>
      </c>
    </row>
    <row r="7" spans="1:6" x14ac:dyDescent="0.25">
      <c r="A7" s="426"/>
      <c r="B7" s="334" t="s">
        <v>195</v>
      </c>
      <c r="C7" s="335">
        <v>0.14605543710021321</v>
      </c>
      <c r="D7" s="227">
        <v>0.29871977240398295</v>
      </c>
      <c r="E7" s="335">
        <v>0.26923076923076922</v>
      </c>
      <c r="F7" s="227">
        <v>0.1900639819345126</v>
      </c>
    </row>
    <row r="8" spans="1:6" x14ac:dyDescent="0.25">
      <c r="A8" s="426"/>
      <c r="B8" s="334" t="s">
        <v>196</v>
      </c>
      <c r="C8" s="335">
        <v>0.49147121535181237</v>
      </c>
      <c r="D8" s="227">
        <v>0.32574679943100998</v>
      </c>
      <c r="E8" s="335">
        <v>0.66666666666666663</v>
      </c>
      <c r="F8" s="227">
        <v>0.45276627775686867</v>
      </c>
    </row>
    <row r="9" spans="1:6" x14ac:dyDescent="0.25">
      <c r="A9" s="426"/>
      <c r="B9" s="336" t="s">
        <v>197</v>
      </c>
      <c r="C9" s="337">
        <v>0.34701492537313433</v>
      </c>
      <c r="D9" s="237">
        <v>0.36699857752489329</v>
      </c>
      <c r="E9" s="337">
        <v>0</v>
      </c>
      <c r="F9" s="237">
        <v>0.34211516748212267</v>
      </c>
    </row>
    <row r="10" spans="1:6" x14ac:dyDescent="0.25">
      <c r="A10" s="427"/>
      <c r="B10" s="338" t="s">
        <v>179</v>
      </c>
      <c r="C10" s="339">
        <v>1</v>
      </c>
      <c r="D10" s="340">
        <v>1</v>
      </c>
      <c r="E10" s="339">
        <v>1</v>
      </c>
      <c r="F10" s="340">
        <v>1</v>
      </c>
    </row>
    <row r="11" spans="1:6" ht="36" customHeight="1" x14ac:dyDescent="0.25">
      <c r="A11" s="393" t="s">
        <v>198</v>
      </c>
      <c r="B11" s="393"/>
      <c r="C11" s="393"/>
      <c r="D11" s="393"/>
      <c r="E11" s="393"/>
      <c r="F11" s="393"/>
    </row>
    <row r="12" spans="1:6" ht="25.9" customHeight="1" x14ac:dyDescent="0.25">
      <c r="A12" s="398" t="s">
        <v>267</v>
      </c>
      <c r="B12" s="398"/>
      <c r="C12" s="398"/>
      <c r="D12" s="398"/>
      <c r="E12" s="398"/>
      <c r="F12" s="398"/>
    </row>
    <row r="13" spans="1:6" x14ac:dyDescent="0.25">
      <c r="A13" s="33" t="s">
        <v>176</v>
      </c>
    </row>
  </sheetData>
  <mergeCells count="6">
    <mergeCell ref="A12:F12"/>
    <mergeCell ref="A3:B4"/>
    <mergeCell ref="C3:F3"/>
    <mergeCell ref="A5:B5"/>
    <mergeCell ref="A6:A10"/>
    <mergeCell ref="A11:F11"/>
  </mergeCells>
  <hyperlinks>
    <hyperlink ref="A2" location="Sommaire!A1" display="retour au 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E43"/>
  <sheetViews>
    <sheetView workbookViewId="0">
      <selection activeCell="A2" sqref="A2"/>
    </sheetView>
  </sheetViews>
  <sheetFormatPr baseColWidth="10" defaultRowHeight="15" x14ac:dyDescent="0.25"/>
  <cols>
    <col min="2" max="2" width="32.28515625" customWidth="1"/>
    <col min="10" max="10" width="26" bestFit="1" customWidth="1"/>
  </cols>
  <sheetData>
    <row r="1" spans="1:5" x14ac:dyDescent="0.25">
      <c r="A1" s="199" t="s">
        <v>277</v>
      </c>
    </row>
    <row r="2" spans="1:5" x14ac:dyDescent="0.25">
      <c r="A2" s="36" t="s">
        <v>291</v>
      </c>
    </row>
    <row r="3" spans="1:5" ht="28.9" customHeight="1" x14ac:dyDescent="0.25">
      <c r="A3" s="446" t="s">
        <v>199</v>
      </c>
      <c r="B3" s="448" t="s">
        <v>200</v>
      </c>
      <c r="C3" s="450" t="s">
        <v>201</v>
      </c>
      <c r="D3" s="422"/>
      <c r="E3" s="451" t="s">
        <v>180</v>
      </c>
    </row>
    <row r="4" spans="1:5" x14ac:dyDescent="0.25">
      <c r="A4" s="447"/>
      <c r="B4" s="449"/>
      <c r="C4" s="217" t="s">
        <v>202</v>
      </c>
      <c r="D4" s="342" t="s">
        <v>203</v>
      </c>
      <c r="E4" s="452"/>
    </row>
    <row r="5" spans="1:5" x14ac:dyDescent="0.25">
      <c r="A5" s="431" t="s">
        <v>204</v>
      </c>
      <c r="B5" s="434" t="s">
        <v>120</v>
      </c>
      <c r="C5" s="435"/>
      <c r="D5" s="435"/>
      <c r="E5" s="436"/>
    </row>
    <row r="6" spans="1:5" x14ac:dyDescent="0.25">
      <c r="A6" s="432"/>
      <c r="B6" s="343" t="s">
        <v>240</v>
      </c>
      <c r="C6" s="223">
        <v>0.77405857740585771</v>
      </c>
      <c r="D6" s="343">
        <v>0.22594142259414227</v>
      </c>
      <c r="E6" s="344">
        <v>0.44320815948076031</v>
      </c>
    </row>
    <row r="7" spans="1:5" x14ac:dyDescent="0.25">
      <c r="A7" s="432"/>
      <c r="B7" s="343" t="s">
        <v>241</v>
      </c>
      <c r="C7" s="223">
        <v>0.74336283185840712</v>
      </c>
      <c r="D7" s="343">
        <v>0.25663716814159293</v>
      </c>
      <c r="E7" s="223">
        <v>0.4191006026889198</v>
      </c>
    </row>
    <row r="8" spans="1:5" x14ac:dyDescent="0.25">
      <c r="A8" s="432"/>
      <c r="B8" s="343" t="s">
        <v>242</v>
      </c>
      <c r="C8" s="223">
        <v>0.82154882154882158</v>
      </c>
      <c r="D8" s="343">
        <v>0.17845117845117844</v>
      </c>
      <c r="E8" s="223">
        <v>0.13769123783031989</v>
      </c>
    </row>
    <row r="9" spans="1:5" x14ac:dyDescent="0.25">
      <c r="A9" s="432"/>
      <c r="B9" s="437" t="s">
        <v>107</v>
      </c>
      <c r="C9" s="438"/>
      <c r="D9" s="438"/>
      <c r="E9" s="439"/>
    </row>
    <row r="10" spans="1:5" x14ac:dyDescent="0.25">
      <c r="A10" s="432"/>
      <c r="B10" s="230" t="s">
        <v>243</v>
      </c>
      <c r="C10" s="343">
        <v>0.53398058252427183</v>
      </c>
      <c r="D10" s="230">
        <v>0.46601941747572817</v>
      </c>
      <c r="E10" s="230">
        <v>4.775150672229949E-2</v>
      </c>
    </row>
    <row r="11" spans="1:5" x14ac:dyDescent="0.25">
      <c r="A11" s="432"/>
      <c r="B11" s="343" t="s">
        <v>244</v>
      </c>
      <c r="C11" s="345">
        <v>0.69544364508393286</v>
      </c>
      <c r="D11" s="223">
        <v>0.30455635491606714</v>
      </c>
      <c r="E11" s="223">
        <v>0.19332406119610571</v>
      </c>
    </row>
    <row r="12" spans="1:5" x14ac:dyDescent="0.25">
      <c r="A12" s="432"/>
      <c r="B12" s="343" t="s">
        <v>245</v>
      </c>
      <c r="C12" s="345">
        <v>0.80085522296884548</v>
      </c>
      <c r="D12" s="234">
        <v>0.19914477703115455</v>
      </c>
      <c r="E12" s="234">
        <v>0.75892443208159477</v>
      </c>
    </row>
    <row r="13" spans="1:5" x14ac:dyDescent="0.25">
      <c r="A13" s="432"/>
      <c r="B13" s="346" t="s">
        <v>234</v>
      </c>
      <c r="C13" s="347">
        <v>0.76773296244784428</v>
      </c>
      <c r="D13" s="347">
        <v>0.23226703755215578</v>
      </c>
      <c r="E13" s="347">
        <v>1</v>
      </c>
    </row>
    <row r="14" spans="1:5" x14ac:dyDescent="0.25">
      <c r="A14" s="432"/>
      <c r="B14" s="428" t="s">
        <v>206</v>
      </c>
      <c r="C14" s="429"/>
      <c r="D14" s="429"/>
      <c r="E14" s="430"/>
    </row>
    <row r="15" spans="1:5" x14ac:dyDescent="0.25">
      <c r="A15" s="432"/>
      <c r="B15" s="348" t="s">
        <v>253</v>
      </c>
      <c r="C15" s="230">
        <v>0.95048309178743962</v>
      </c>
      <c r="D15" s="230">
        <v>0.95209580838323349</v>
      </c>
      <c r="E15" s="349">
        <v>0.95085767269355581</v>
      </c>
    </row>
    <row r="16" spans="1:5" x14ac:dyDescent="0.25">
      <c r="A16" s="433"/>
      <c r="B16" s="350" t="s">
        <v>254</v>
      </c>
      <c r="C16" s="234">
        <v>0.25664251207729466</v>
      </c>
      <c r="D16" s="234">
        <v>0.48902195608782434</v>
      </c>
      <c r="E16" s="351">
        <v>0.31061659712563744</v>
      </c>
    </row>
    <row r="17" spans="1:5" x14ac:dyDescent="0.25">
      <c r="A17" s="431" t="s">
        <v>116</v>
      </c>
      <c r="B17" s="434" t="s">
        <v>120</v>
      </c>
      <c r="C17" s="435"/>
      <c r="D17" s="435"/>
      <c r="E17" s="436"/>
    </row>
    <row r="18" spans="1:5" x14ac:dyDescent="0.25">
      <c r="A18" s="432"/>
      <c r="B18" s="343" t="s">
        <v>240</v>
      </c>
      <c r="C18" s="223">
        <v>0.88216560509554143</v>
      </c>
      <c r="D18" s="343">
        <v>0.1178343949044586</v>
      </c>
      <c r="E18" s="223">
        <v>0.26883561643835618</v>
      </c>
    </row>
    <row r="19" spans="1:5" x14ac:dyDescent="0.25">
      <c r="A19" s="432"/>
      <c r="B19" s="343" t="s">
        <v>241</v>
      </c>
      <c r="C19" s="223">
        <v>0.84052532833020643</v>
      </c>
      <c r="D19" s="343">
        <v>0.15947467166979362</v>
      </c>
      <c r="E19" s="223">
        <v>0.45633561643835618</v>
      </c>
    </row>
    <row r="20" spans="1:5" x14ac:dyDescent="0.25">
      <c r="A20" s="432"/>
      <c r="B20" s="343" t="s">
        <v>242</v>
      </c>
      <c r="C20" s="223">
        <v>0.85981308411214952</v>
      </c>
      <c r="D20" s="343">
        <v>0.14018691588785046</v>
      </c>
      <c r="E20" s="223">
        <v>0.27482876712328769</v>
      </c>
    </row>
    <row r="21" spans="1:5" x14ac:dyDescent="0.25">
      <c r="A21" s="432"/>
      <c r="B21" s="437" t="s">
        <v>107</v>
      </c>
      <c r="C21" s="438"/>
      <c r="D21" s="438"/>
      <c r="E21" s="439"/>
    </row>
    <row r="22" spans="1:5" x14ac:dyDescent="0.25">
      <c r="A22" s="432"/>
      <c r="B22" s="230" t="s">
        <v>243</v>
      </c>
      <c r="C22" s="343">
        <v>0.8</v>
      </c>
      <c r="D22" s="230">
        <v>0.2</v>
      </c>
      <c r="E22" s="230">
        <v>2.5684931506849314E-2</v>
      </c>
    </row>
    <row r="23" spans="1:5" x14ac:dyDescent="0.25">
      <c r="A23" s="432"/>
      <c r="B23" s="343" t="s">
        <v>244</v>
      </c>
      <c r="C23" s="345">
        <v>0.84883720930232553</v>
      </c>
      <c r="D23" s="223">
        <v>0.15116279069767441</v>
      </c>
      <c r="E23" s="223">
        <v>0.14726027397260275</v>
      </c>
    </row>
    <row r="24" spans="1:5" x14ac:dyDescent="0.25">
      <c r="A24" s="432"/>
      <c r="B24" s="343" t="s">
        <v>245</v>
      </c>
      <c r="C24" s="345">
        <v>0.86024844720496896</v>
      </c>
      <c r="D24" s="234">
        <v>0.13975155279503104</v>
      </c>
      <c r="E24" s="234">
        <v>0.82705479452054798</v>
      </c>
    </row>
    <row r="25" spans="1:5" x14ac:dyDescent="0.25">
      <c r="A25" s="432"/>
      <c r="B25" s="352" t="s">
        <v>121</v>
      </c>
      <c r="C25" s="353">
        <v>0.85702054794520544</v>
      </c>
      <c r="D25" s="353">
        <v>0.14297945205479451</v>
      </c>
      <c r="E25" s="353">
        <v>1</v>
      </c>
    </row>
    <row r="26" spans="1:5" x14ac:dyDescent="0.25">
      <c r="A26" s="432"/>
      <c r="B26" s="428" t="s">
        <v>206</v>
      </c>
      <c r="C26" s="429"/>
      <c r="D26" s="429"/>
      <c r="E26" s="430"/>
    </row>
    <row r="27" spans="1:5" x14ac:dyDescent="0.25">
      <c r="A27" s="432"/>
      <c r="B27" s="348" t="s">
        <v>253</v>
      </c>
      <c r="C27" s="230">
        <v>0.79320679320679321</v>
      </c>
      <c r="D27" s="354">
        <v>0.75449101796407181</v>
      </c>
      <c r="E27" s="230">
        <v>0.78767123287671237</v>
      </c>
    </row>
    <row r="28" spans="1:5" x14ac:dyDescent="0.25">
      <c r="A28" s="433"/>
      <c r="B28" s="350" t="s">
        <v>254</v>
      </c>
      <c r="C28" s="234">
        <v>0.18381618381618381</v>
      </c>
      <c r="D28" s="355">
        <v>0.22754491017964071</v>
      </c>
      <c r="E28" s="234">
        <v>0.19006849315068494</v>
      </c>
    </row>
    <row r="29" spans="1:5" x14ac:dyDescent="0.25">
      <c r="A29" s="440" t="s">
        <v>205</v>
      </c>
      <c r="B29" s="443" t="s">
        <v>120</v>
      </c>
      <c r="C29" s="444"/>
      <c r="D29" s="444"/>
      <c r="E29" s="445"/>
    </row>
    <row r="30" spans="1:5" x14ac:dyDescent="0.25">
      <c r="A30" s="441"/>
      <c r="B30" s="343" t="s">
        <v>240</v>
      </c>
      <c r="C30" s="223">
        <v>0.8007874015748031</v>
      </c>
      <c r="D30" s="343">
        <v>0.19921259842519684</v>
      </c>
      <c r="E30" s="223">
        <v>0.3819548872180451</v>
      </c>
    </row>
    <row r="31" spans="1:5" x14ac:dyDescent="0.25">
      <c r="A31" s="441"/>
      <c r="B31" s="343" t="s">
        <v>241</v>
      </c>
      <c r="C31" s="223">
        <v>0.77940153096729292</v>
      </c>
      <c r="D31" s="343">
        <v>0.22059846903270702</v>
      </c>
      <c r="E31" s="223">
        <v>0.43218045112781955</v>
      </c>
    </row>
    <row r="32" spans="1:5" x14ac:dyDescent="0.25">
      <c r="A32" s="441"/>
      <c r="B32" s="343" t="s">
        <v>242</v>
      </c>
      <c r="C32" s="223">
        <v>0.84142394822006472</v>
      </c>
      <c r="D32" s="343">
        <v>0.15857605177993528</v>
      </c>
      <c r="E32" s="223">
        <v>0.18586466165413534</v>
      </c>
    </row>
    <row r="33" spans="1:5" x14ac:dyDescent="0.25">
      <c r="A33" s="441"/>
      <c r="B33" s="437" t="s">
        <v>107</v>
      </c>
      <c r="C33" s="438"/>
      <c r="D33" s="438"/>
      <c r="E33" s="439"/>
    </row>
    <row r="34" spans="1:5" x14ac:dyDescent="0.25">
      <c r="A34" s="441"/>
      <c r="B34" s="230" t="s">
        <v>243</v>
      </c>
      <c r="C34" s="230">
        <v>0.59398496240601506</v>
      </c>
      <c r="D34" s="343">
        <v>0.40601503759398494</v>
      </c>
      <c r="E34" s="230">
        <v>0.04</v>
      </c>
    </row>
    <row r="35" spans="1:5" x14ac:dyDescent="0.25">
      <c r="A35" s="441"/>
      <c r="B35" s="343" t="s">
        <v>244</v>
      </c>
      <c r="C35" s="223">
        <v>0.74023769100169778</v>
      </c>
      <c r="D35" s="343">
        <v>0.25976230899830222</v>
      </c>
      <c r="E35" s="223">
        <v>0.17714285714285713</v>
      </c>
    </row>
    <row r="36" spans="1:5" x14ac:dyDescent="0.25">
      <c r="A36" s="441"/>
      <c r="B36" s="343" t="s">
        <v>245</v>
      </c>
      <c r="C36" s="234">
        <v>0.82289665770265075</v>
      </c>
      <c r="D36" s="343">
        <v>0.177103342297349</v>
      </c>
      <c r="E36" s="234">
        <v>0.78285714285714281</v>
      </c>
    </row>
    <row r="37" spans="1:5" x14ac:dyDescent="0.25">
      <c r="A37" s="441"/>
      <c r="B37" s="356" t="s">
        <v>233</v>
      </c>
      <c r="C37" s="353">
        <v>0.79909774436090231</v>
      </c>
      <c r="D37" s="353">
        <v>0.20090225563909775</v>
      </c>
      <c r="E37" s="353">
        <v>1</v>
      </c>
    </row>
    <row r="38" spans="1:5" x14ac:dyDescent="0.25">
      <c r="A38" s="441"/>
      <c r="B38" s="428" t="s">
        <v>206</v>
      </c>
      <c r="C38" s="429"/>
      <c r="D38" s="429"/>
      <c r="E38" s="430"/>
    </row>
    <row r="39" spans="1:5" x14ac:dyDescent="0.25">
      <c r="A39" s="441"/>
      <c r="B39" s="348" t="s">
        <v>253</v>
      </c>
      <c r="C39" s="230">
        <v>0.89123071132856602</v>
      </c>
      <c r="D39" s="230">
        <v>0.90269461077844315</v>
      </c>
      <c r="E39" s="349">
        <v>0.89353383458646618</v>
      </c>
    </row>
    <row r="40" spans="1:5" x14ac:dyDescent="0.25">
      <c r="A40" s="442"/>
      <c r="B40" s="350" t="s">
        <v>254</v>
      </c>
      <c r="C40" s="234">
        <v>0.22920587128340233</v>
      </c>
      <c r="D40" s="234">
        <v>0.42365269461077842</v>
      </c>
      <c r="E40" s="351">
        <v>0.26827067669172933</v>
      </c>
    </row>
    <row r="41" spans="1:5" ht="60.6" customHeight="1" x14ac:dyDescent="0.25">
      <c r="A41" s="393" t="s">
        <v>219</v>
      </c>
      <c r="B41" s="393"/>
      <c r="C41" s="393"/>
      <c r="D41" s="393"/>
      <c r="E41" s="393"/>
    </row>
    <row r="42" spans="1:5" ht="24" customHeight="1" x14ac:dyDescent="0.25">
      <c r="A42" s="398" t="s">
        <v>220</v>
      </c>
      <c r="B42" s="398"/>
      <c r="C42" s="398"/>
      <c r="D42" s="398"/>
      <c r="E42" s="398"/>
    </row>
    <row r="43" spans="1:5" x14ac:dyDescent="0.25">
      <c r="A43" s="33" t="s">
        <v>176</v>
      </c>
    </row>
  </sheetData>
  <mergeCells count="18">
    <mergeCell ref="A3:A4"/>
    <mergeCell ref="B3:B4"/>
    <mergeCell ref="C3:D3"/>
    <mergeCell ref="E3:E4"/>
    <mergeCell ref="A5:A16"/>
    <mergeCell ref="B5:E5"/>
    <mergeCell ref="B9:E9"/>
    <mergeCell ref="B14:E14"/>
    <mergeCell ref="B38:E38"/>
    <mergeCell ref="A41:E41"/>
    <mergeCell ref="A42:E42"/>
    <mergeCell ref="A17:A28"/>
    <mergeCell ref="B17:E17"/>
    <mergeCell ref="B21:E21"/>
    <mergeCell ref="B26:E26"/>
    <mergeCell ref="A29:A40"/>
    <mergeCell ref="B29:E29"/>
    <mergeCell ref="B33:E33"/>
  </mergeCells>
  <hyperlinks>
    <hyperlink ref="A2" location="Sommaire!A1" display="retour au sommair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A2" sqref="A2"/>
    </sheetView>
  </sheetViews>
  <sheetFormatPr baseColWidth="10" defaultRowHeight="15" x14ac:dyDescent="0.25"/>
  <cols>
    <col min="1" max="1" width="36.5703125" customWidth="1"/>
    <col min="3" max="3" width="9.42578125" customWidth="1"/>
    <col min="4" max="4" width="10.28515625" customWidth="1"/>
    <col min="5" max="5" width="10.5703125" customWidth="1"/>
    <col min="6" max="6" width="8.7109375" customWidth="1"/>
    <col min="7" max="7" width="8" customWidth="1"/>
  </cols>
  <sheetData>
    <row r="1" spans="1:7" x14ac:dyDescent="0.25">
      <c r="A1" s="199" t="s">
        <v>269</v>
      </c>
    </row>
    <row r="2" spans="1:7" x14ac:dyDescent="0.25">
      <c r="A2" s="36" t="s">
        <v>291</v>
      </c>
    </row>
    <row r="3" spans="1:7" x14ac:dyDescent="0.25">
      <c r="A3" s="417" t="s">
        <v>178</v>
      </c>
      <c r="B3" s="448" t="s">
        <v>180</v>
      </c>
      <c r="C3" s="450" t="s">
        <v>181</v>
      </c>
      <c r="D3" s="421"/>
      <c r="E3" s="421"/>
      <c r="F3" s="421"/>
      <c r="G3" s="422"/>
    </row>
    <row r="4" spans="1:7" ht="24" x14ac:dyDescent="0.25">
      <c r="A4" s="419"/>
      <c r="B4" s="453"/>
      <c r="C4" s="313" t="s">
        <v>250</v>
      </c>
      <c r="D4" s="314" t="s">
        <v>251</v>
      </c>
      <c r="E4" s="315" t="s">
        <v>252</v>
      </c>
      <c r="F4" s="314" t="s">
        <v>114</v>
      </c>
      <c r="G4" s="316" t="s">
        <v>115</v>
      </c>
    </row>
    <row r="5" spans="1:7" x14ac:dyDescent="0.25">
      <c r="A5" s="357" t="s">
        <v>204</v>
      </c>
      <c r="B5" s="358">
        <v>0.46976929196499601</v>
      </c>
      <c r="C5" s="359">
        <v>0.39804516346477925</v>
      </c>
      <c r="D5" s="358">
        <v>0.40141557128412536</v>
      </c>
      <c r="E5" s="360">
        <v>0.18638355240984159</v>
      </c>
      <c r="F5" s="358">
        <v>1.4155712841253791E-2</v>
      </c>
      <c r="G5" s="361">
        <v>1</v>
      </c>
    </row>
    <row r="6" spans="1:7" x14ac:dyDescent="0.25">
      <c r="A6" s="362" t="s">
        <v>217</v>
      </c>
      <c r="B6" s="244">
        <v>0.35481304693715193</v>
      </c>
      <c r="C6" s="363">
        <v>0.36142625607779577</v>
      </c>
      <c r="D6" s="225">
        <v>0.42787682333873583</v>
      </c>
      <c r="E6" s="224">
        <v>0.2025931928687196</v>
      </c>
      <c r="F6" s="225">
        <v>8.1037277147487843E-3</v>
      </c>
      <c r="G6" s="364">
        <v>1</v>
      </c>
    </row>
    <row r="7" spans="1:7" x14ac:dyDescent="0.25">
      <c r="A7" s="362" t="s">
        <v>122</v>
      </c>
      <c r="B7" s="244">
        <v>0.10342084327764518</v>
      </c>
      <c r="C7" s="363">
        <v>0.60324825986078889</v>
      </c>
      <c r="D7" s="225">
        <v>0.26914153132250579</v>
      </c>
      <c r="E7" s="224">
        <v>9.9767981438515077E-2</v>
      </c>
      <c r="F7" s="225">
        <v>2.7842227378190254E-2</v>
      </c>
      <c r="G7" s="364">
        <v>1</v>
      </c>
    </row>
    <row r="8" spans="1:7" x14ac:dyDescent="0.25">
      <c r="A8" s="357" t="s">
        <v>116</v>
      </c>
      <c r="B8" s="358">
        <v>0.53023070803500394</v>
      </c>
      <c r="C8" s="358">
        <v>0.68114460909555441</v>
      </c>
      <c r="D8" s="358">
        <v>0.2345426673479816</v>
      </c>
      <c r="E8" s="360">
        <v>6.3362289218191106E-2</v>
      </c>
      <c r="F8" s="358">
        <v>2.0950434338272865E-2</v>
      </c>
      <c r="G8" s="361">
        <v>1</v>
      </c>
    </row>
    <row r="9" spans="1:7" x14ac:dyDescent="0.25">
      <c r="A9" s="365" t="s">
        <v>110</v>
      </c>
      <c r="B9" s="304">
        <v>1</v>
      </c>
      <c r="C9" s="366">
        <v>0.51056051990251827</v>
      </c>
      <c r="D9" s="366">
        <v>0.33509341998375303</v>
      </c>
      <c r="E9" s="366">
        <v>0.13748984565393987</v>
      </c>
      <c r="F9" s="366">
        <v>1.6856214459788788E-2</v>
      </c>
      <c r="G9" s="367">
        <v>1</v>
      </c>
    </row>
    <row r="10" spans="1:7" ht="25.15" customHeight="1" x14ac:dyDescent="0.25">
      <c r="A10" s="393" t="s">
        <v>221</v>
      </c>
      <c r="B10" s="393"/>
      <c r="C10" s="393"/>
      <c r="D10" s="393"/>
      <c r="E10" s="393"/>
      <c r="F10" s="393"/>
      <c r="G10" s="393"/>
    </row>
    <row r="11" spans="1:7" ht="25.15" customHeight="1" x14ac:dyDescent="0.25">
      <c r="A11" s="398" t="s">
        <v>222</v>
      </c>
      <c r="B11" s="398"/>
      <c r="C11" s="398"/>
      <c r="D11" s="398"/>
      <c r="E11" s="398"/>
      <c r="F11" s="398"/>
      <c r="G11" s="398"/>
    </row>
    <row r="12" spans="1:7" x14ac:dyDescent="0.25">
      <c r="A12" s="33" t="s">
        <v>176</v>
      </c>
    </row>
  </sheetData>
  <mergeCells count="5">
    <mergeCell ref="A3:A4"/>
    <mergeCell ref="B3:B4"/>
    <mergeCell ref="C3:G3"/>
    <mergeCell ref="A10:G10"/>
    <mergeCell ref="A11:G11"/>
  </mergeCells>
  <hyperlinks>
    <hyperlink ref="A2" location="Sommaire!A1" display="retour au sommair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activeCell="A2" sqref="A2"/>
    </sheetView>
  </sheetViews>
  <sheetFormatPr baseColWidth="10" defaultRowHeight="15" x14ac:dyDescent="0.25"/>
  <cols>
    <col min="2" max="2" width="33" customWidth="1"/>
    <col min="3" max="3" width="9.85546875" customWidth="1"/>
    <col min="4" max="5" width="9.140625" bestFit="1" customWidth="1"/>
    <col min="6" max="6" width="9.28515625" customWidth="1"/>
    <col min="7" max="7" width="7.28515625" customWidth="1"/>
  </cols>
  <sheetData>
    <row r="1" spans="1:7" x14ac:dyDescent="0.25">
      <c r="A1" s="199" t="s">
        <v>270</v>
      </c>
    </row>
    <row r="2" spans="1:7" x14ac:dyDescent="0.25">
      <c r="A2" s="36" t="s">
        <v>291</v>
      </c>
    </row>
    <row r="3" spans="1:7" x14ac:dyDescent="0.25">
      <c r="A3" s="417" t="s">
        <v>207</v>
      </c>
      <c r="B3" s="418"/>
      <c r="C3" s="450" t="s">
        <v>119</v>
      </c>
      <c r="D3" s="421"/>
      <c r="E3" s="421"/>
      <c r="F3" s="421"/>
      <c r="G3" s="421"/>
    </row>
    <row r="4" spans="1:7" ht="24" x14ac:dyDescent="0.25">
      <c r="A4" s="457"/>
      <c r="B4" s="458"/>
      <c r="C4" s="313" t="s">
        <v>111</v>
      </c>
      <c r="D4" s="372" t="s">
        <v>112</v>
      </c>
      <c r="E4" s="373" t="s">
        <v>113</v>
      </c>
      <c r="F4" s="372" t="s">
        <v>114</v>
      </c>
      <c r="G4" s="341" t="s">
        <v>115</v>
      </c>
    </row>
    <row r="5" spans="1:7" x14ac:dyDescent="0.25">
      <c r="A5" s="431" t="s">
        <v>204</v>
      </c>
      <c r="B5" s="454" t="s">
        <v>120</v>
      </c>
      <c r="C5" s="455"/>
      <c r="D5" s="455"/>
      <c r="E5" s="455"/>
      <c r="F5" s="455"/>
      <c r="G5" s="456"/>
    </row>
    <row r="6" spans="1:7" x14ac:dyDescent="0.25">
      <c r="A6" s="432"/>
      <c r="B6" s="297" t="s">
        <v>240</v>
      </c>
      <c r="C6" s="92">
        <v>0.5114309906858594</v>
      </c>
      <c r="D6" s="298">
        <v>0.65239294710327456</v>
      </c>
      <c r="E6" s="92">
        <v>0.72694394213381552</v>
      </c>
      <c r="F6" s="298">
        <v>0.73809523809523814</v>
      </c>
      <c r="G6" s="298">
        <v>0.61139197842938997</v>
      </c>
    </row>
    <row r="7" spans="1:7" x14ac:dyDescent="0.25">
      <c r="A7" s="432"/>
      <c r="B7" s="297" t="s">
        <v>241</v>
      </c>
      <c r="C7" s="92">
        <v>0.35732430143945809</v>
      </c>
      <c r="D7" s="298">
        <v>0.25944584382871538</v>
      </c>
      <c r="E7" s="92">
        <v>0.22603978300180833</v>
      </c>
      <c r="F7" s="298">
        <v>0.26190476190476192</v>
      </c>
      <c r="G7" s="298">
        <v>0.29221435793731043</v>
      </c>
    </row>
    <row r="8" spans="1:7" x14ac:dyDescent="0.25">
      <c r="A8" s="432"/>
      <c r="B8" s="297" t="s">
        <v>242</v>
      </c>
      <c r="C8" s="92">
        <v>0.13124470787468248</v>
      </c>
      <c r="D8" s="298">
        <v>8.8161209068010074E-2</v>
      </c>
      <c r="E8" s="92">
        <v>4.701627486437613E-2</v>
      </c>
      <c r="F8" s="298">
        <v>0</v>
      </c>
      <c r="G8" s="298">
        <v>9.6393663633299626E-2</v>
      </c>
    </row>
    <row r="9" spans="1:7" x14ac:dyDescent="0.25">
      <c r="A9" s="432"/>
      <c r="B9" s="454" t="s">
        <v>107</v>
      </c>
      <c r="C9" s="455"/>
      <c r="D9" s="455"/>
      <c r="E9" s="455"/>
      <c r="F9" s="455"/>
      <c r="G9" s="456"/>
    </row>
    <row r="10" spans="1:7" x14ac:dyDescent="0.25">
      <c r="A10" s="432"/>
      <c r="B10" s="230" t="s">
        <v>243</v>
      </c>
      <c r="C10" s="92">
        <v>2.5402201524132091E-2</v>
      </c>
      <c r="D10" s="298">
        <v>2.686817800167926E-2</v>
      </c>
      <c r="E10" s="92">
        <v>4.701627486437613E-2</v>
      </c>
      <c r="F10" s="298">
        <v>0.61904761904761907</v>
      </c>
      <c r="G10" s="298">
        <v>3.3704078193461412E-2</v>
      </c>
    </row>
    <row r="11" spans="1:7" x14ac:dyDescent="0.25">
      <c r="A11" s="432"/>
      <c r="B11" s="297" t="s">
        <v>244</v>
      </c>
      <c r="C11" s="92">
        <v>0.15834038950042337</v>
      </c>
      <c r="D11" s="298">
        <v>0.18891687657430731</v>
      </c>
      <c r="E11" s="92">
        <v>0.22965641952983726</v>
      </c>
      <c r="F11" s="298">
        <v>0.33333333333333331</v>
      </c>
      <c r="G11" s="298">
        <v>0.18638355240984159</v>
      </c>
    </row>
    <row r="12" spans="1:7" x14ac:dyDescent="0.25">
      <c r="A12" s="432"/>
      <c r="B12" s="297" t="s">
        <v>245</v>
      </c>
      <c r="C12" s="92">
        <v>0.81625740897544452</v>
      </c>
      <c r="D12" s="298">
        <v>0.78421494542401349</v>
      </c>
      <c r="E12" s="92">
        <v>0.72332730560578662</v>
      </c>
      <c r="F12" s="298">
        <v>0.38095238095238093</v>
      </c>
      <c r="G12" s="298">
        <v>0.77991236939669695</v>
      </c>
    </row>
    <row r="13" spans="1:7" x14ac:dyDescent="0.25">
      <c r="A13" s="432"/>
      <c r="B13" s="370" t="s">
        <v>234</v>
      </c>
      <c r="C13" s="161">
        <v>1</v>
      </c>
      <c r="D13" s="318">
        <v>1</v>
      </c>
      <c r="E13" s="161">
        <v>1</v>
      </c>
      <c r="F13" s="318">
        <v>1</v>
      </c>
      <c r="G13" s="318">
        <v>1</v>
      </c>
    </row>
    <row r="14" spans="1:7" x14ac:dyDescent="0.25">
      <c r="A14" s="432"/>
      <c r="B14" s="454" t="s">
        <v>206</v>
      </c>
      <c r="C14" s="455"/>
      <c r="D14" s="455"/>
      <c r="E14" s="455"/>
      <c r="F14" s="455"/>
      <c r="G14" s="456"/>
    </row>
    <row r="15" spans="1:7" x14ac:dyDescent="0.25">
      <c r="A15" s="432"/>
      <c r="B15" s="348" t="s">
        <v>253</v>
      </c>
      <c r="C15" s="317">
        <v>0.84081287044877218</v>
      </c>
      <c r="D15" s="298">
        <v>1</v>
      </c>
      <c r="E15" s="92">
        <v>1</v>
      </c>
      <c r="F15" s="298">
        <v>1</v>
      </c>
      <c r="G15" s="298">
        <v>0.93663633299629256</v>
      </c>
    </row>
    <row r="16" spans="1:7" x14ac:dyDescent="0.25">
      <c r="A16" s="433"/>
      <c r="B16" s="350" t="s">
        <v>254</v>
      </c>
      <c r="C16" s="371">
        <v>0.35732430143945809</v>
      </c>
      <c r="D16" s="298">
        <v>0.64735516372795965</v>
      </c>
      <c r="E16" s="92">
        <v>0.74321880650994576</v>
      </c>
      <c r="F16" s="298">
        <v>1</v>
      </c>
      <c r="G16" s="298">
        <v>0.55476912706437476</v>
      </c>
    </row>
    <row r="17" spans="1:7" x14ac:dyDescent="0.25">
      <c r="A17" s="431" t="s">
        <v>116</v>
      </c>
      <c r="B17" s="454" t="s">
        <v>120</v>
      </c>
      <c r="C17" s="455"/>
      <c r="D17" s="455"/>
      <c r="E17" s="455"/>
      <c r="F17" s="455"/>
      <c r="G17" s="456"/>
    </row>
    <row r="18" spans="1:7" x14ac:dyDescent="0.25">
      <c r="A18" s="432"/>
      <c r="B18" s="297" t="s">
        <v>240</v>
      </c>
      <c r="C18" s="92">
        <v>0.37809452363090773</v>
      </c>
      <c r="D18" s="298">
        <v>0.52069716775599129</v>
      </c>
      <c r="E18" s="92">
        <v>0.69354838709677424</v>
      </c>
      <c r="F18" s="298">
        <v>0.80487804878048785</v>
      </c>
      <c r="G18" s="298">
        <v>0.44047010730710273</v>
      </c>
    </row>
    <row r="19" spans="1:7" x14ac:dyDescent="0.25">
      <c r="A19" s="432"/>
      <c r="B19" s="297" t="s">
        <v>241</v>
      </c>
      <c r="C19" s="92">
        <v>0.39459864966241559</v>
      </c>
      <c r="D19" s="298">
        <v>0.33333333333333331</v>
      </c>
      <c r="E19" s="92">
        <v>0.22580645161290322</v>
      </c>
      <c r="F19" s="298">
        <v>7.3170731707317069E-2</v>
      </c>
      <c r="G19" s="298">
        <v>0.36280020439448135</v>
      </c>
    </row>
    <row r="20" spans="1:7" x14ac:dyDescent="0.25">
      <c r="A20" s="432"/>
      <c r="B20" s="297" t="s">
        <v>242</v>
      </c>
      <c r="C20" s="92">
        <v>0.22730682670667668</v>
      </c>
      <c r="D20" s="298">
        <v>0.14596949891067537</v>
      </c>
      <c r="E20" s="92">
        <v>8.0645161290322578E-2</v>
      </c>
      <c r="F20" s="298">
        <v>0.12195121951219512</v>
      </c>
      <c r="G20" s="298">
        <v>0.19672968829841594</v>
      </c>
    </row>
    <row r="21" spans="1:7" x14ac:dyDescent="0.25">
      <c r="A21" s="432"/>
      <c r="B21" s="454" t="s">
        <v>107</v>
      </c>
      <c r="C21" s="455"/>
      <c r="D21" s="455"/>
      <c r="E21" s="455"/>
      <c r="F21" s="455"/>
      <c r="G21" s="456"/>
    </row>
    <row r="22" spans="1:7" x14ac:dyDescent="0.25">
      <c r="A22" s="432"/>
      <c r="B22" s="230" t="s">
        <v>243</v>
      </c>
      <c r="C22" s="92">
        <v>2.4756189047261814E-2</v>
      </c>
      <c r="D22" s="298">
        <v>2.178649237472767E-2</v>
      </c>
      <c r="E22" s="92">
        <v>4.0322580645161289E-2</v>
      </c>
      <c r="F22" s="298">
        <v>0.12195121951219512</v>
      </c>
      <c r="G22" s="298">
        <v>2.9637199795605518E-2</v>
      </c>
    </row>
    <row r="23" spans="1:7" x14ac:dyDescent="0.25">
      <c r="A23" s="432"/>
      <c r="B23" s="297" t="s">
        <v>244</v>
      </c>
      <c r="C23" s="92">
        <v>0.15078769692423105</v>
      </c>
      <c r="D23" s="298">
        <v>0.18082788671023964</v>
      </c>
      <c r="E23" s="92">
        <v>0.25806451612903225</v>
      </c>
      <c r="F23" s="298">
        <v>0.14634146341463414</v>
      </c>
      <c r="G23" s="298">
        <v>0.16453755748594787</v>
      </c>
    </row>
    <row r="24" spans="1:7" x14ac:dyDescent="0.25">
      <c r="A24" s="432"/>
      <c r="B24" s="297" t="s">
        <v>245</v>
      </c>
      <c r="C24" s="92">
        <v>0.82445611402850716</v>
      </c>
      <c r="D24" s="298">
        <v>0.79738562091503273</v>
      </c>
      <c r="E24" s="92">
        <v>0.70161290322580649</v>
      </c>
      <c r="F24" s="298">
        <v>0.6097560975609756</v>
      </c>
      <c r="G24" s="298">
        <v>0.80582524271844658</v>
      </c>
    </row>
    <row r="25" spans="1:7" x14ac:dyDescent="0.25">
      <c r="A25" s="432"/>
      <c r="B25" s="374" t="s">
        <v>121</v>
      </c>
      <c r="C25" s="161">
        <v>1</v>
      </c>
      <c r="D25" s="318">
        <v>1</v>
      </c>
      <c r="E25" s="161">
        <v>1</v>
      </c>
      <c r="F25" s="318">
        <v>1</v>
      </c>
      <c r="G25" s="318">
        <v>1</v>
      </c>
    </row>
    <row r="26" spans="1:7" x14ac:dyDescent="0.25">
      <c r="A26" s="432"/>
      <c r="B26" s="454" t="s">
        <v>206</v>
      </c>
      <c r="C26" s="455"/>
      <c r="D26" s="455"/>
      <c r="E26" s="455"/>
      <c r="F26" s="455"/>
      <c r="G26" s="456"/>
    </row>
    <row r="27" spans="1:7" x14ac:dyDescent="0.25">
      <c r="A27" s="432"/>
      <c r="B27" s="348" t="s">
        <v>253</v>
      </c>
      <c r="C27" s="317">
        <v>0.66616654163540889</v>
      </c>
      <c r="D27" s="298">
        <v>1</v>
      </c>
      <c r="E27" s="92">
        <v>1</v>
      </c>
      <c r="F27" s="298">
        <v>1</v>
      </c>
      <c r="G27" s="298">
        <v>0.77261113949923355</v>
      </c>
    </row>
    <row r="28" spans="1:7" x14ac:dyDescent="0.25">
      <c r="A28" s="433"/>
      <c r="B28" s="350" t="s">
        <v>254</v>
      </c>
      <c r="C28" s="371">
        <v>0.18529632408102026</v>
      </c>
      <c r="D28" s="298">
        <v>0.38997821350762529</v>
      </c>
      <c r="E28" s="92">
        <v>0.55645161290322576</v>
      </c>
      <c r="F28" s="298">
        <v>1</v>
      </c>
      <c r="G28" s="298">
        <v>0.27388860500766482</v>
      </c>
    </row>
    <row r="29" spans="1:7" x14ac:dyDescent="0.25">
      <c r="A29" s="440" t="s">
        <v>205</v>
      </c>
      <c r="B29" s="454" t="s">
        <v>120</v>
      </c>
      <c r="C29" s="455"/>
      <c r="D29" s="455"/>
      <c r="E29" s="455"/>
      <c r="F29" s="455"/>
      <c r="G29" s="456"/>
    </row>
    <row r="30" spans="1:7" x14ac:dyDescent="0.25">
      <c r="A30" s="441"/>
      <c r="B30" s="297" t="s">
        <v>240</v>
      </c>
      <c r="C30" s="92">
        <v>0.4407319013524264</v>
      </c>
      <c r="D30" s="298">
        <v>0.61575757575757573</v>
      </c>
      <c r="E30" s="92">
        <v>0.72082717872968982</v>
      </c>
      <c r="F30" s="298">
        <v>0.77108433734939763</v>
      </c>
      <c r="G30" s="298">
        <v>0.54346060113728678</v>
      </c>
    </row>
    <row r="31" spans="1:7" x14ac:dyDescent="0.25">
      <c r="A31" s="441"/>
      <c r="B31" s="297" t="s">
        <v>241</v>
      </c>
      <c r="C31" s="92">
        <v>0.37708830548926014</v>
      </c>
      <c r="D31" s="298">
        <v>0.28000000000000003</v>
      </c>
      <c r="E31" s="92">
        <v>0.22599704579025109</v>
      </c>
      <c r="F31" s="298">
        <v>0.16867469879518071</v>
      </c>
      <c r="G31" s="298">
        <v>0.32026807473598701</v>
      </c>
    </row>
    <row r="32" spans="1:7" x14ac:dyDescent="0.25">
      <c r="A32" s="441"/>
      <c r="B32" s="297" t="s">
        <v>242</v>
      </c>
      <c r="C32" s="92">
        <v>0.18217979315831345</v>
      </c>
      <c r="D32" s="298">
        <v>0.10424242424242425</v>
      </c>
      <c r="E32" s="92">
        <v>5.3175775480059084E-2</v>
      </c>
      <c r="F32" s="298">
        <v>6.0240963855421686E-2</v>
      </c>
      <c r="G32" s="298">
        <v>0.13627132412672624</v>
      </c>
    </row>
    <row r="33" spans="1:7" x14ac:dyDescent="0.25">
      <c r="A33" s="441"/>
      <c r="B33" s="454" t="s">
        <v>107</v>
      </c>
      <c r="C33" s="455"/>
      <c r="D33" s="455"/>
      <c r="E33" s="455"/>
      <c r="F33" s="455"/>
      <c r="G33" s="456"/>
    </row>
    <row r="34" spans="1:7" x14ac:dyDescent="0.25">
      <c r="A34" s="441"/>
      <c r="B34" s="230" t="s">
        <v>243</v>
      </c>
      <c r="C34" s="92">
        <v>2.5059665871121718E-2</v>
      </c>
      <c r="D34" s="298">
        <v>2.5454545454545455E-2</v>
      </c>
      <c r="E34" s="92">
        <v>4.5790251107828653E-2</v>
      </c>
      <c r="F34" s="298">
        <v>0.37349397590361444</v>
      </c>
      <c r="G34" s="298">
        <v>3.2087733549959384E-2</v>
      </c>
    </row>
    <row r="35" spans="1:7" x14ac:dyDescent="0.25">
      <c r="A35" s="441"/>
      <c r="B35" s="297" t="s">
        <v>244</v>
      </c>
      <c r="C35" s="92">
        <v>0.15433571996817821</v>
      </c>
      <c r="D35" s="298">
        <v>0.18666666666666668</v>
      </c>
      <c r="E35" s="92">
        <v>0.23485967503692762</v>
      </c>
      <c r="F35" s="298">
        <v>0.24096385542168675</v>
      </c>
      <c r="G35" s="298">
        <v>0.17770105605199024</v>
      </c>
    </row>
    <row r="36" spans="1:7" x14ac:dyDescent="0.25">
      <c r="A36" s="441"/>
      <c r="B36" s="297" t="s">
        <v>245</v>
      </c>
      <c r="C36" s="92">
        <v>0.82060461416070007</v>
      </c>
      <c r="D36" s="298">
        <v>0.78787878787878785</v>
      </c>
      <c r="E36" s="92">
        <v>0.71935007385524374</v>
      </c>
      <c r="F36" s="298">
        <v>0.49397590361445781</v>
      </c>
      <c r="G36" s="298">
        <v>0.79021121039805031</v>
      </c>
    </row>
    <row r="37" spans="1:7" x14ac:dyDescent="0.25">
      <c r="A37" s="441"/>
      <c r="B37" s="374" t="s">
        <v>233</v>
      </c>
      <c r="C37" s="161">
        <v>1</v>
      </c>
      <c r="D37" s="318">
        <v>1</v>
      </c>
      <c r="E37" s="161">
        <v>1</v>
      </c>
      <c r="F37" s="318">
        <v>1</v>
      </c>
      <c r="G37" s="318">
        <v>1</v>
      </c>
    </row>
    <row r="38" spans="1:7" x14ac:dyDescent="0.25">
      <c r="A38" s="441"/>
      <c r="B38" s="454" t="s">
        <v>206</v>
      </c>
      <c r="C38" s="455"/>
      <c r="D38" s="455"/>
      <c r="E38" s="455"/>
      <c r="F38" s="455"/>
      <c r="G38" s="456"/>
    </row>
    <row r="39" spans="1:7" x14ac:dyDescent="0.25">
      <c r="A39" s="441"/>
      <c r="B39" s="332" t="s">
        <v>253</v>
      </c>
      <c r="C39" s="92">
        <v>0.74821002386634849</v>
      </c>
      <c r="D39" s="298">
        <v>1</v>
      </c>
      <c r="E39" s="92">
        <v>1</v>
      </c>
      <c r="F39" s="298">
        <v>1</v>
      </c>
      <c r="G39" s="298">
        <v>0.87144597887896025</v>
      </c>
    </row>
    <row r="40" spans="1:7" x14ac:dyDescent="0.25">
      <c r="A40" s="442"/>
      <c r="B40" s="336" t="s">
        <v>254</v>
      </c>
      <c r="C40" s="278">
        <v>0.26610978520286394</v>
      </c>
      <c r="D40" s="371">
        <v>0.5757575757575758</v>
      </c>
      <c r="E40" s="278">
        <v>0.70901033973412109</v>
      </c>
      <c r="F40" s="371">
        <v>1</v>
      </c>
      <c r="G40" s="371">
        <v>0.44313566206336313</v>
      </c>
    </row>
    <row r="41" spans="1:7" ht="51" customHeight="1" x14ac:dyDescent="0.25">
      <c r="A41" s="393" t="s">
        <v>223</v>
      </c>
      <c r="B41" s="393"/>
      <c r="C41" s="393"/>
      <c r="D41" s="393"/>
      <c r="E41" s="393"/>
      <c r="F41" s="393"/>
      <c r="G41" s="393"/>
    </row>
    <row r="42" spans="1:7" ht="25.15" customHeight="1" x14ac:dyDescent="0.25">
      <c r="A42" s="398" t="s">
        <v>224</v>
      </c>
      <c r="B42" s="398"/>
      <c r="C42" s="398"/>
      <c r="D42" s="398"/>
      <c r="E42" s="398"/>
      <c r="F42" s="398"/>
      <c r="G42" s="398"/>
    </row>
    <row r="43" spans="1:7" x14ac:dyDescent="0.25">
      <c r="A43" s="33" t="s">
        <v>176</v>
      </c>
    </row>
  </sheetData>
  <mergeCells count="16">
    <mergeCell ref="A3:B4"/>
    <mergeCell ref="C3:G3"/>
    <mergeCell ref="A5:A16"/>
    <mergeCell ref="B5:G5"/>
    <mergeCell ref="B9:G9"/>
    <mergeCell ref="B14:G14"/>
    <mergeCell ref="A41:G41"/>
    <mergeCell ref="A42:G42"/>
    <mergeCell ref="A17:A28"/>
    <mergeCell ref="B17:G17"/>
    <mergeCell ref="B21:G21"/>
    <mergeCell ref="B26:G26"/>
    <mergeCell ref="A29:A40"/>
    <mergeCell ref="B29:G29"/>
    <mergeCell ref="B33:G33"/>
    <mergeCell ref="B38:G38"/>
  </mergeCells>
  <hyperlinks>
    <hyperlink ref="A2" location="Sommaire!A1" display="retour au sommair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O106"/>
  <sheetViews>
    <sheetView workbookViewId="0">
      <pane ySplit="4" topLeftCell="A5" activePane="bottomLeft" state="frozen"/>
      <selection pane="bottomLeft" activeCell="A2" sqref="A2"/>
    </sheetView>
  </sheetViews>
  <sheetFormatPr baseColWidth="10" defaultColWidth="11.42578125" defaultRowHeight="12" x14ac:dyDescent="0.2"/>
  <cols>
    <col min="1" max="1" width="29.42578125" style="33" customWidth="1"/>
    <col min="2" max="3" width="8.42578125" style="33" bestFit="1" customWidth="1"/>
    <col min="4" max="4" width="8" style="33" customWidth="1"/>
    <col min="5" max="6" width="8.42578125" style="33" bestFit="1" customWidth="1"/>
    <col min="7" max="7" width="7" style="33" customWidth="1"/>
    <col min="8" max="9" width="8.42578125" style="33" bestFit="1" customWidth="1"/>
    <col min="10" max="10" width="6.7109375" style="33" customWidth="1"/>
    <col min="11" max="12" width="8.42578125" style="33" bestFit="1" customWidth="1"/>
    <col min="13" max="13" width="6.5703125" style="33" customWidth="1"/>
    <col min="14" max="16384" width="11.42578125" style="33"/>
  </cols>
  <sheetData>
    <row r="1" spans="1:15" ht="12.75" x14ac:dyDescent="0.2">
      <c r="A1" s="199" t="s">
        <v>286</v>
      </c>
    </row>
    <row r="2" spans="1:15" ht="15" x14ac:dyDescent="0.25">
      <c r="A2" s="36" t="s">
        <v>291</v>
      </c>
    </row>
    <row r="3" spans="1:15" ht="46.5" customHeight="1" x14ac:dyDescent="0.2">
      <c r="A3" s="459" t="s">
        <v>20</v>
      </c>
      <c r="B3" s="461" t="s">
        <v>287</v>
      </c>
      <c r="C3" s="462"/>
      <c r="D3" s="463"/>
      <c r="E3" s="461" t="s">
        <v>5</v>
      </c>
      <c r="F3" s="462"/>
      <c r="G3" s="463"/>
      <c r="H3" s="461" t="s">
        <v>8</v>
      </c>
      <c r="I3" s="462"/>
      <c r="J3" s="463"/>
      <c r="K3" s="461" t="s">
        <v>214</v>
      </c>
      <c r="L3" s="462"/>
      <c r="M3" s="463"/>
    </row>
    <row r="4" spans="1:15" ht="24" x14ac:dyDescent="0.2">
      <c r="A4" s="460"/>
      <c r="B4" s="42" t="s">
        <v>2</v>
      </c>
      <c r="C4" s="43" t="s">
        <v>3</v>
      </c>
      <c r="D4" s="44" t="s">
        <v>149</v>
      </c>
      <c r="E4" s="43" t="s">
        <v>2</v>
      </c>
      <c r="F4" s="43" t="s">
        <v>3</v>
      </c>
      <c r="G4" s="43" t="s">
        <v>4</v>
      </c>
      <c r="H4" s="42" t="s">
        <v>2</v>
      </c>
      <c r="I4" s="43" t="s">
        <v>3</v>
      </c>
      <c r="J4" s="44" t="s">
        <v>4</v>
      </c>
      <c r="K4" s="42" t="s">
        <v>2</v>
      </c>
      <c r="L4" s="43" t="s">
        <v>3</v>
      </c>
      <c r="M4" s="44" t="s">
        <v>4</v>
      </c>
    </row>
    <row r="5" spans="1:15" x14ac:dyDescent="0.2">
      <c r="A5" s="45" t="s">
        <v>110</v>
      </c>
      <c r="B5" s="46">
        <f>B6+B9+B11+B13+B16+B18+B20+B22+B27+B29+B32+B37+B39+B44+B49+B51+B55+B58+B61+B65+B68+B70+B75+B78+B81+B84+B90+B92+B94</f>
        <v>13082</v>
      </c>
      <c r="C5" s="47">
        <f>C6+C9+C11+C13+C16+C18+C20+C22+C27+C29+C32+C37+C39+C44+C49+C51+C55+C58+C61+C65+C68+C70+C75+C78+C81+C84+C90+C92+C94+C96</f>
        <v>19260</v>
      </c>
      <c r="D5" s="48">
        <f>D6+D9+D11+D13+D16+D18+D20+D22+D27+D29+D32+D37+D39+D44+D49+D51+D55+D58+D61+D65+D68+D70+D75+D78+D81+D84+D90+D92+D94</f>
        <v>6115</v>
      </c>
      <c r="E5" s="47">
        <f>E6+E9+E11+E13+E16+E18+E20+E22+E27+E29+E32+E37+E39+E44+E49+E51+E55+E58+E61+E65+E68+E70+E75+E78+E81+E84+E90+E92+E94</f>
        <v>10471</v>
      </c>
      <c r="F5" s="47">
        <f>F6+F9+F11+F13+F16+F18+F20+F22+F27+F29+F32+F37+F39+F44+F49+F51+F55+F58+F61+F65+F68+F70+F75+F78+F81+F84+F90+F92+F94+F96</f>
        <v>17163</v>
      </c>
      <c r="G5" s="49">
        <f>(F5-E5)/E5</f>
        <v>0.63909846242001722</v>
      </c>
      <c r="H5" s="50">
        <f>E5/K5</f>
        <v>5.6186648494051868E-2</v>
      </c>
      <c r="I5" s="51">
        <f>F5/L5</f>
        <v>9.308897229514243E-2</v>
      </c>
      <c r="J5" s="52"/>
      <c r="K5" s="46">
        <v>186361</v>
      </c>
      <c r="L5" s="47">
        <v>184372</v>
      </c>
      <c r="M5" s="53">
        <f>(L5-K5)/K5</f>
        <v>-1.0672833908382119E-2</v>
      </c>
    </row>
    <row r="6" spans="1:15" x14ac:dyDescent="0.2">
      <c r="A6" s="54" t="s">
        <v>21</v>
      </c>
      <c r="B6" s="55">
        <v>568</v>
      </c>
      <c r="C6" s="56">
        <v>1013</v>
      </c>
      <c r="D6" s="57">
        <f>C6-B6</f>
        <v>445</v>
      </c>
      <c r="E6" s="56">
        <v>484</v>
      </c>
      <c r="F6" s="56">
        <v>789</v>
      </c>
      <c r="G6" s="58">
        <v>0.6301652892561983</v>
      </c>
      <c r="H6" s="59">
        <v>5.7062013676019804E-2</v>
      </c>
      <c r="I6" s="60">
        <v>9.2529611821273602E-2</v>
      </c>
      <c r="J6" s="61">
        <v>3.5467598145253798</v>
      </c>
      <c r="K6" s="62">
        <v>8482</v>
      </c>
      <c r="L6" s="63">
        <v>8527</v>
      </c>
      <c r="M6" s="64">
        <f>(L6-K6)/K6</f>
        <v>5.3053525112001882E-3</v>
      </c>
      <c r="O6" s="65"/>
    </row>
    <row r="7" spans="1:15" x14ac:dyDescent="0.2">
      <c r="A7" s="66" t="s">
        <v>22</v>
      </c>
      <c r="B7" s="67">
        <v>540</v>
      </c>
      <c r="C7" s="68">
        <v>871</v>
      </c>
      <c r="D7" s="69">
        <f t="shared" ref="D7:D75" si="0">C7-B7</f>
        <v>331</v>
      </c>
      <c r="E7" s="68">
        <v>458</v>
      </c>
      <c r="F7" s="68">
        <v>690</v>
      </c>
      <c r="G7" s="70">
        <v>0.50655021834061131</v>
      </c>
      <c r="H7" s="71">
        <v>6.603229527104959E-2</v>
      </c>
      <c r="I7" s="72">
        <v>9.747139426472666E-2</v>
      </c>
      <c r="J7" s="73">
        <v>3.1439098993677068</v>
      </c>
      <c r="K7" s="74">
        <v>6936</v>
      </c>
      <c r="L7" s="75">
        <v>7079</v>
      </c>
      <c r="M7" s="76">
        <f t="shared" ref="M7:M73" si="1">(L7-K7)/K7</f>
        <v>2.0617070357554786E-2</v>
      </c>
      <c r="O7" s="65"/>
    </row>
    <row r="8" spans="1:15" x14ac:dyDescent="0.2">
      <c r="A8" s="77" t="s">
        <v>23</v>
      </c>
      <c r="B8" s="78">
        <v>28</v>
      </c>
      <c r="C8" s="79">
        <v>142</v>
      </c>
      <c r="D8" s="80">
        <f t="shared" si="0"/>
        <v>114</v>
      </c>
      <c r="E8" s="79">
        <v>26</v>
      </c>
      <c r="F8" s="79">
        <v>99</v>
      </c>
      <c r="G8" s="81">
        <v>2.8076923076923075</v>
      </c>
      <c r="H8" s="82">
        <v>1.6817593790426907E-2</v>
      </c>
      <c r="I8" s="83">
        <v>6.8370165745856359E-2</v>
      </c>
      <c r="J8" s="84">
        <v>5.1552571955429451</v>
      </c>
      <c r="K8" s="85">
        <v>1546</v>
      </c>
      <c r="L8" s="86">
        <v>1448</v>
      </c>
      <c r="M8" s="87">
        <f t="shared" si="1"/>
        <v>-6.3389391979301421E-2</v>
      </c>
      <c r="O8" s="65"/>
    </row>
    <row r="9" spans="1:15" x14ac:dyDescent="0.2">
      <c r="A9" s="54" t="s">
        <v>24</v>
      </c>
      <c r="B9" s="55">
        <v>361</v>
      </c>
      <c r="C9" s="56">
        <v>259</v>
      </c>
      <c r="D9" s="57">
        <f t="shared" si="0"/>
        <v>-102</v>
      </c>
      <c r="E9" s="56">
        <v>319</v>
      </c>
      <c r="F9" s="56">
        <v>233</v>
      </c>
      <c r="G9" s="58">
        <v>-0.26959247648902823</v>
      </c>
      <c r="H9" s="59">
        <v>8.9330719686362359E-2</v>
      </c>
      <c r="I9" s="60">
        <v>6.6934788853777655E-2</v>
      </c>
      <c r="J9" s="61">
        <v>-2.2395930832584705</v>
      </c>
      <c r="K9" s="62">
        <v>3571</v>
      </c>
      <c r="L9" s="63">
        <v>3481</v>
      </c>
      <c r="M9" s="64">
        <f t="shared" si="1"/>
        <v>-2.520302436292355E-2</v>
      </c>
      <c r="O9" s="65"/>
    </row>
    <row r="10" spans="1:15" x14ac:dyDescent="0.2">
      <c r="A10" s="88" t="s">
        <v>25</v>
      </c>
      <c r="B10" s="89">
        <v>361</v>
      </c>
      <c r="C10" s="90">
        <v>259</v>
      </c>
      <c r="D10" s="91">
        <f t="shared" si="0"/>
        <v>-102</v>
      </c>
      <c r="E10" s="90">
        <v>319</v>
      </c>
      <c r="F10" s="90">
        <v>233</v>
      </c>
      <c r="G10" s="92">
        <v>-0.26959247648902823</v>
      </c>
      <c r="H10" s="93">
        <v>8.9330719686362359E-2</v>
      </c>
      <c r="I10" s="94">
        <v>6.6934788853777655E-2</v>
      </c>
      <c r="J10" s="95">
        <v>-2.2395930832584705</v>
      </c>
      <c r="K10" s="96">
        <v>3571</v>
      </c>
      <c r="L10" s="97">
        <v>3481</v>
      </c>
      <c r="M10" s="98">
        <f t="shared" si="1"/>
        <v>-2.520302436292355E-2</v>
      </c>
      <c r="O10" s="65"/>
    </row>
    <row r="11" spans="1:15" x14ac:dyDescent="0.2">
      <c r="A11" s="54" t="s">
        <v>26</v>
      </c>
      <c r="B11" s="55">
        <v>251</v>
      </c>
      <c r="C11" s="56">
        <v>344</v>
      </c>
      <c r="D11" s="57">
        <f t="shared" si="0"/>
        <v>93</v>
      </c>
      <c r="E11" s="56">
        <v>192</v>
      </c>
      <c r="F11" s="56">
        <v>303</v>
      </c>
      <c r="G11" s="58">
        <v>0.578125</v>
      </c>
      <c r="H11" s="59">
        <v>7.8882497945768279E-2</v>
      </c>
      <c r="I11" s="60">
        <v>0.12801013941698353</v>
      </c>
      <c r="J11" s="61">
        <v>4.9127641471215249</v>
      </c>
      <c r="K11" s="62">
        <v>2434</v>
      </c>
      <c r="L11" s="63">
        <v>2367</v>
      </c>
      <c r="M11" s="64">
        <f t="shared" si="1"/>
        <v>-2.7526705012325389E-2</v>
      </c>
      <c r="O11" s="65"/>
    </row>
    <row r="12" spans="1:15" x14ac:dyDescent="0.2">
      <c r="A12" s="88" t="s">
        <v>27</v>
      </c>
      <c r="B12" s="89">
        <v>251</v>
      </c>
      <c r="C12" s="90">
        <v>344</v>
      </c>
      <c r="D12" s="91">
        <f t="shared" si="0"/>
        <v>93</v>
      </c>
      <c r="E12" s="90">
        <v>192</v>
      </c>
      <c r="F12" s="90">
        <v>303</v>
      </c>
      <c r="G12" s="92">
        <v>0.578125</v>
      </c>
      <c r="H12" s="93">
        <v>7.8882497945768279E-2</v>
      </c>
      <c r="I12" s="94">
        <v>0.12801013941698353</v>
      </c>
      <c r="J12" s="95">
        <v>4.9127641471215249</v>
      </c>
      <c r="K12" s="96">
        <v>2434</v>
      </c>
      <c r="L12" s="97">
        <v>2367</v>
      </c>
      <c r="M12" s="98">
        <f t="shared" si="1"/>
        <v>-2.7526705012325389E-2</v>
      </c>
      <c r="O12" s="65"/>
    </row>
    <row r="13" spans="1:15" x14ac:dyDescent="0.2">
      <c r="A13" s="54" t="s">
        <v>28</v>
      </c>
      <c r="B13" s="55">
        <v>31</v>
      </c>
      <c r="C13" s="56">
        <v>248</v>
      </c>
      <c r="D13" s="57">
        <f t="shared" si="0"/>
        <v>217</v>
      </c>
      <c r="E13" s="56">
        <v>646</v>
      </c>
      <c r="F13" s="56">
        <v>940</v>
      </c>
      <c r="G13" s="58">
        <v>0.45510835913312692</v>
      </c>
      <c r="H13" s="59">
        <v>9.0210864404412797E-2</v>
      </c>
      <c r="I13" s="60">
        <v>0.13333333333333333</v>
      </c>
      <c r="J13" s="61">
        <v>4.3122468928920537</v>
      </c>
      <c r="K13" s="62">
        <v>9412</v>
      </c>
      <c r="L13" s="63">
        <v>9109</v>
      </c>
      <c r="M13" s="64">
        <f t="shared" si="1"/>
        <v>-3.2192945176370592E-2</v>
      </c>
      <c r="O13" s="65"/>
    </row>
    <row r="14" spans="1:15" x14ac:dyDescent="0.2">
      <c r="A14" s="66" t="s">
        <v>29</v>
      </c>
      <c r="B14" s="67">
        <v>31</v>
      </c>
      <c r="C14" s="68">
        <v>28</v>
      </c>
      <c r="D14" s="69">
        <f t="shared" si="0"/>
        <v>-3</v>
      </c>
      <c r="E14" s="68">
        <v>317</v>
      </c>
      <c r="F14" s="68">
        <v>756</v>
      </c>
      <c r="G14" s="70">
        <v>1.3848580441640379</v>
      </c>
      <c r="H14" s="71">
        <v>0.11177715091678421</v>
      </c>
      <c r="I14" s="72">
        <v>0.27282569469505591</v>
      </c>
      <c r="J14" s="73">
        <v>16.10485437782717</v>
      </c>
      <c r="K14" s="74">
        <v>2836</v>
      </c>
      <c r="L14" s="75">
        <v>2771</v>
      </c>
      <c r="M14" s="76">
        <f t="shared" si="1"/>
        <v>-2.2919605077574047E-2</v>
      </c>
      <c r="O14" s="65"/>
    </row>
    <row r="15" spans="1:15" x14ac:dyDescent="0.2">
      <c r="A15" s="77" t="s">
        <v>30</v>
      </c>
      <c r="B15" s="78"/>
      <c r="C15" s="79">
        <v>220</v>
      </c>
      <c r="D15" s="80">
        <f t="shared" si="0"/>
        <v>220</v>
      </c>
      <c r="E15" s="79">
        <v>329</v>
      </c>
      <c r="F15" s="79">
        <v>184</v>
      </c>
      <c r="G15" s="81">
        <v>-0.44072948328267475</v>
      </c>
      <c r="H15" s="82">
        <v>7.6069364161849715E-2</v>
      </c>
      <c r="I15" s="83">
        <v>4.3000701098387474E-2</v>
      </c>
      <c r="J15" s="84">
        <v>-3.3068663063462242</v>
      </c>
      <c r="K15" s="85">
        <v>4325</v>
      </c>
      <c r="L15" s="86">
        <v>4279</v>
      </c>
      <c r="M15" s="87">
        <f t="shared" si="1"/>
        <v>-1.0635838150289017E-2</v>
      </c>
      <c r="O15" s="65"/>
    </row>
    <row r="16" spans="1:15" x14ac:dyDescent="0.2">
      <c r="A16" s="54" t="s">
        <v>31</v>
      </c>
      <c r="B16" s="99"/>
      <c r="C16" s="100">
        <v>474</v>
      </c>
      <c r="D16" s="101">
        <f t="shared" si="0"/>
        <v>474</v>
      </c>
      <c r="E16" s="100"/>
      <c r="F16" s="100">
        <v>437</v>
      </c>
      <c r="G16" s="102" t="s">
        <v>32</v>
      </c>
      <c r="H16" s="99"/>
      <c r="I16" s="60">
        <v>0.12289088863892013</v>
      </c>
      <c r="J16" s="103" t="s">
        <v>32</v>
      </c>
      <c r="K16" s="104">
        <v>3625</v>
      </c>
      <c r="L16" s="63">
        <v>3556</v>
      </c>
      <c r="M16" s="105" t="s">
        <v>32</v>
      </c>
      <c r="O16" s="65"/>
    </row>
    <row r="17" spans="1:15" x14ac:dyDescent="0.2">
      <c r="A17" s="88" t="s">
        <v>33</v>
      </c>
      <c r="B17" s="106"/>
      <c r="C17" s="107">
        <v>474</v>
      </c>
      <c r="D17" s="108">
        <f t="shared" si="0"/>
        <v>474</v>
      </c>
      <c r="E17" s="107"/>
      <c r="F17" s="107">
        <v>437</v>
      </c>
      <c r="G17" s="109" t="s">
        <v>32</v>
      </c>
      <c r="H17" s="106"/>
      <c r="I17" s="94">
        <v>0.12289088863892013</v>
      </c>
      <c r="J17" s="110" t="s">
        <v>32</v>
      </c>
      <c r="K17" s="111">
        <v>3625</v>
      </c>
      <c r="L17" s="97">
        <v>3556</v>
      </c>
      <c r="M17" s="112" t="s">
        <v>32</v>
      </c>
      <c r="O17" s="65"/>
    </row>
    <row r="18" spans="1:15" x14ac:dyDescent="0.2">
      <c r="A18" s="54" t="s">
        <v>34</v>
      </c>
      <c r="B18" s="55">
        <v>389</v>
      </c>
      <c r="C18" s="56">
        <v>887</v>
      </c>
      <c r="D18" s="57">
        <f t="shared" si="0"/>
        <v>498</v>
      </c>
      <c r="E18" s="56">
        <v>324</v>
      </c>
      <c r="F18" s="56">
        <v>814</v>
      </c>
      <c r="G18" s="58">
        <v>1.5123456790123457</v>
      </c>
      <c r="H18" s="59">
        <v>9.2150170648464161E-2</v>
      </c>
      <c r="I18" s="60">
        <v>0.24481203007518798</v>
      </c>
      <c r="J18" s="61">
        <v>15.266185942672383</v>
      </c>
      <c r="K18" s="62">
        <v>3516</v>
      </c>
      <c r="L18" s="63">
        <v>3325</v>
      </c>
      <c r="M18" s="64">
        <f t="shared" si="1"/>
        <v>-5.4323094425483505E-2</v>
      </c>
      <c r="O18" s="65"/>
    </row>
    <row r="19" spans="1:15" x14ac:dyDescent="0.2">
      <c r="A19" s="88" t="s">
        <v>35</v>
      </c>
      <c r="B19" s="89">
        <v>389</v>
      </c>
      <c r="C19" s="90">
        <v>887</v>
      </c>
      <c r="D19" s="91">
        <f t="shared" si="0"/>
        <v>498</v>
      </c>
      <c r="E19" s="90">
        <v>324</v>
      </c>
      <c r="F19" s="90">
        <v>814</v>
      </c>
      <c r="G19" s="92">
        <v>1.5123456790123457</v>
      </c>
      <c r="H19" s="93">
        <v>9.2150170648464161E-2</v>
      </c>
      <c r="I19" s="94">
        <v>0.24481203007518798</v>
      </c>
      <c r="J19" s="95">
        <v>15.266185942672383</v>
      </c>
      <c r="K19" s="96">
        <v>3516</v>
      </c>
      <c r="L19" s="97">
        <v>3325</v>
      </c>
      <c r="M19" s="98">
        <f t="shared" si="1"/>
        <v>-5.4323094425483505E-2</v>
      </c>
      <c r="O19" s="65"/>
    </row>
    <row r="20" spans="1:15" x14ac:dyDescent="0.2">
      <c r="A20" s="54" t="s">
        <v>36</v>
      </c>
      <c r="B20" s="55">
        <v>23</v>
      </c>
      <c r="C20" s="56">
        <v>95</v>
      </c>
      <c r="D20" s="57">
        <f t="shared" si="0"/>
        <v>72</v>
      </c>
      <c r="E20" s="56">
        <v>6</v>
      </c>
      <c r="F20" s="56">
        <v>45</v>
      </c>
      <c r="G20" s="58">
        <v>6.5</v>
      </c>
      <c r="H20" s="59">
        <v>1.0968921389396709E-2</v>
      </c>
      <c r="I20" s="60">
        <v>8.2417582417582416E-2</v>
      </c>
      <c r="J20" s="61">
        <v>7.14486610281857</v>
      </c>
      <c r="K20" s="62">
        <v>547</v>
      </c>
      <c r="L20" s="63">
        <v>546</v>
      </c>
      <c r="M20" s="64">
        <f t="shared" si="1"/>
        <v>-1.8281535648994515E-3</v>
      </c>
      <c r="O20" s="65"/>
    </row>
    <row r="21" spans="1:15" x14ac:dyDescent="0.2">
      <c r="A21" s="88" t="s">
        <v>37</v>
      </c>
      <c r="B21" s="89">
        <v>23</v>
      </c>
      <c r="C21" s="90">
        <v>95</v>
      </c>
      <c r="D21" s="91">
        <f t="shared" si="0"/>
        <v>72</v>
      </c>
      <c r="E21" s="90">
        <v>6</v>
      </c>
      <c r="F21" s="90">
        <v>45</v>
      </c>
      <c r="G21" s="92">
        <v>6.5</v>
      </c>
      <c r="H21" s="93">
        <v>1.0968921389396709E-2</v>
      </c>
      <c r="I21" s="94">
        <v>8.2417582417582416E-2</v>
      </c>
      <c r="J21" s="95">
        <v>7.14486610281857</v>
      </c>
      <c r="K21" s="96">
        <v>547</v>
      </c>
      <c r="L21" s="97">
        <v>546</v>
      </c>
      <c r="M21" s="98">
        <f t="shared" si="1"/>
        <v>-1.8281535648994515E-3</v>
      </c>
      <c r="O21" s="65"/>
    </row>
    <row r="22" spans="1:15" x14ac:dyDescent="0.2">
      <c r="A22" s="54" t="s">
        <v>38</v>
      </c>
      <c r="B22" s="55">
        <v>931</v>
      </c>
      <c r="C22" s="56">
        <v>1092</v>
      </c>
      <c r="D22" s="57">
        <f t="shared" si="0"/>
        <v>161</v>
      </c>
      <c r="E22" s="56">
        <v>916</v>
      </c>
      <c r="F22" s="56">
        <v>981</v>
      </c>
      <c r="G22" s="58">
        <v>7.0960698689956331E-2</v>
      </c>
      <c r="H22" s="59">
        <v>8.5114291023973235E-2</v>
      </c>
      <c r="I22" s="60">
        <v>9.7215340402338715E-2</v>
      </c>
      <c r="J22" s="61">
        <v>1.210104937836548</v>
      </c>
      <c r="K22" s="62">
        <v>10762</v>
      </c>
      <c r="L22" s="63">
        <v>10091</v>
      </c>
      <c r="M22" s="64">
        <f t="shared" si="1"/>
        <v>-6.2349005761010962E-2</v>
      </c>
      <c r="O22" s="65"/>
    </row>
    <row r="23" spans="1:15" x14ac:dyDescent="0.2">
      <c r="A23" s="66" t="s">
        <v>39</v>
      </c>
      <c r="B23" s="67">
        <v>22</v>
      </c>
      <c r="C23" s="68">
        <v>18</v>
      </c>
      <c r="D23" s="69">
        <f t="shared" si="0"/>
        <v>-4</v>
      </c>
      <c r="E23" s="68">
        <v>24</v>
      </c>
      <c r="F23" s="68">
        <v>18</v>
      </c>
      <c r="G23" s="70">
        <v>-0.25</v>
      </c>
      <c r="H23" s="71">
        <v>1.4067995310668231E-2</v>
      </c>
      <c r="I23" s="72">
        <v>1.2244897959183673E-2</v>
      </c>
      <c r="J23" s="73">
        <v>-0.18230973514845578</v>
      </c>
      <c r="K23" s="74">
        <v>1706</v>
      </c>
      <c r="L23" s="75">
        <v>1470</v>
      </c>
      <c r="M23" s="76">
        <f t="shared" si="1"/>
        <v>-0.13833528722157093</v>
      </c>
      <c r="O23" s="65"/>
    </row>
    <row r="24" spans="1:15" x14ac:dyDescent="0.2">
      <c r="A24" s="113" t="s">
        <v>40</v>
      </c>
      <c r="B24" s="114">
        <v>235</v>
      </c>
      <c r="C24" s="115">
        <v>205</v>
      </c>
      <c r="D24" s="116">
        <f t="shared" si="0"/>
        <v>-30</v>
      </c>
      <c r="E24" s="115">
        <v>225</v>
      </c>
      <c r="F24" s="115">
        <v>201</v>
      </c>
      <c r="G24" s="117">
        <v>-0.10666666666666667</v>
      </c>
      <c r="H24" s="118">
        <v>9.1537835638730677E-2</v>
      </c>
      <c r="I24" s="119">
        <v>8.8003502626970223E-2</v>
      </c>
      <c r="J24" s="120">
        <v>-0.35343330117604543</v>
      </c>
      <c r="K24" s="121">
        <v>2458</v>
      </c>
      <c r="L24" s="122">
        <v>2284</v>
      </c>
      <c r="M24" s="123">
        <f t="shared" si="1"/>
        <v>-7.0789259560618392E-2</v>
      </c>
      <c r="O24" s="65"/>
    </row>
    <row r="25" spans="1:15" x14ac:dyDescent="0.2">
      <c r="A25" s="113" t="s">
        <v>41</v>
      </c>
      <c r="B25" s="114">
        <v>198</v>
      </c>
      <c r="C25" s="115">
        <v>396</v>
      </c>
      <c r="D25" s="116">
        <f t="shared" si="0"/>
        <v>198</v>
      </c>
      <c r="E25" s="115">
        <v>176</v>
      </c>
      <c r="F25" s="115">
        <v>340</v>
      </c>
      <c r="G25" s="117">
        <v>0.93181818181818177</v>
      </c>
      <c r="H25" s="118">
        <v>6.7718353212774141E-2</v>
      </c>
      <c r="I25" s="119">
        <v>0.12743628185907047</v>
      </c>
      <c r="J25" s="120">
        <v>5.9717928646296325</v>
      </c>
      <c r="K25" s="121">
        <v>2599</v>
      </c>
      <c r="L25" s="122">
        <v>2668</v>
      </c>
      <c r="M25" s="123">
        <f t="shared" si="1"/>
        <v>2.6548672566371681E-2</v>
      </c>
      <c r="O25" s="65"/>
    </row>
    <row r="26" spans="1:15" x14ac:dyDescent="0.2">
      <c r="A26" s="77" t="s">
        <v>42</v>
      </c>
      <c r="B26" s="78">
        <v>476</v>
      </c>
      <c r="C26" s="79">
        <v>473</v>
      </c>
      <c r="D26" s="80">
        <f t="shared" si="0"/>
        <v>-3</v>
      </c>
      <c r="E26" s="79">
        <v>491</v>
      </c>
      <c r="F26" s="79">
        <v>422</v>
      </c>
      <c r="G26" s="81">
        <v>-0.14052953156822812</v>
      </c>
      <c r="H26" s="82">
        <v>0.12278069517379345</v>
      </c>
      <c r="I26" s="83">
        <v>0.11501771599890978</v>
      </c>
      <c r="J26" s="84">
        <v>-0.77629791748836663</v>
      </c>
      <c r="K26" s="85">
        <v>3999</v>
      </c>
      <c r="L26" s="86">
        <v>3669</v>
      </c>
      <c r="M26" s="87">
        <f t="shared" si="1"/>
        <v>-8.2520630157539382E-2</v>
      </c>
      <c r="O26" s="65"/>
    </row>
    <row r="27" spans="1:15" x14ac:dyDescent="0.2">
      <c r="A27" s="54" t="s">
        <v>43</v>
      </c>
      <c r="B27" s="55">
        <v>264</v>
      </c>
      <c r="C27" s="56">
        <v>234</v>
      </c>
      <c r="D27" s="57">
        <f t="shared" si="0"/>
        <v>-30</v>
      </c>
      <c r="E27" s="56">
        <v>227</v>
      </c>
      <c r="F27" s="56">
        <v>204</v>
      </c>
      <c r="G27" s="58">
        <v>-0.1013215859030837</v>
      </c>
      <c r="H27" s="59">
        <v>6.9717444717444718E-2</v>
      </c>
      <c r="I27" s="60">
        <v>6.3079777365491654E-2</v>
      </c>
      <c r="J27" s="61">
        <v>-0.66376673519530638</v>
      </c>
      <c r="K27" s="62">
        <v>3256</v>
      </c>
      <c r="L27" s="63">
        <v>3234</v>
      </c>
      <c r="M27" s="64">
        <f t="shared" si="1"/>
        <v>-6.7567567567567571E-3</v>
      </c>
      <c r="O27" s="65"/>
    </row>
    <row r="28" spans="1:15" x14ac:dyDescent="0.2">
      <c r="A28" s="88" t="s">
        <v>44</v>
      </c>
      <c r="B28" s="89">
        <v>264</v>
      </c>
      <c r="C28" s="90">
        <v>234</v>
      </c>
      <c r="D28" s="91">
        <f t="shared" si="0"/>
        <v>-30</v>
      </c>
      <c r="E28" s="90">
        <v>227</v>
      </c>
      <c r="F28" s="90">
        <v>204</v>
      </c>
      <c r="G28" s="92">
        <v>-0.1013215859030837</v>
      </c>
      <c r="H28" s="93">
        <v>6.9717444717444718E-2</v>
      </c>
      <c r="I28" s="94">
        <v>6.3079777365491654E-2</v>
      </c>
      <c r="J28" s="95">
        <v>-0.66376673519530638</v>
      </c>
      <c r="K28" s="96">
        <v>3256</v>
      </c>
      <c r="L28" s="97">
        <v>3234</v>
      </c>
      <c r="M28" s="98">
        <f t="shared" si="1"/>
        <v>-6.7567567567567571E-3</v>
      </c>
      <c r="O28" s="65"/>
    </row>
    <row r="29" spans="1:15" x14ac:dyDescent="0.2">
      <c r="A29" s="54" t="s">
        <v>45</v>
      </c>
      <c r="B29" s="55">
        <v>870</v>
      </c>
      <c r="C29" s="56">
        <v>1366</v>
      </c>
      <c r="D29" s="57">
        <f t="shared" si="0"/>
        <v>496</v>
      </c>
      <c r="E29" s="56">
        <v>781</v>
      </c>
      <c r="F29" s="56">
        <v>1094</v>
      </c>
      <c r="G29" s="58">
        <v>0.40076824583866838</v>
      </c>
      <c r="H29" s="59">
        <v>0.12357594936708861</v>
      </c>
      <c r="I29" s="60">
        <v>0.17409293443666454</v>
      </c>
      <c r="J29" s="61">
        <v>5.0516985069575933</v>
      </c>
      <c r="K29" s="62">
        <v>6320</v>
      </c>
      <c r="L29" s="63">
        <v>6284</v>
      </c>
      <c r="M29" s="64">
        <f t="shared" si="1"/>
        <v>-5.6962025316455696E-3</v>
      </c>
      <c r="O29" s="65"/>
    </row>
    <row r="30" spans="1:15" x14ac:dyDescent="0.2">
      <c r="A30" s="66" t="s">
        <v>46</v>
      </c>
      <c r="B30" s="67">
        <v>282</v>
      </c>
      <c r="C30" s="68">
        <v>275</v>
      </c>
      <c r="D30" s="69">
        <f t="shared" si="0"/>
        <v>-7</v>
      </c>
      <c r="E30" s="68">
        <v>255</v>
      </c>
      <c r="F30" s="68">
        <v>263</v>
      </c>
      <c r="G30" s="70">
        <v>3.1372549019607843E-2</v>
      </c>
      <c r="H30" s="71">
        <v>0.15558267236119586</v>
      </c>
      <c r="I30" s="72">
        <v>0.15488810365135453</v>
      </c>
      <c r="J30" s="73">
        <v>-6.9456870984133112E-2</v>
      </c>
      <c r="K30" s="74">
        <v>1639</v>
      </c>
      <c r="L30" s="75">
        <v>1698</v>
      </c>
      <c r="M30" s="76">
        <f t="shared" si="1"/>
        <v>3.5997559487492371E-2</v>
      </c>
      <c r="O30" s="65"/>
    </row>
    <row r="31" spans="1:15" x14ac:dyDescent="0.2">
      <c r="A31" s="77" t="s">
        <v>47</v>
      </c>
      <c r="B31" s="78">
        <v>588</v>
      </c>
      <c r="C31" s="79">
        <v>1091</v>
      </c>
      <c r="D31" s="80">
        <f t="shared" si="0"/>
        <v>503</v>
      </c>
      <c r="E31" s="79">
        <v>526</v>
      </c>
      <c r="F31" s="79">
        <v>831</v>
      </c>
      <c r="G31" s="81">
        <v>0.57984790874524716</v>
      </c>
      <c r="H31" s="82">
        <v>0.11236915189062166</v>
      </c>
      <c r="I31" s="83">
        <v>0.18120366332315743</v>
      </c>
      <c r="J31" s="84">
        <v>6.883451143253577</v>
      </c>
      <c r="K31" s="85">
        <v>4681</v>
      </c>
      <c r="L31" s="86">
        <v>4586</v>
      </c>
      <c r="M31" s="87">
        <f t="shared" si="1"/>
        <v>-2.0294808801538132E-2</v>
      </c>
      <c r="O31" s="65"/>
    </row>
    <row r="32" spans="1:15" x14ac:dyDescent="0.2">
      <c r="A32" s="54" t="s">
        <v>48</v>
      </c>
      <c r="B32" s="55">
        <v>1333</v>
      </c>
      <c r="C32" s="56">
        <v>1386</v>
      </c>
      <c r="D32" s="57">
        <f t="shared" si="0"/>
        <v>53</v>
      </c>
      <c r="E32" s="56">
        <v>963</v>
      </c>
      <c r="F32" s="56">
        <v>915</v>
      </c>
      <c r="G32" s="58">
        <v>-4.9844236760124609E-2</v>
      </c>
      <c r="H32" s="59">
        <v>7.5275541311654814E-2</v>
      </c>
      <c r="I32" s="60">
        <v>6.9407570355761214E-2</v>
      </c>
      <c r="J32" s="61">
        <v>-0.58679709558936</v>
      </c>
      <c r="K32" s="62">
        <v>12793</v>
      </c>
      <c r="L32" s="63">
        <v>13183</v>
      </c>
      <c r="M32" s="64">
        <f t="shared" si="1"/>
        <v>3.0485421715000391E-2</v>
      </c>
      <c r="O32" s="65"/>
    </row>
    <row r="33" spans="1:15" x14ac:dyDescent="0.2">
      <c r="A33" s="66" t="s">
        <v>49</v>
      </c>
      <c r="B33" s="67">
        <v>134</v>
      </c>
      <c r="C33" s="68">
        <v>218</v>
      </c>
      <c r="D33" s="69">
        <f t="shared" si="0"/>
        <v>84</v>
      </c>
      <c r="E33" s="68">
        <v>109</v>
      </c>
      <c r="F33" s="68">
        <v>176</v>
      </c>
      <c r="G33" s="70">
        <v>0.61467889908256879</v>
      </c>
      <c r="H33" s="71">
        <v>5.5954825462012317E-2</v>
      </c>
      <c r="I33" s="72">
        <v>8.9750127485976536E-2</v>
      </c>
      <c r="J33" s="73">
        <v>3.3795302023964218</v>
      </c>
      <c r="K33" s="74">
        <v>1948</v>
      </c>
      <c r="L33" s="75">
        <v>1961</v>
      </c>
      <c r="M33" s="76">
        <f t="shared" si="1"/>
        <v>6.673511293634497E-3</v>
      </c>
      <c r="O33" s="65"/>
    </row>
    <row r="34" spans="1:15" x14ac:dyDescent="0.2">
      <c r="A34" s="113" t="s">
        <v>50</v>
      </c>
      <c r="B34" s="114">
        <v>632</v>
      </c>
      <c r="C34" s="115">
        <v>555</v>
      </c>
      <c r="D34" s="116">
        <f t="shared" si="0"/>
        <v>-77</v>
      </c>
      <c r="E34" s="115">
        <v>352</v>
      </c>
      <c r="F34" s="115">
        <v>212</v>
      </c>
      <c r="G34" s="117">
        <v>-0.39772727272727271</v>
      </c>
      <c r="H34" s="118">
        <v>4.6641049423612031E-2</v>
      </c>
      <c r="I34" s="119">
        <v>2.6319056486654252E-2</v>
      </c>
      <c r="J34" s="120">
        <v>-2.0321992936957778</v>
      </c>
      <c r="K34" s="121">
        <v>7547</v>
      </c>
      <c r="L34" s="122">
        <v>8055</v>
      </c>
      <c r="M34" s="123">
        <f t="shared" si="1"/>
        <v>6.7311514509076451E-2</v>
      </c>
      <c r="O34" s="65"/>
    </row>
    <row r="35" spans="1:15" x14ac:dyDescent="0.2">
      <c r="A35" s="113" t="s">
        <v>51</v>
      </c>
      <c r="B35" s="114">
        <v>62</v>
      </c>
      <c r="C35" s="115">
        <v>77</v>
      </c>
      <c r="D35" s="116">
        <f t="shared" si="0"/>
        <v>15</v>
      </c>
      <c r="E35" s="115">
        <v>52</v>
      </c>
      <c r="F35" s="115">
        <v>63</v>
      </c>
      <c r="G35" s="117">
        <v>0.21153846153846154</v>
      </c>
      <c r="H35" s="118">
        <v>3.0552291421856639E-2</v>
      </c>
      <c r="I35" s="119">
        <v>3.783783783783784E-2</v>
      </c>
      <c r="J35" s="120">
        <v>0.72855464159812011</v>
      </c>
      <c r="K35" s="121">
        <v>1702</v>
      </c>
      <c r="L35" s="122">
        <v>1665</v>
      </c>
      <c r="M35" s="123">
        <f t="shared" si="1"/>
        <v>-2.1739130434782608E-2</v>
      </c>
      <c r="O35" s="65"/>
    </row>
    <row r="36" spans="1:15" x14ac:dyDescent="0.2">
      <c r="A36" s="77" t="s">
        <v>52</v>
      </c>
      <c r="B36" s="78">
        <v>505</v>
      </c>
      <c r="C36" s="79">
        <v>536</v>
      </c>
      <c r="D36" s="80">
        <f t="shared" si="0"/>
        <v>31</v>
      </c>
      <c r="E36" s="79">
        <v>450</v>
      </c>
      <c r="F36" s="79">
        <v>464</v>
      </c>
      <c r="G36" s="81">
        <v>3.111111111111111E-2</v>
      </c>
      <c r="H36" s="82">
        <v>0.28195488721804512</v>
      </c>
      <c r="I36" s="83">
        <v>0.30892143808255657</v>
      </c>
      <c r="J36" s="84">
        <v>2.6966550864511438</v>
      </c>
      <c r="K36" s="85">
        <v>1596</v>
      </c>
      <c r="L36" s="86">
        <v>1502</v>
      </c>
      <c r="M36" s="87">
        <f t="shared" si="1"/>
        <v>-5.889724310776942E-2</v>
      </c>
      <c r="O36" s="65"/>
    </row>
    <row r="37" spans="1:15" x14ac:dyDescent="0.2">
      <c r="A37" s="54" t="s">
        <v>53</v>
      </c>
      <c r="B37" s="55">
        <v>390</v>
      </c>
      <c r="C37" s="56">
        <v>599</v>
      </c>
      <c r="D37" s="57">
        <f t="shared" si="0"/>
        <v>209</v>
      </c>
      <c r="E37" s="56">
        <v>154</v>
      </c>
      <c r="F37" s="56">
        <v>278</v>
      </c>
      <c r="G37" s="58">
        <v>0.80519480519480524</v>
      </c>
      <c r="H37" s="59">
        <v>8.6419753086419748E-2</v>
      </c>
      <c r="I37" s="60">
        <v>0.15308370044052863</v>
      </c>
      <c r="J37" s="61">
        <v>6.6663947354108881</v>
      </c>
      <c r="K37" s="62">
        <v>1782</v>
      </c>
      <c r="L37" s="63">
        <v>1816</v>
      </c>
      <c r="M37" s="64">
        <f t="shared" si="1"/>
        <v>1.9079685746352413E-2</v>
      </c>
      <c r="O37" s="65"/>
    </row>
    <row r="38" spans="1:15" x14ac:dyDescent="0.2">
      <c r="A38" s="88" t="s">
        <v>54</v>
      </c>
      <c r="B38" s="89">
        <v>390</v>
      </c>
      <c r="C38" s="90">
        <v>599</v>
      </c>
      <c r="D38" s="91">
        <f t="shared" si="0"/>
        <v>209</v>
      </c>
      <c r="E38" s="90">
        <v>154</v>
      </c>
      <c r="F38" s="90">
        <v>278</v>
      </c>
      <c r="G38" s="92">
        <v>0.80519480519480524</v>
      </c>
      <c r="H38" s="93">
        <v>8.6419753086419748E-2</v>
      </c>
      <c r="I38" s="94">
        <v>0.15308370044052863</v>
      </c>
      <c r="J38" s="95">
        <v>6.6663947354108881</v>
      </c>
      <c r="K38" s="96">
        <v>1782</v>
      </c>
      <c r="L38" s="97">
        <v>1816</v>
      </c>
      <c r="M38" s="98">
        <f t="shared" si="1"/>
        <v>1.9079685746352413E-2</v>
      </c>
      <c r="O38" s="65"/>
    </row>
    <row r="39" spans="1:15" x14ac:dyDescent="0.2">
      <c r="A39" s="54" t="s">
        <v>55</v>
      </c>
      <c r="B39" s="55">
        <v>475</v>
      </c>
      <c r="C39" s="56">
        <v>434</v>
      </c>
      <c r="D39" s="57">
        <f t="shared" si="0"/>
        <v>-41</v>
      </c>
      <c r="E39" s="56">
        <v>452</v>
      </c>
      <c r="F39" s="56">
        <v>920</v>
      </c>
      <c r="G39" s="58">
        <v>1.0353982300884956</v>
      </c>
      <c r="H39" s="59">
        <v>6.167280665848001E-2</v>
      </c>
      <c r="I39" s="60">
        <v>8.315256688358641E-2</v>
      </c>
      <c r="J39" s="61">
        <v>2.1479760225106399</v>
      </c>
      <c r="K39" s="62">
        <v>11922</v>
      </c>
      <c r="L39" s="63">
        <v>11064</v>
      </c>
      <c r="M39" s="64">
        <f t="shared" si="1"/>
        <v>-7.1967790639154511E-2</v>
      </c>
      <c r="O39" s="65"/>
    </row>
    <row r="40" spans="1:15" x14ac:dyDescent="0.2">
      <c r="A40" s="66" t="s">
        <v>56</v>
      </c>
      <c r="B40" s="67">
        <v>383</v>
      </c>
      <c r="C40" s="68">
        <v>233</v>
      </c>
      <c r="D40" s="69">
        <f t="shared" si="0"/>
        <v>-150</v>
      </c>
      <c r="E40" s="68">
        <v>202</v>
      </c>
      <c r="F40" s="68">
        <v>238</v>
      </c>
      <c r="G40" s="70">
        <v>0.17821782178217821</v>
      </c>
      <c r="H40" s="71">
        <v>0.12198067632850242</v>
      </c>
      <c r="I40" s="72">
        <v>0.13909994155464642</v>
      </c>
      <c r="J40" s="73">
        <v>1.7119265226144</v>
      </c>
      <c r="K40" s="74">
        <v>1656</v>
      </c>
      <c r="L40" s="75">
        <v>1711</v>
      </c>
      <c r="M40" s="76">
        <f t="shared" si="1"/>
        <v>3.3212560386473432E-2</v>
      </c>
      <c r="O40" s="65"/>
    </row>
    <row r="41" spans="1:15" x14ac:dyDescent="0.2">
      <c r="A41" s="66" t="s">
        <v>150</v>
      </c>
      <c r="B41" s="67"/>
      <c r="C41" s="68"/>
      <c r="D41" s="69"/>
      <c r="E41" s="68"/>
      <c r="F41" s="68">
        <v>416</v>
      </c>
      <c r="G41" s="124" t="s">
        <v>32</v>
      </c>
      <c r="H41" s="71"/>
      <c r="I41" s="72">
        <v>0.11225040474905558</v>
      </c>
      <c r="J41" s="125" t="s">
        <v>32</v>
      </c>
      <c r="K41" s="74">
        <v>4593</v>
      </c>
      <c r="L41" s="75">
        <v>3706</v>
      </c>
      <c r="M41" s="126" t="s">
        <v>32</v>
      </c>
      <c r="O41" s="65"/>
    </row>
    <row r="42" spans="1:15" x14ac:dyDescent="0.2">
      <c r="A42" s="113" t="s">
        <v>57</v>
      </c>
      <c r="B42" s="114">
        <v>9</v>
      </c>
      <c r="C42" s="115">
        <v>102</v>
      </c>
      <c r="D42" s="116">
        <f t="shared" si="0"/>
        <v>93</v>
      </c>
      <c r="E42" s="115">
        <v>169</v>
      </c>
      <c r="F42" s="115">
        <v>191</v>
      </c>
      <c r="G42" s="117">
        <v>0.13017751479289941</v>
      </c>
      <c r="H42" s="118">
        <v>4.682737600443336E-2</v>
      </c>
      <c r="I42" s="119">
        <v>5.3441522104085058E-2</v>
      </c>
      <c r="J42" s="120">
        <v>0.66141460996516976</v>
      </c>
      <c r="K42" s="121">
        <v>3609</v>
      </c>
      <c r="L42" s="122">
        <v>3574</v>
      </c>
      <c r="M42" s="123">
        <f t="shared" si="1"/>
        <v>-9.697977279024661E-3</v>
      </c>
      <c r="O42" s="65"/>
    </row>
    <row r="43" spans="1:15" x14ac:dyDescent="0.2">
      <c r="A43" s="77" t="s">
        <v>58</v>
      </c>
      <c r="B43" s="78">
        <v>83</v>
      </c>
      <c r="C43" s="79">
        <v>99</v>
      </c>
      <c r="D43" s="80">
        <f t="shared" si="0"/>
        <v>16</v>
      </c>
      <c r="E43" s="79">
        <v>81</v>
      </c>
      <c r="F43" s="79">
        <v>75</v>
      </c>
      <c r="G43" s="81">
        <v>-7.407407407407407E-2</v>
      </c>
      <c r="H43" s="82">
        <v>3.9244186046511628E-2</v>
      </c>
      <c r="I43" s="83">
        <v>3.6179450072358899E-2</v>
      </c>
      <c r="J43" s="84">
        <v>-0.30647359741527297</v>
      </c>
      <c r="K43" s="85">
        <v>2064</v>
      </c>
      <c r="L43" s="86">
        <v>2073</v>
      </c>
      <c r="M43" s="87">
        <f t="shared" si="1"/>
        <v>4.3604651162790697E-3</v>
      </c>
      <c r="O43" s="65"/>
    </row>
    <row r="44" spans="1:15" x14ac:dyDescent="0.2">
      <c r="A44" s="54" t="s">
        <v>59</v>
      </c>
      <c r="B44" s="55">
        <v>376</v>
      </c>
      <c r="C44" s="56">
        <v>983</v>
      </c>
      <c r="D44" s="57">
        <f t="shared" si="0"/>
        <v>607</v>
      </c>
      <c r="E44" s="56">
        <v>373</v>
      </c>
      <c r="F44" s="56">
        <v>911</v>
      </c>
      <c r="G44" s="58">
        <v>1.4423592493297588</v>
      </c>
      <c r="H44" s="59">
        <v>4.8153885876581461E-2</v>
      </c>
      <c r="I44" s="60">
        <v>9.8422644770959383E-2</v>
      </c>
      <c r="J44" s="61">
        <v>5.0268758894377923</v>
      </c>
      <c r="K44" s="62">
        <v>9009</v>
      </c>
      <c r="L44" s="63">
        <v>9256</v>
      </c>
      <c r="M44" s="64">
        <f t="shared" si="1"/>
        <v>2.7417027417027416E-2</v>
      </c>
      <c r="O44" s="65"/>
    </row>
    <row r="45" spans="1:15" x14ac:dyDescent="0.2">
      <c r="A45" s="66" t="s">
        <v>60</v>
      </c>
      <c r="B45" s="67">
        <v>330</v>
      </c>
      <c r="C45" s="68">
        <v>468</v>
      </c>
      <c r="D45" s="69">
        <f t="shared" si="0"/>
        <v>138</v>
      </c>
      <c r="E45" s="68">
        <v>275</v>
      </c>
      <c r="F45" s="68">
        <v>397</v>
      </c>
      <c r="G45" s="70">
        <v>0.44363636363636366</v>
      </c>
      <c r="H45" s="71">
        <v>9.1059602649006616E-2</v>
      </c>
      <c r="I45" s="72">
        <v>0.12371455282019321</v>
      </c>
      <c r="J45" s="73">
        <v>3.2654950171186594</v>
      </c>
      <c r="K45" s="74">
        <v>3020</v>
      </c>
      <c r="L45" s="75">
        <v>3209</v>
      </c>
      <c r="M45" s="76">
        <f t="shared" si="1"/>
        <v>6.2582781456953646E-2</v>
      </c>
      <c r="O45" s="65"/>
    </row>
    <row r="46" spans="1:15" x14ac:dyDescent="0.2">
      <c r="A46" s="113" t="s">
        <v>61</v>
      </c>
      <c r="B46" s="114"/>
      <c r="C46" s="115">
        <v>167</v>
      </c>
      <c r="D46" s="116">
        <f t="shared" si="0"/>
        <v>167</v>
      </c>
      <c r="E46" s="115">
        <v>53</v>
      </c>
      <c r="F46" s="115">
        <v>201</v>
      </c>
      <c r="G46" s="117">
        <v>2.7924528301886791</v>
      </c>
      <c r="H46" s="118">
        <v>1.5588235294117648E-2</v>
      </c>
      <c r="I46" s="119">
        <v>5.7841726618705035E-2</v>
      </c>
      <c r="J46" s="120">
        <v>4.2253491324587387</v>
      </c>
      <c r="K46" s="121">
        <v>3400</v>
      </c>
      <c r="L46" s="122">
        <v>3475</v>
      </c>
      <c r="M46" s="123">
        <f t="shared" si="1"/>
        <v>2.2058823529411766E-2</v>
      </c>
      <c r="O46" s="65"/>
    </row>
    <row r="47" spans="1:15" x14ac:dyDescent="0.2">
      <c r="A47" s="77" t="s">
        <v>62</v>
      </c>
      <c r="B47" s="78">
        <v>46</v>
      </c>
      <c r="C47" s="79">
        <v>199</v>
      </c>
      <c r="D47" s="80">
        <v>153</v>
      </c>
      <c r="E47" s="79">
        <v>45</v>
      </c>
      <c r="F47" s="79">
        <v>171</v>
      </c>
      <c r="G47" s="81">
        <v>2.8</v>
      </c>
      <c r="H47" s="82">
        <v>3.3936651583710405E-2</v>
      </c>
      <c r="I47" s="83">
        <v>0.12857142857142856</v>
      </c>
      <c r="J47" s="84">
        <v>9.4634776987718165</v>
      </c>
      <c r="K47" s="85">
        <v>1326</v>
      </c>
      <c r="L47" s="86">
        <v>1330</v>
      </c>
      <c r="M47" s="87">
        <v>3.016591251885541E-3</v>
      </c>
      <c r="O47" s="65"/>
    </row>
    <row r="48" spans="1:15" x14ac:dyDescent="0.2">
      <c r="A48" s="77" t="s">
        <v>151</v>
      </c>
      <c r="B48" s="78"/>
      <c r="C48" s="79">
        <v>149</v>
      </c>
      <c r="D48" s="80">
        <v>149</v>
      </c>
      <c r="E48" s="79"/>
      <c r="F48" s="79">
        <v>142</v>
      </c>
      <c r="G48" s="127" t="s">
        <v>32</v>
      </c>
      <c r="H48" s="82"/>
      <c r="I48" s="83">
        <v>0.1143317230273752</v>
      </c>
      <c r="J48" s="128" t="s">
        <v>32</v>
      </c>
      <c r="K48" s="85">
        <v>1263</v>
      </c>
      <c r="L48" s="86">
        <v>1242</v>
      </c>
      <c r="M48" s="129" t="s">
        <v>32</v>
      </c>
      <c r="O48" s="65"/>
    </row>
    <row r="49" spans="1:15" x14ac:dyDescent="0.2">
      <c r="A49" s="54" t="s">
        <v>63</v>
      </c>
      <c r="B49" s="99"/>
      <c r="C49" s="100">
        <v>244</v>
      </c>
      <c r="D49" s="101">
        <f t="shared" si="0"/>
        <v>244</v>
      </c>
      <c r="E49" s="100"/>
      <c r="F49" s="100">
        <v>160</v>
      </c>
      <c r="G49" s="102" t="s">
        <v>32</v>
      </c>
      <c r="H49" s="99"/>
      <c r="I49" s="60">
        <v>2.6648900732844771E-2</v>
      </c>
      <c r="J49" s="103" t="s">
        <v>32</v>
      </c>
      <c r="K49" s="130">
        <v>5943</v>
      </c>
      <c r="L49" s="63">
        <v>6004</v>
      </c>
      <c r="M49" s="105" t="s">
        <v>32</v>
      </c>
      <c r="O49" s="65"/>
    </row>
    <row r="50" spans="1:15" x14ac:dyDescent="0.2">
      <c r="A50" s="88" t="s">
        <v>64</v>
      </c>
      <c r="B50" s="106"/>
      <c r="C50" s="107">
        <v>244</v>
      </c>
      <c r="D50" s="108">
        <f t="shared" si="0"/>
        <v>244</v>
      </c>
      <c r="E50" s="107"/>
      <c r="F50" s="107">
        <v>160</v>
      </c>
      <c r="G50" s="109" t="s">
        <v>32</v>
      </c>
      <c r="H50" s="106"/>
      <c r="I50" s="94">
        <v>2.6648900732844771E-2</v>
      </c>
      <c r="J50" s="110" t="s">
        <v>32</v>
      </c>
      <c r="K50" s="89">
        <v>5943</v>
      </c>
      <c r="L50" s="97">
        <v>6004</v>
      </c>
      <c r="M50" s="112" t="s">
        <v>32</v>
      </c>
      <c r="O50" s="65"/>
    </row>
    <row r="51" spans="1:15" x14ac:dyDescent="0.2">
      <c r="A51" s="54" t="s">
        <v>65</v>
      </c>
      <c r="B51" s="55">
        <v>1162</v>
      </c>
      <c r="C51" s="56">
        <v>1286</v>
      </c>
      <c r="D51" s="57">
        <f t="shared" si="0"/>
        <v>124</v>
      </c>
      <c r="E51" s="56">
        <v>989</v>
      </c>
      <c r="F51" s="56">
        <v>1139</v>
      </c>
      <c r="G51" s="58">
        <v>0.15166835187057634</v>
      </c>
      <c r="H51" s="59">
        <v>0.10473366514878746</v>
      </c>
      <c r="I51" s="60">
        <v>0.12344207217947328</v>
      </c>
      <c r="J51" s="61">
        <v>1.8708407030685825</v>
      </c>
      <c r="K51" s="62">
        <v>9443</v>
      </c>
      <c r="L51" s="63">
        <v>9227</v>
      </c>
      <c r="M51" s="64">
        <f t="shared" si="1"/>
        <v>-2.2874086625013237E-2</v>
      </c>
      <c r="O51" s="65"/>
    </row>
    <row r="52" spans="1:15" x14ac:dyDescent="0.2">
      <c r="A52" s="66" t="s">
        <v>66</v>
      </c>
      <c r="B52" s="67">
        <v>245</v>
      </c>
      <c r="C52" s="68">
        <v>338</v>
      </c>
      <c r="D52" s="69">
        <f t="shared" si="0"/>
        <v>93</v>
      </c>
      <c r="E52" s="68">
        <v>230</v>
      </c>
      <c r="F52" s="68">
        <v>303</v>
      </c>
      <c r="G52" s="70">
        <v>0.31739130434782609</v>
      </c>
      <c r="H52" s="71">
        <v>0.14575411913814956</v>
      </c>
      <c r="I52" s="72">
        <v>0.17636786961583237</v>
      </c>
      <c r="J52" s="73">
        <v>3.0613750477682804</v>
      </c>
      <c r="K52" s="74">
        <v>1578</v>
      </c>
      <c r="L52" s="75">
        <v>1718</v>
      </c>
      <c r="M52" s="76">
        <f t="shared" si="1"/>
        <v>8.8719898605830169E-2</v>
      </c>
      <c r="O52" s="65"/>
    </row>
    <row r="53" spans="1:15" x14ac:dyDescent="0.2">
      <c r="A53" s="113" t="s">
        <v>67</v>
      </c>
      <c r="B53" s="114">
        <v>607</v>
      </c>
      <c r="C53" s="115">
        <v>569</v>
      </c>
      <c r="D53" s="116">
        <f t="shared" si="0"/>
        <v>-38</v>
      </c>
      <c r="E53" s="115">
        <v>537</v>
      </c>
      <c r="F53" s="115">
        <v>510</v>
      </c>
      <c r="G53" s="117">
        <v>-5.027932960893855E-2</v>
      </c>
      <c r="H53" s="118">
        <v>0.18240489130434784</v>
      </c>
      <c r="I53" s="119">
        <v>0.17229729729729729</v>
      </c>
      <c r="J53" s="120">
        <v>-1.0107594007050551</v>
      </c>
      <c r="K53" s="121">
        <v>2944</v>
      </c>
      <c r="L53" s="122">
        <v>2960</v>
      </c>
      <c r="M53" s="123">
        <f t="shared" si="1"/>
        <v>5.434782608695652E-3</v>
      </c>
      <c r="O53" s="65"/>
    </row>
    <row r="54" spans="1:15" x14ac:dyDescent="0.2">
      <c r="A54" s="77" t="s">
        <v>68</v>
      </c>
      <c r="B54" s="78">
        <v>310</v>
      </c>
      <c r="C54" s="79">
        <v>379</v>
      </c>
      <c r="D54" s="80">
        <f t="shared" si="0"/>
        <v>69</v>
      </c>
      <c r="E54" s="79">
        <v>222</v>
      </c>
      <c r="F54" s="79">
        <v>326</v>
      </c>
      <c r="G54" s="81">
        <v>0.46846846846846846</v>
      </c>
      <c r="H54" s="82">
        <v>4.5112781954887216E-2</v>
      </c>
      <c r="I54" s="83">
        <v>7.1664102000439656E-2</v>
      </c>
      <c r="J54" s="84">
        <v>2.6551320045552442</v>
      </c>
      <c r="K54" s="85">
        <v>4921</v>
      </c>
      <c r="L54" s="86">
        <v>4549</v>
      </c>
      <c r="M54" s="87">
        <f t="shared" si="1"/>
        <v>-7.5594391383865062E-2</v>
      </c>
      <c r="O54" s="65"/>
    </row>
    <row r="55" spans="1:15" x14ac:dyDescent="0.2">
      <c r="A55" s="54" t="s">
        <v>69</v>
      </c>
      <c r="B55" s="55">
        <v>837</v>
      </c>
      <c r="C55" s="56">
        <v>646</v>
      </c>
      <c r="D55" s="57">
        <f t="shared" si="0"/>
        <v>-191</v>
      </c>
      <c r="E55" s="56">
        <v>206</v>
      </c>
      <c r="F55" s="56">
        <v>509</v>
      </c>
      <c r="G55" s="58">
        <v>1.470873786407767</v>
      </c>
      <c r="H55" s="59">
        <v>4.3923240938166311E-2</v>
      </c>
      <c r="I55" s="60">
        <v>0.10756551141166526</v>
      </c>
      <c r="J55" s="61">
        <v>6.3642270473498952</v>
      </c>
      <c r="K55" s="62">
        <v>4690</v>
      </c>
      <c r="L55" s="63">
        <v>4732</v>
      </c>
      <c r="M55" s="64">
        <f t="shared" si="1"/>
        <v>8.9552238805970154E-3</v>
      </c>
      <c r="O55" s="65"/>
    </row>
    <row r="56" spans="1:15" x14ac:dyDescent="0.2">
      <c r="A56" s="66" t="s">
        <v>70</v>
      </c>
      <c r="B56" s="67">
        <v>121</v>
      </c>
      <c r="C56" s="68">
        <v>116</v>
      </c>
      <c r="D56" s="69">
        <f t="shared" si="0"/>
        <v>-5</v>
      </c>
      <c r="E56" s="68">
        <v>93</v>
      </c>
      <c r="F56" s="68">
        <v>97</v>
      </c>
      <c r="G56" s="70">
        <v>4.3010752688172046E-2</v>
      </c>
      <c r="H56" s="71">
        <v>6.2795408507765021E-2</v>
      </c>
      <c r="I56" s="72">
        <v>6.3606557377049178E-2</v>
      </c>
      <c r="J56" s="73">
        <v>8.1114886928415619E-2</v>
      </c>
      <c r="K56" s="74">
        <v>1481</v>
      </c>
      <c r="L56" s="75">
        <v>1525</v>
      </c>
      <c r="M56" s="76">
        <f t="shared" si="1"/>
        <v>2.9709655638082377E-2</v>
      </c>
      <c r="O56" s="65"/>
    </row>
    <row r="57" spans="1:15" x14ac:dyDescent="0.2">
      <c r="A57" s="77" t="s">
        <v>71</v>
      </c>
      <c r="B57" s="78">
        <v>716</v>
      </c>
      <c r="C57" s="79">
        <v>530</v>
      </c>
      <c r="D57" s="80">
        <f t="shared" si="0"/>
        <v>-186</v>
      </c>
      <c r="E57" s="79">
        <v>113</v>
      </c>
      <c r="F57" s="79">
        <v>412</v>
      </c>
      <c r="G57" s="81">
        <v>2.6460176991150441</v>
      </c>
      <c r="H57" s="82">
        <v>3.5213462137737614E-2</v>
      </c>
      <c r="I57" s="83">
        <v>0.12846897411911443</v>
      </c>
      <c r="J57" s="84">
        <v>9.3255511981376813</v>
      </c>
      <c r="K57" s="85">
        <v>3209</v>
      </c>
      <c r="L57" s="86">
        <v>3207</v>
      </c>
      <c r="M57" s="87">
        <f t="shared" si="1"/>
        <v>-6.2324711748208163E-4</v>
      </c>
      <c r="O57" s="65"/>
    </row>
    <row r="58" spans="1:15" x14ac:dyDescent="0.2">
      <c r="A58" s="54" t="s">
        <v>72</v>
      </c>
      <c r="B58" s="55">
        <v>211</v>
      </c>
      <c r="C58" s="56">
        <v>579</v>
      </c>
      <c r="D58" s="57">
        <f t="shared" si="0"/>
        <v>368</v>
      </c>
      <c r="E58" s="56">
        <v>161</v>
      </c>
      <c r="F58" s="56">
        <v>467</v>
      </c>
      <c r="G58" s="58">
        <v>1.9006211180124224</v>
      </c>
      <c r="H58" s="59">
        <v>6.2162162162162166E-2</v>
      </c>
      <c r="I58" s="60">
        <v>8.0921850632472703E-2</v>
      </c>
      <c r="J58" s="61">
        <v>1.8759688470310536</v>
      </c>
      <c r="K58" s="62">
        <v>6010</v>
      </c>
      <c r="L58" s="63">
        <v>5771</v>
      </c>
      <c r="M58" s="64">
        <f t="shared" si="1"/>
        <v>-3.9767054908485859E-2</v>
      </c>
      <c r="O58" s="65"/>
    </row>
    <row r="59" spans="1:15" x14ac:dyDescent="0.2">
      <c r="A59" s="88" t="s">
        <v>73</v>
      </c>
      <c r="B59" s="89">
        <v>211</v>
      </c>
      <c r="C59" s="90">
        <v>552</v>
      </c>
      <c r="D59" s="91">
        <f t="shared" si="0"/>
        <v>341</v>
      </c>
      <c r="E59" s="90">
        <v>161</v>
      </c>
      <c r="F59" s="90">
        <v>417</v>
      </c>
      <c r="G59" s="92">
        <v>1.5900621118012421</v>
      </c>
      <c r="H59" s="93">
        <v>6.2162162162162166E-2</v>
      </c>
      <c r="I59" s="94">
        <v>0.17843388960205392</v>
      </c>
      <c r="J59" s="95">
        <v>11.627172743989176</v>
      </c>
      <c r="K59" s="96">
        <v>2590</v>
      </c>
      <c r="L59" s="97">
        <v>2337</v>
      </c>
      <c r="M59" s="98">
        <f t="shared" si="1"/>
        <v>-9.7683397683397677E-2</v>
      </c>
      <c r="O59" s="65"/>
    </row>
    <row r="60" spans="1:15" x14ac:dyDescent="0.2">
      <c r="A60" s="88" t="s">
        <v>152</v>
      </c>
      <c r="B60" s="89"/>
      <c r="C60" s="90">
        <v>27</v>
      </c>
      <c r="D60" s="91">
        <v>27</v>
      </c>
      <c r="E60" s="90"/>
      <c r="F60" s="90">
        <v>50</v>
      </c>
      <c r="G60" s="131" t="s">
        <v>32</v>
      </c>
      <c r="H60" s="93"/>
      <c r="I60" s="94">
        <v>1.4560279557367502E-2</v>
      </c>
      <c r="J60" s="132" t="s">
        <v>32</v>
      </c>
      <c r="K60" s="96">
        <v>3420</v>
      </c>
      <c r="L60" s="97">
        <v>3434</v>
      </c>
      <c r="M60" s="112" t="s">
        <v>32</v>
      </c>
      <c r="O60" s="65"/>
    </row>
    <row r="61" spans="1:15" x14ac:dyDescent="0.2">
      <c r="A61" s="54" t="s">
        <v>74</v>
      </c>
      <c r="B61" s="55">
        <v>73</v>
      </c>
      <c r="C61" s="56">
        <v>164</v>
      </c>
      <c r="D61" s="57">
        <f t="shared" si="0"/>
        <v>91</v>
      </c>
      <c r="E61" s="56">
        <v>66</v>
      </c>
      <c r="F61" s="56">
        <v>251</v>
      </c>
      <c r="G61" s="58">
        <v>2.8030303030303032</v>
      </c>
      <c r="H61" s="59">
        <v>8.1622557506801884E-3</v>
      </c>
      <c r="I61" s="60">
        <v>2.3654697954952408E-2</v>
      </c>
      <c r="J61" s="61">
        <v>1.5492442204272219</v>
      </c>
      <c r="K61" s="62">
        <v>16939</v>
      </c>
      <c r="L61" s="63">
        <v>16835</v>
      </c>
      <c r="M61" s="64">
        <f t="shared" si="1"/>
        <v>-6.1396776669224865E-3</v>
      </c>
      <c r="O61" s="65"/>
    </row>
    <row r="62" spans="1:15" x14ac:dyDescent="0.2">
      <c r="A62" s="66" t="s">
        <v>75</v>
      </c>
      <c r="B62" s="67">
        <v>14</v>
      </c>
      <c r="C62" s="68">
        <v>45</v>
      </c>
      <c r="D62" s="69">
        <f t="shared" si="0"/>
        <v>31</v>
      </c>
      <c r="E62" s="68">
        <v>19</v>
      </c>
      <c r="F62" s="68">
        <v>157</v>
      </c>
      <c r="G62" s="70">
        <v>7.2631578947368425</v>
      </c>
      <c r="H62" s="71">
        <v>4.377880184331797E-3</v>
      </c>
      <c r="I62" s="72">
        <v>3.2277960526315791E-2</v>
      </c>
      <c r="J62" s="73">
        <v>2.7900080341983995</v>
      </c>
      <c r="K62" s="74">
        <v>4340</v>
      </c>
      <c r="L62" s="75">
        <v>4864</v>
      </c>
      <c r="M62" s="76">
        <f t="shared" si="1"/>
        <v>0.12073732718894009</v>
      </c>
      <c r="O62" s="65"/>
    </row>
    <row r="63" spans="1:15" x14ac:dyDescent="0.2">
      <c r="A63" s="88" t="s">
        <v>153</v>
      </c>
      <c r="B63" s="89"/>
      <c r="C63" s="90">
        <v>37</v>
      </c>
      <c r="D63" s="91">
        <v>37</v>
      </c>
      <c r="E63" s="90"/>
      <c r="F63" s="90">
        <v>17</v>
      </c>
      <c r="G63" s="131" t="s">
        <v>32</v>
      </c>
      <c r="H63" s="93"/>
      <c r="I63" s="94">
        <v>8.3497053045186644E-3</v>
      </c>
      <c r="J63" s="132" t="s">
        <v>32</v>
      </c>
      <c r="K63" s="96">
        <v>2203</v>
      </c>
      <c r="L63" s="97">
        <v>2036</v>
      </c>
      <c r="M63" s="112" t="s">
        <v>32</v>
      </c>
      <c r="O63" s="65"/>
    </row>
    <row r="64" spans="1:15" x14ac:dyDescent="0.2">
      <c r="A64" s="77" t="s">
        <v>76</v>
      </c>
      <c r="B64" s="78">
        <v>59</v>
      </c>
      <c r="C64" s="79">
        <v>82</v>
      </c>
      <c r="D64" s="80">
        <f t="shared" si="0"/>
        <v>23</v>
      </c>
      <c r="E64" s="79">
        <v>47</v>
      </c>
      <c r="F64" s="79">
        <v>77</v>
      </c>
      <c r="G64" s="81">
        <v>0.63829787234042556</v>
      </c>
      <c r="H64" s="82">
        <v>1.2546716497597437E-2</v>
      </c>
      <c r="I64" s="83">
        <v>2.0749124225276205E-2</v>
      </c>
      <c r="J64" s="84">
        <v>0.82024077276787677</v>
      </c>
      <c r="K64" s="85">
        <v>3746</v>
      </c>
      <c r="L64" s="86">
        <v>3711</v>
      </c>
      <c r="M64" s="87">
        <f t="shared" si="1"/>
        <v>-9.3432995194874541E-3</v>
      </c>
      <c r="O64" s="65"/>
    </row>
    <row r="65" spans="1:15" x14ac:dyDescent="0.2">
      <c r="A65" s="54" t="s">
        <v>77</v>
      </c>
      <c r="B65" s="133"/>
      <c r="C65" s="100">
        <v>166</v>
      </c>
      <c r="D65" s="134">
        <f t="shared" si="0"/>
        <v>166</v>
      </c>
      <c r="E65" s="135"/>
      <c r="F65" s="100">
        <v>144</v>
      </c>
      <c r="G65" s="136" t="s">
        <v>32</v>
      </c>
      <c r="H65" s="137"/>
      <c r="I65" s="60">
        <v>3.209271227991977E-2</v>
      </c>
      <c r="J65" s="136" t="s">
        <v>32</v>
      </c>
      <c r="K65" s="55">
        <v>4451</v>
      </c>
      <c r="L65" s="63">
        <v>4487</v>
      </c>
      <c r="M65" s="138" t="s">
        <v>32</v>
      </c>
      <c r="O65" s="65"/>
    </row>
    <row r="66" spans="1:15" x14ac:dyDescent="0.2">
      <c r="A66" s="139" t="s">
        <v>78</v>
      </c>
      <c r="B66" s="106"/>
      <c r="C66" s="107">
        <v>103</v>
      </c>
      <c r="D66" s="108">
        <f t="shared" si="0"/>
        <v>103</v>
      </c>
      <c r="E66" s="140"/>
      <c r="F66" s="107">
        <v>85</v>
      </c>
      <c r="G66" s="110" t="s">
        <v>32</v>
      </c>
      <c r="H66" s="141"/>
      <c r="I66" s="94">
        <v>5.9985885673959072E-2</v>
      </c>
      <c r="J66" s="110" t="s">
        <v>32</v>
      </c>
      <c r="K66" s="89">
        <v>1360</v>
      </c>
      <c r="L66" s="97">
        <v>1417</v>
      </c>
      <c r="M66" s="112" t="s">
        <v>32</v>
      </c>
      <c r="O66" s="65"/>
    </row>
    <row r="67" spans="1:15" x14ac:dyDescent="0.2">
      <c r="A67" s="142" t="s">
        <v>79</v>
      </c>
      <c r="B67" s="106"/>
      <c r="C67" s="107">
        <v>63</v>
      </c>
      <c r="D67" s="108">
        <f t="shared" si="0"/>
        <v>63</v>
      </c>
      <c r="E67" s="143"/>
      <c r="F67" s="144">
        <v>59</v>
      </c>
      <c r="G67" s="145" t="s">
        <v>32</v>
      </c>
      <c r="H67" s="141"/>
      <c r="I67" s="94">
        <v>1.9218241042345277E-2</v>
      </c>
      <c r="J67" s="110" t="s">
        <v>32</v>
      </c>
      <c r="K67" s="89">
        <v>3091</v>
      </c>
      <c r="L67" s="97">
        <v>3070</v>
      </c>
      <c r="M67" s="112" t="s">
        <v>32</v>
      </c>
      <c r="O67" s="65"/>
    </row>
    <row r="68" spans="1:15" x14ac:dyDescent="0.2">
      <c r="A68" s="54" t="s">
        <v>80</v>
      </c>
      <c r="B68" s="99"/>
      <c r="C68" s="100">
        <v>432</v>
      </c>
      <c r="D68" s="101">
        <f t="shared" si="0"/>
        <v>432</v>
      </c>
      <c r="E68" s="100"/>
      <c r="F68" s="100">
        <v>290</v>
      </c>
      <c r="G68" s="102" t="s">
        <v>32</v>
      </c>
      <c r="H68" s="99"/>
      <c r="I68" s="60">
        <v>0.10323958704165183</v>
      </c>
      <c r="J68" s="103" t="s">
        <v>32</v>
      </c>
      <c r="K68" s="130">
        <v>2821</v>
      </c>
      <c r="L68" s="63">
        <v>2809</v>
      </c>
      <c r="M68" s="105" t="s">
        <v>32</v>
      </c>
      <c r="O68" s="65"/>
    </row>
    <row r="69" spans="1:15" x14ac:dyDescent="0.2">
      <c r="A69" s="146" t="s">
        <v>81</v>
      </c>
      <c r="B69" s="147"/>
      <c r="C69" s="144">
        <v>432</v>
      </c>
      <c r="D69" s="148">
        <f t="shared" si="0"/>
        <v>432</v>
      </c>
      <c r="E69" s="144"/>
      <c r="F69" s="144">
        <v>290</v>
      </c>
      <c r="G69" s="149" t="s">
        <v>32</v>
      </c>
      <c r="H69" s="147"/>
      <c r="I69" s="150">
        <v>0.10323958704165183</v>
      </c>
      <c r="J69" s="145" t="s">
        <v>32</v>
      </c>
      <c r="K69" s="151">
        <v>2821</v>
      </c>
      <c r="L69" s="152">
        <v>2809</v>
      </c>
      <c r="M69" s="153" t="s">
        <v>32</v>
      </c>
      <c r="O69" s="65"/>
    </row>
    <row r="70" spans="1:15" x14ac:dyDescent="0.2">
      <c r="A70" s="54" t="s">
        <v>82</v>
      </c>
      <c r="B70" s="55">
        <v>219</v>
      </c>
      <c r="C70" s="56">
        <v>911</v>
      </c>
      <c r="D70" s="57">
        <f t="shared" si="0"/>
        <v>692</v>
      </c>
      <c r="E70" s="56">
        <v>127</v>
      </c>
      <c r="F70" s="56">
        <v>682</v>
      </c>
      <c r="G70" s="58">
        <v>4.3700787401574805</v>
      </c>
      <c r="H70" s="59">
        <v>2.189655172413793E-2</v>
      </c>
      <c r="I70" s="60">
        <v>7.1279264214046817E-2</v>
      </c>
      <c r="J70" s="61">
        <v>4.9382712489908887</v>
      </c>
      <c r="K70" s="62">
        <v>9575</v>
      </c>
      <c r="L70" s="63">
        <v>9568</v>
      </c>
      <c r="M70" s="64">
        <f t="shared" si="1"/>
        <v>-7.3107049608355087E-4</v>
      </c>
      <c r="O70" s="65"/>
    </row>
    <row r="71" spans="1:15" x14ac:dyDescent="0.2">
      <c r="A71" s="66" t="s">
        <v>83</v>
      </c>
      <c r="B71" s="67">
        <v>94</v>
      </c>
      <c r="C71" s="68">
        <v>282</v>
      </c>
      <c r="D71" s="69">
        <f t="shared" si="0"/>
        <v>188</v>
      </c>
      <c r="E71" s="68">
        <v>17</v>
      </c>
      <c r="F71" s="68">
        <v>232</v>
      </c>
      <c r="G71" s="70">
        <v>12.647058823529411</v>
      </c>
      <c r="H71" s="71">
        <v>6.5409772989611387E-3</v>
      </c>
      <c r="I71" s="72">
        <v>9.0980392156862738E-2</v>
      </c>
      <c r="J71" s="73">
        <v>8.4439414857901607</v>
      </c>
      <c r="K71" s="74">
        <v>2599</v>
      </c>
      <c r="L71" s="75">
        <v>2550</v>
      </c>
      <c r="M71" s="76">
        <f t="shared" si="1"/>
        <v>-1.8853405155829166E-2</v>
      </c>
      <c r="O71" s="65"/>
    </row>
    <row r="72" spans="1:15" x14ac:dyDescent="0.2">
      <c r="A72" s="113" t="s">
        <v>84</v>
      </c>
      <c r="B72" s="114">
        <v>66</v>
      </c>
      <c r="C72" s="115">
        <v>331</v>
      </c>
      <c r="D72" s="116">
        <f t="shared" si="0"/>
        <v>265</v>
      </c>
      <c r="E72" s="115">
        <v>54</v>
      </c>
      <c r="F72" s="115">
        <v>314</v>
      </c>
      <c r="G72" s="117">
        <v>4.8148148148148149</v>
      </c>
      <c r="H72" s="118">
        <v>4.4701986754966887E-2</v>
      </c>
      <c r="I72" s="119">
        <v>0.27836879432624112</v>
      </c>
      <c r="J72" s="120">
        <v>23.366680757127423</v>
      </c>
      <c r="K72" s="121">
        <v>1208</v>
      </c>
      <c r="L72" s="122">
        <v>1128</v>
      </c>
      <c r="M72" s="123">
        <f t="shared" si="1"/>
        <v>-6.6225165562913912E-2</v>
      </c>
      <c r="O72" s="65"/>
    </row>
    <row r="73" spans="1:15" x14ac:dyDescent="0.2">
      <c r="A73" s="77" t="s">
        <v>85</v>
      </c>
      <c r="B73" s="78">
        <v>59</v>
      </c>
      <c r="C73" s="79">
        <v>140</v>
      </c>
      <c r="D73" s="80">
        <f t="shared" si="0"/>
        <v>81</v>
      </c>
      <c r="E73" s="79">
        <v>56</v>
      </c>
      <c r="F73" s="79">
        <v>62</v>
      </c>
      <c r="G73" s="81">
        <v>0.10714285714285714</v>
      </c>
      <c r="H73" s="82">
        <v>2.8098344204716508E-2</v>
      </c>
      <c r="I73" s="83">
        <v>2.8375286041189933E-2</v>
      </c>
      <c r="J73" s="84">
        <v>2.7694183647342455E-2</v>
      </c>
      <c r="K73" s="85">
        <v>1993</v>
      </c>
      <c r="L73" s="86">
        <v>2185</v>
      </c>
      <c r="M73" s="87">
        <f t="shared" si="1"/>
        <v>9.6337180130456598E-2</v>
      </c>
      <c r="O73" s="65"/>
    </row>
    <row r="74" spans="1:15" x14ac:dyDescent="0.2">
      <c r="A74" s="88" t="s">
        <v>154</v>
      </c>
      <c r="B74" s="89"/>
      <c r="C74" s="90">
        <v>158</v>
      </c>
      <c r="D74" s="91">
        <v>158</v>
      </c>
      <c r="E74" s="90"/>
      <c r="F74" s="90">
        <v>74</v>
      </c>
      <c r="G74" s="131" t="s">
        <v>32</v>
      </c>
      <c r="H74" s="93"/>
      <c r="I74" s="94">
        <v>1.9973009446693658E-2</v>
      </c>
      <c r="J74" s="132" t="s">
        <v>32</v>
      </c>
      <c r="K74" s="96">
        <v>3775</v>
      </c>
      <c r="L74" s="97">
        <v>3705</v>
      </c>
      <c r="M74" s="112" t="s">
        <v>32</v>
      </c>
      <c r="O74" s="65"/>
    </row>
    <row r="75" spans="1:15" x14ac:dyDescent="0.2">
      <c r="A75" s="54" t="s">
        <v>86</v>
      </c>
      <c r="B75" s="99"/>
      <c r="C75" s="100">
        <v>465</v>
      </c>
      <c r="D75" s="101">
        <f t="shared" si="0"/>
        <v>465</v>
      </c>
      <c r="E75" s="100"/>
      <c r="F75" s="100">
        <v>392</v>
      </c>
      <c r="G75" s="102" t="s">
        <v>32</v>
      </c>
      <c r="H75" s="99"/>
      <c r="I75" s="60">
        <v>8.5701792741582863E-2</v>
      </c>
      <c r="J75" s="103" t="s">
        <v>32</v>
      </c>
      <c r="K75" s="130">
        <v>4720</v>
      </c>
      <c r="L75" s="63">
        <v>4574</v>
      </c>
      <c r="M75" s="105" t="s">
        <v>32</v>
      </c>
      <c r="O75" s="65"/>
    </row>
    <row r="76" spans="1:15" x14ac:dyDescent="0.2">
      <c r="A76" s="66" t="s">
        <v>87</v>
      </c>
      <c r="B76" s="106"/>
      <c r="C76" s="154">
        <v>372</v>
      </c>
      <c r="D76" s="108">
        <f t="shared" ref="D76:D95" si="2">C76-B76</f>
        <v>372</v>
      </c>
      <c r="E76" s="154"/>
      <c r="F76" s="154">
        <v>311</v>
      </c>
      <c r="G76" s="155" t="s">
        <v>32</v>
      </c>
      <c r="H76" s="106"/>
      <c r="I76" s="72">
        <v>8.0821205821205819E-2</v>
      </c>
      <c r="J76" s="110" t="s">
        <v>32</v>
      </c>
      <c r="K76" s="89">
        <v>3793</v>
      </c>
      <c r="L76" s="75">
        <v>3848</v>
      </c>
      <c r="M76" s="112" t="s">
        <v>32</v>
      </c>
      <c r="O76" s="65"/>
    </row>
    <row r="77" spans="1:15" x14ac:dyDescent="0.2">
      <c r="A77" s="77" t="s">
        <v>88</v>
      </c>
      <c r="B77" s="106"/>
      <c r="C77" s="156">
        <v>93</v>
      </c>
      <c r="D77" s="108">
        <f t="shared" si="2"/>
        <v>93</v>
      </c>
      <c r="E77" s="156"/>
      <c r="F77" s="156">
        <v>81</v>
      </c>
      <c r="G77" s="157" t="s">
        <v>32</v>
      </c>
      <c r="H77" s="106"/>
      <c r="I77" s="83">
        <v>0.1115702479338843</v>
      </c>
      <c r="J77" s="145" t="s">
        <v>32</v>
      </c>
      <c r="K77" s="89">
        <v>927</v>
      </c>
      <c r="L77" s="86">
        <v>726</v>
      </c>
      <c r="M77" s="153" t="s">
        <v>32</v>
      </c>
      <c r="O77" s="65"/>
    </row>
    <row r="78" spans="1:15" x14ac:dyDescent="0.2">
      <c r="A78" s="54" t="s">
        <v>89</v>
      </c>
      <c r="B78" s="55">
        <v>654</v>
      </c>
      <c r="C78" s="56">
        <v>977</v>
      </c>
      <c r="D78" s="57">
        <f t="shared" si="2"/>
        <v>323</v>
      </c>
      <c r="E78" s="56">
        <v>556</v>
      </c>
      <c r="F78" s="56">
        <v>892</v>
      </c>
      <c r="G78" s="58">
        <v>0.60431654676258995</v>
      </c>
      <c r="H78" s="59">
        <v>0.12142389167940598</v>
      </c>
      <c r="I78" s="60">
        <v>0.15840880838217014</v>
      </c>
      <c r="J78" s="61">
        <v>3.6984916702764159</v>
      </c>
      <c r="K78" s="62">
        <v>5746</v>
      </c>
      <c r="L78" s="63">
        <v>5631</v>
      </c>
      <c r="M78" s="64">
        <f t="shared" ref="M78:M95" si="3">(L78-K78)/K78</f>
        <v>-2.0013922728854855E-2</v>
      </c>
      <c r="O78" s="65"/>
    </row>
    <row r="79" spans="1:15" x14ac:dyDescent="0.2">
      <c r="A79" s="88" t="s">
        <v>155</v>
      </c>
      <c r="B79" s="89"/>
      <c r="C79" s="90">
        <v>135</v>
      </c>
      <c r="D79" s="91">
        <v>135</v>
      </c>
      <c r="E79" s="90"/>
      <c r="F79" s="90">
        <v>118</v>
      </c>
      <c r="G79" s="131" t="s">
        <v>32</v>
      </c>
      <c r="H79" s="93"/>
      <c r="I79" s="94">
        <v>9.9076406381192278E-2</v>
      </c>
      <c r="J79" s="132" t="s">
        <v>32</v>
      </c>
      <c r="K79" s="96">
        <v>1167</v>
      </c>
      <c r="L79" s="97">
        <v>1191</v>
      </c>
      <c r="M79" s="112" t="s">
        <v>32</v>
      </c>
      <c r="O79" s="65"/>
    </row>
    <row r="80" spans="1:15" x14ac:dyDescent="0.2">
      <c r="A80" s="88" t="s">
        <v>90</v>
      </c>
      <c r="B80" s="89">
        <v>654</v>
      </c>
      <c r="C80" s="90">
        <v>842</v>
      </c>
      <c r="D80" s="91">
        <f t="shared" si="2"/>
        <v>188</v>
      </c>
      <c r="E80" s="90">
        <v>556</v>
      </c>
      <c r="F80" s="90">
        <v>774</v>
      </c>
      <c r="G80" s="92">
        <v>0.3920863309352518</v>
      </c>
      <c r="H80" s="93">
        <v>0.12142389167940598</v>
      </c>
      <c r="I80" s="94">
        <v>0.17432432432432432</v>
      </c>
      <c r="J80" s="95">
        <v>5.2900432644918336</v>
      </c>
      <c r="K80" s="96">
        <v>4579</v>
      </c>
      <c r="L80" s="97">
        <v>4440</v>
      </c>
      <c r="M80" s="98">
        <f t="shared" si="3"/>
        <v>-3.0355972919851495E-2</v>
      </c>
      <c r="O80" s="65"/>
    </row>
    <row r="81" spans="1:15" x14ac:dyDescent="0.2">
      <c r="A81" s="54" t="s">
        <v>91</v>
      </c>
      <c r="B81" s="55">
        <v>670</v>
      </c>
      <c r="C81" s="56">
        <v>620</v>
      </c>
      <c r="D81" s="57">
        <f t="shared" si="2"/>
        <v>-50</v>
      </c>
      <c r="E81" s="56">
        <v>151</v>
      </c>
      <c r="F81" s="56">
        <v>564</v>
      </c>
      <c r="G81" s="58">
        <v>2.7350993377483444</v>
      </c>
      <c r="H81" s="59">
        <v>5.171232876712329E-2</v>
      </c>
      <c r="I81" s="60">
        <v>0.18389305510270623</v>
      </c>
      <c r="J81" s="61">
        <v>13.218072633558295</v>
      </c>
      <c r="K81" s="62">
        <v>9659</v>
      </c>
      <c r="L81" s="63">
        <v>10114</v>
      </c>
      <c r="M81" s="64">
        <f t="shared" si="3"/>
        <v>4.7106325706594884E-2</v>
      </c>
      <c r="O81" s="65"/>
    </row>
    <row r="82" spans="1:15" x14ac:dyDescent="0.2">
      <c r="A82" s="66" t="s">
        <v>156</v>
      </c>
      <c r="B82" s="67">
        <v>109</v>
      </c>
      <c r="C82" s="68">
        <v>196</v>
      </c>
      <c r="D82" s="69">
        <f t="shared" si="2"/>
        <v>87</v>
      </c>
      <c r="E82" s="68">
        <v>121</v>
      </c>
      <c r="F82" s="68">
        <v>155</v>
      </c>
      <c r="G82" s="70">
        <v>0.28099173553719009</v>
      </c>
      <c r="H82" s="71">
        <v>0.12075848303393213</v>
      </c>
      <c r="I82" s="72">
        <v>0.15453639082751744</v>
      </c>
      <c r="J82" s="73">
        <v>3.3777907793585307</v>
      </c>
      <c r="K82" s="74">
        <v>1002</v>
      </c>
      <c r="L82" s="75">
        <v>1003</v>
      </c>
      <c r="M82" s="76">
        <f t="shared" si="3"/>
        <v>9.9800399201596798E-4</v>
      </c>
      <c r="O82" s="65"/>
    </row>
    <row r="83" spans="1:15" x14ac:dyDescent="0.2">
      <c r="A83" s="77" t="s">
        <v>92</v>
      </c>
      <c r="B83" s="78">
        <v>561</v>
      </c>
      <c r="C83" s="79">
        <v>424</v>
      </c>
      <c r="D83" s="80">
        <f t="shared" si="2"/>
        <v>-137</v>
      </c>
      <c r="E83" s="79">
        <v>30</v>
      </c>
      <c r="F83" s="79">
        <v>409</v>
      </c>
      <c r="G83" s="81">
        <v>12.633333333333333</v>
      </c>
      <c r="H83" s="82">
        <v>1.5641293013555789E-2</v>
      </c>
      <c r="I83" s="83">
        <v>0.19815891472868216</v>
      </c>
      <c r="J83" s="84">
        <v>18.251762171512638</v>
      </c>
      <c r="K83" s="85">
        <v>1918</v>
      </c>
      <c r="L83" s="86">
        <v>2064</v>
      </c>
      <c r="M83" s="87">
        <f t="shared" si="3"/>
        <v>7.6120959332638169E-2</v>
      </c>
      <c r="O83" s="65"/>
    </row>
    <row r="84" spans="1:15" x14ac:dyDescent="0.2">
      <c r="A84" s="54" t="s">
        <v>93</v>
      </c>
      <c r="B84" s="55">
        <v>2223</v>
      </c>
      <c r="C84" s="56">
        <v>1864</v>
      </c>
      <c r="D84" s="57">
        <f t="shared" si="2"/>
        <v>-359</v>
      </c>
      <c r="E84" s="56">
        <v>2044</v>
      </c>
      <c r="F84" s="56">
        <v>1749</v>
      </c>
      <c r="G84" s="58">
        <v>-0.14432485322896282</v>
      </c>
      <c r="H84" s="59">
        <v>0.18680314384938768</v>
      </c>
      <c r="I84" s="60">
        <v>0.1396072796934866</v>
      </c>
      <c r="J84" s="61">
        <v>-4.7195864155901077</v>
      </c>
      <c r="K84" s="62">
        <v>12839</v>
      </c>
      <c r="L84" s="63">
        <v>12528</v>
      </c>
      <c r="M84" s="64">
        <f t="shared" si="3"/>
        <v>-2.4223070332580417E-2</v>
      </c>
      <c r="O84" s="65"/>
    </row>
    <row r="85" spans="1:15" x14ac:dyDescent="0.2">
      <c r="A85" s="66" t="s">
        <v>94</v>
      </c>
      <c r="B85" s="67">
        <v>186</v>
      </c>
      <c r="C85" s="68">
        <v>329</v>
      </c>
      <c r="D85" s="69">
        <f t="shared" si="2"/>
        <v>143</v>
      </c>
      <c r="E85" s="68">
        <v>148</v>
      </c>
      <c r="F85" s="68">
        <v>366</v>
      </c>
      <c r="G85" s="70">
        <v>1.472972972972973</v>
      </c>
      <c r="H85" s="71">
        <v>5.1621904429717473E-2</v>
      </c>
      <c r="I85" s="72">
        <v>0.12261306532663317</v>
      </c>
      <c r="J85" s="73">
        <v>7.0991160896915702</v>
      </c>
      <c r="K85" s="74">
        <v>2867</v>
      </c>
      <c r="L85" s="75">
        <v>2985</v>
      </c>
      <c r="M85" s="76">
        <f t="shared" si="3"/>
        <v>4.1158004883153125E-2</v>
      </c>
      <c r="O85" s="65"/>
    </row>
    <row r="86" spans="1:15" x14ac:dyDescent="0.2">
      <c r="A86" s="66" t="s">
        <v>157</v>
      </c>
      <c r="B86" s="67"/>
      <c r="C86" s="68">
        <v>373</v>
      </c>
      <c r="D86" s="69">
        <v>373</v>
      </c>
      <c r="E86" s="68"/>
      <c r="F86" s="68">
        <v>311</v>
      </c>
      <c r="G86" s="124" t="s">
        <v>32</v>
      </c>
      <c r="H86" s="71"/>
      <c r="I86" s="72">
        <v>0.17680500284252415</v>
      </c>
      <c r="J86" s="125" t="s">
        <v>32</v>
      </c>
      <c r="K86" s="74">
        <v>1863</v>
      </c>
      <c r="L86" s="75">
        <v>1759</v>
      </c>
      <c r="M86" s="126" t="s">
        <v>32</v>
      </c>
      <c r="O86" s="65"/>
    </row>
    <row r="87" spans="1:15" x14ac:dyDescent="0.2">
      <c r="A87" s="113" t="s">
        <v>95</v>
      </c>
      <c r="B87" s="114">
        <v>283</v>
      </c>
      <c r="C87" s="115">
        <v>150</v>
      </c>
      <c r="D87" s="116">
        <f t="shared" si="2"/>
        <v>-133</v>
      </c>
      <c r="E87" s="115">
        <v>254</v>
      </c>
      <c r="F87" s="115">
        <v>139</v>
      </c>
      <c r="G87" s="117">
        <v>-0.452755905511811</v>
      </c>
      <c r="H87" s="118">
        <v>0.14836448598130841</v>
      </c>
      <c r="I87" s="119">
        <v>8.1668625146886012E-2</v>
      </c>
      <c r="J87" s="120">
        <v>-6.6695860834422405</v>
      </c>
      <c r="K87" s="121">
        <v>1712</v>
      </c>
      <c r="L87" s="122">
        <v>1702</v>
      </c>
      <c r="M87" s="123">
        <f t="shared" si="3"/>
        <v>-5.8411214953271026E-3</v>
      </c>
      <c r="O87" s="65"/>
    </row>
    <row r="88" spans="1:15" x14ac:dyDescent="0.2">
      <c r="A88" s="113" t="s">
        <v>96</v>
      </c>
      <c r="B88" s="114">
        <v>1271</v>
      </c>
      <c r="C88" s="115">
        <v>612</v>
      </c>
      <c r="D88" s="116">
        <f t="shared" si="2"/>
        <v>-659</v>
      </c>
      <c r="E88" s="115">
        <v>1184</v>
      </c>
      <c r="F88" s="115">
        <v>556</v>
      </c>
      <c r="G88" s="117">
        <v>-0.53040540540540537</v>
      </c>
      <c r="H88" s="118">
        <v>0.25074121135112243</v>
      </c>
      <c r="I88" s="119">
        <v>0.12567811934900541</v>
      </c>
      <c r="J88" s="120">
        <v>-12.506309200211701</v>
      </c>
      <c r="K88" s="121">
        <v>4722</v>
      </c>
      <c r="L88" s="122">
        <v>4424</v>
      </c>
      <c r="M88" s="123">
        <f t="shared" si="3"/>
        <v>-6.3108852181279124E-2</v>
      </c>
      <c r="O88" s="65"/>
    </row>
    <row r="89" spans="1:15" x14ac:dyDescent="0.2">
      <c r="A89" s="77" t="s">
        <v>97</v>
      </c>
      <c r="B89" s="78">
        <v>483</v>
      </c>
      <c r="C89" s="79">
        <v>400</v>
      </c>
      <c r="D89" s="80">
        <f t="shared" si="2"/>
        <v>-83</v>
      </c>
      <c r="E89" s="79">
        <v>458</v>
      </c>
      <c r="F89" s="79">
        <v>377</v>
      </c>
      <c r="G89" s="81">
        <v>-0.17685589519650655</v>
      </c>
      <c r="H89" s="82">
        <v>0.27909811090798292</v>
      </c>
      <c r="I89" s="83">
        <v>0.22738238841978287</v>
      </c>
      <c r="J89" s="84">
        <v>-5.1715722488200058</v>
      </c>
      <c r="K89" s="85">
        <v>1641</v>
      </c>
      <c r="L89" s="86">
        <v>1658</v>
      </c>
      <c r="M89" s="87">
        <f t="shared" si="3"/>
        <v>1.0359536867763558E-2</v>
      </c>
      <c r="O89" s="65"/>
    </row>
    <row r="90" spans="1:15" x14ac:dyDescent="0.2">
      <c r="A90" s="54" t="s">
        <v>98</v>
      </c>
      <c r="B90" s="55">
        <v>380</v>
      </c>
      <c r="C90" s="56">
        <v>162</v>
      </c>
      <c r="D90" s="57">
        <f t="shared" si="2"/>
        <v>-218</v>
      </c>
      <c r="E90" s="56">
        <v>182</v>
      </c>
      <c r="F90" s="56">
        <v>115</v>
      </c>
      <c r="G90" s="58">
        <v>-0.36813186813186816</v>
      </c>
      <c r="H90" s="59">
        <v>0.11070559610705596</v>
      </c>
      <c r="I90" s="60">
        <v>7.2190834902699313E-2</v>
      </c>
      <c r="J90" s="61">
        <v>-3.8514761204356649</v>
      </c>
      <c r="K90" s="62">
        <v>1644</v>
      </c>
      <c r="L90" s="63">
        <v>1593</v>
      </c>
      <c r="M90" s="64">
        <f t="shared" si="3"/>
        <v>-3.1021897810218978E-2</v>
      </c>
      <c r="O90" s="65"/>
    </row>
    <row r="91" spans="1:15" x14ac:dyDescent="0.2">
      <c r="A91" s="88" t="s">
        <v>99</v>
      </c>
      <c r="B91" s="89">
        <v>380</v>
      </c>
      <c r="C91" s="90">
        <v>162</v>
      </c>
      <c r="D91" s="91">
        <f t="shared" si="2"/>
        <v>-218</v>
      </c>
      <c r="E91" s="90">
        <v>182</v>
      </c>
      <c r="F91" s="90">
        <v>115</v>
      </c>
      <c r="G91" s="92">
        <v>-0.36813186813186816</v>
      </c>
      <c r="H91" s="93">
        <v>0.11070559610705596</v>
      </c>
      <c r="I91" s="94">
        <v>7.2190834902699313E-2</v>
      </c>
      <c r="J91" s="95">
        <v>-3.8514761204356649</v>
      </c>
      <c r="K91" s="96">
        <v>1644</v>
      </c>
      <c r="L91" s="97">
        <v>1593</v>
      </c>
      <c r="M91" s="98">
        <f t="shared" si="3"/>
        <v>-3.1021897810218978E-2</v>
      </c>
      <c r="O91" s="65"/>
    </row>
    <row r="92" spans="1:15" x14ac:dyDescent="0.2">
      <c r="A92" s="54" t="s">
        <v>100</v>
      </c>
      <c r="B92" s="99"/>
      <c r="C92" s="100">
        <v>339</v>
      </c>
      <c r="D92" s="101">
        <f t="shared" si="2"/>
        <v>339</v>
      </c>
      <c r="E92" s="100"/>
      <c r="F92" s="100">
        <v>72</v>
      </c>
      <c r="G92" s="102" t="s">
        <v>32</v>
      </c>
      <c r="H92" s="99"/>
      <c r="I92" s="60">
        <v>0.11707317073170732</v>
      </c>
      <c r="J92" s="103" t="s">
        <v>32</v>
      </c>
      <c r="K92" s="130">
        <v>547</v>
      </c>
      <c r="L92" s="63">
        <v>615</v>
      </c>
      <c r="M92" s="105" t="s">
        <v>32</v>
      </c>
      <c r="O92" s="65"/>
    </row>
    <row r="93" spans="1:15" x14ac:dyDescent="0.2">
      <c r="A93" s="88" t="s">
        <v>101</v>
      </c>
      <c r="B93" s="106"/>
      <c r="C93" s="107">
        <v>339</v>
      </c>
      <c r="D93" s="108">
        <f t="shared" si="2"/>
        <v>339</v>
      </c>
      <c r="E93" s="107"/>
      <c r="F93" s="107">
        <v>72</v>
      </c>
      <c r="G93" s="109" t="s">
        <v>32</v>
      </c>
      <c r="H93" s="106"/>
      <c r="I93" s="94">
        <v>0.11707317073170732</v>
      </c>
      <c r="J93" s="110" t="s">
        <v>32</v>
      </c>
      <c r="K93" s="89">
        <v>547</v>
      </c>
      <c r="L93" s="97">
        <v>615</v>
      </c>
      <c r="M93" s="112" t="s">
        <v>32</v>
      </c>
      <c r="O93" s="65"/>
    </row>
    <row r="94" spans="1:15" x14ac:dyDescent="0.2">
      <c r="A94" s="54" t="s">
        <v>102</v>
      </c>
      <c r="B94" s="55">
        <v>391</v>
      </c>
      <c r="C94" s="56">
        <v>928</v>
      </c>
      <c r="D94" s="57">
        <f t="shared" si="2"/>
        <v>537</v>
      </c>
      <c r="E94" s="56">
        <v>152</v>
      </c>
      <c r="F94" s="56">
        <v>819</v>
      </c>
      <c r="G94" s="58">
        <v>4.3881578947368425</v>
      </c>
      <c r="H94" s="59">
        <v>4.8921789507563568E-2</v>
      </c>
      <c r="I94" s="60">
        <v>0.25762818496382511</v>
      </c>
      <c r="J94" s="61">
        <v>20.870639545626155</v>
      </c>
      <c r="K94" s="62">
        <v>3107</v>
      </c>
      <c r="L94" s="63">
        <v>3179</v>
      </c>
      <c r="M94" s="64">
        <f t="shared" si="3"/>
        <v>2.3173479240424847E-2</v>
      </c>
      <c r="O94" s="65"/>
    </row>
    <row r="95" spans="1:15" x14ac:dyDescent="0.2">
      <c r="A95" s="146" t="s">
        <v>103</v>
      </c>
      <c r="B95" s="158">
        <v>391</v>
      </c>
      <c r="C95" s="159">
        <v>928</v>
      </c>
      <c r="D95" s="160">
        <f t="shared" si="2"/>
        <v>537</v>
      </c>
      <c r="E95" s="159">
        <v>152</v>
      </c>
      <c r="F95" s="159">
        <v>819</v>
      </c>
      <c r="G95" s="161">
        <v>4.3881578947368425</v>
      </c>
      <c r="H95" s="162">
        <v>4.8921789507563568E-2</v>
      </c>
      <c r="I95" s="163">
        <v>0.25762818496382511</v>
      </c>
      <c r="J95" s="164">
        <v>20.870639545626155</v>
      </c>
      <c r="K95" s="165">
        <v>3107</v>
      </c>
      <c r="L95" s="166">
        <v>3179</v>
      </c>
      <c r="M95" s="167">
        <f t="shared" si="3"/>
        <v>2.3173479240424847E-2</v>
      </c>
      <c r="O95" s="65"/>
    </row>
    <row r="96" spans="1:15" x14ac:dyDescent="0.2">
      <c r="A96" s="54" t="s">
        <v>158</v>
      </c>
      <c r="B96" s="55"/>
      <c r="C96" s="56">
        <v>63</v>
      </c>
      <c r="D96" s="57">
        <v>63</v>
      </c>
      <c r="E96" s="56"/>
      <c r="F96" s="56">
        <v>54</v>
      </c>
      <c r="G96" s="168" t="s">
        <v>32</v>
      </c>
      <c r="H96" s="59"/>
      <c r="I96" s="60">
        <v>9.5575221238938052E-2</v>
      </c>
      <c r="J96" s="169" t="s">
        <v>32</v>
      </c>
      <c r="K96" s="62">
        <v>563</v>
      </c>
      <c r="L96" s="63">
        <v>565</v>
      </c>
      <c r="M96" s="170" t="s">
        <v>32</v>
      </c>
      <c r="O96" s="65"/>
    </row>
    <row r="97" spans="1:15" x14ac:dyDescent="0.2">
      <c r="A97" s="146" t="s">
        <v>159</v>
      </c>
      <c r="B97" s="158"/>
      <c r="C97" s="159">
        <v>63</v>
      </c>
      <c r="D97" s="160">
        <v>63</v>
      </c>
      <c r="E97" s="159"/>
      <c r="F97" s="159">
        <v>54</v>
      </c>
      <c r="G97" s="171" t="s">
        <v>32</v>
      </c>
      <c r="H97" s="162"/>
      <c r="I97" s="163">
        <v>9.5575221238938052E-2</v>
      </c>
      <c r="J97" s="172" t="s">
        <v>32</v>
      </c>
      <c r="K97" s="165">
        <v>563</v>
      </c>
      <c r="L97" s="166">
        <v>565</v>
      </c>
      <c r="M97" s="173" t="s">
        <v>32</v>
      </c>
      <c r="O97" s="65"/>
    </row>
    <row r="98" spans="1:15" ht="40.5" customHeight="1" x14ac:dyDescent="0.2">
      <c r="A98" s="382" t="s">
        <v>288</v>
      </c>
      <c r="B98" s="382"/>
      <c r="C98" s="382"/>
      <c r="D98" s="382"/>
      <c r="E98" s="382"/>
      <c r="F98" s="382"/>
      <c r="G98" s="382"/>
      <c r="H98" s="382"/>
      <c r="I98" s="382"/>
      <c r="J98" s="382"/>
      <c r="K98" s="382"/>
      <c r="L98" s="382"/>
      <c r="M98" s="382"/>
      <c r="O98" s="65"/>
    </row>
    <row r="99" spans="1:15" x14ac:dyDescent="0.2">
      <c r="A99" s="33" t="s">
        <v>284</v>
      </c>
      <c r="O99" s="65"/>
    </row>
    <row r="100" spans="1:15" x14ac:dyDescent="0.2">
      <c r="O100" s="65"/>
    </row>
    <row r="101" spans="1:15" x14ac:dyDescent="0.2">
      <c r="O101" s="65"/>
    </row>
    <row r="102" spans="1:15" x14ac:dyDescent="0.2">
      <c r="O102" s="65"/>
    </row>
    <row r="103" spans="1:15" x14ac:dyDescent="0.2">
      <c r="O103" s="65"/>
    </row>
    <row r="104" spans="1:15" x14ac:dyDescent="0.2">
      <c r="O104" s="65"/>
    </row>
    <row r="105" spans="1:15" x14ac:dyDescent="0.2">
      <c r="O105" s="65"/>
    </row>
    <row r="106" spans="1:15" x14ac:dyDescent="0.2">
      <c r="O106" s="65"/>
    </row>
  </sheetData>
  <mergeCells count="6">
    <mergeCell ref="A98:M98"/>
    <mergeCell ref="A3:A4"/>
    <mergeCell ref="B3:D3"/>
    <mergeCell ref="E3:G3"/>
    <mergeCell ref="H3:J3"/>
    <mergeCell ref="K3:M3"/>
  </mergeCells>
  <hyperlinks>
    <hyperlink ref="A2" location="Sommaire!A1" display="retour au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13"/>
  <sheetViews>
    <sheetView workbookViewId="0"/>
  </sheetViews>
  <sheetFormatPr baseColWidth="10" defaultRowHeight="15" x14ac:dyDescent="0.25"/>
  <cols>
    <col min="1" max="1" width="29" bestFit="1" customWidth="1"/>
    <col min="2" max="2" width="7.7109375" customWidth="1"/>
    <col min="3" max="3" width="7.28515625" customWidth="1"/>
    <col min="4" max="4" width="8.42578125" customWidth="1"/>
    <col min="5" max="5" width="7.85546875" customWidth="1"/>
    <col min="6" max="6" width="7.42578125" customWidth="1"/>
    <col min="7" max="8" width="6.7109375" bestFit="1" customWidth="1"/>
    <col min="9" max="10" width="8.7109375" customWidth="1"/>
    <col min="11" max="11" width="9.85546875" customWidth="1"/>
  </cols>
  <sheetData>
    <row r="1" spans="1:12" ht="16.5" customHeight="1" x14ac:dyDescent="0.25">
      <c r="A1" s="199" t="s">
        <v>280</v>
      </c>
    </row>
    <row r="2" spans="1:12" x14ac:dyDescent="0.25">
      <c r="A2" s="464" t="s">
        <v>291</v>
      </c>
    </row>
    <row r="3" spans="1:12" ht="28.5" customHeight="1" x14ac:dyDescent="0.25">
      <c r="A3" s="383" t="s">
        <v>19</v>
      </c>
      <c r="B3" s="383" t="s">
        <v>281</v>
      </c>
      <c r="C3" s="383"/>
      <c r="D3" s="383"/>
      <c r="E3" s="383" t="s">
        <v>140</v>
      </c>
      <c r="F3" s="383"/>
      <c r="G3" s="383"/>
      <c r="H3" s="383"/>
      <c r="I3" s="383" t="s">
        <v>141</v>
      </c>
      <c r="J3" s="383" t="s">
        <v>142</v>
      </c>
      <c r="K3" s="383" t="s">
        <v>143</v>
      </c>
    </row>
    <row r="4" spans="1:12" ht="71.45" customHeight="1" x14ac:dyDescent="0.25">
      <c r="A4" s="383"/>
      <c r="B4" s="383"/>
      <c r="C4" s="383"/>
      <c r="D4" s="383"/>
      <c r="E4" s="383" t="s">
        <v>289</v>
      </c>
      <c r="F4" s="383"/>
      <c r="G4" s="383" t="s">
        <v>290</v>
      </c>
      <c r="H4" s="383"/>
      <c r="I4" s="383"/>
      <c r="J4" s="383"/>
      <c r="K4" s="383"/>
    </row>
    <row r="5" spans="1:12" x14ac:dyDescent="0.25">
      <c r="A5" s="383"/>
      <c r="B5" s="38">
        <v>2018</v>
      </c>
      <c r="C5" s="38">
        <v>2019</v>
      </c>
      <c r="D5" s="39" t="s">
        <v>144</v>
      </c>
      <c r="E5" s="38">
        <v>2018</v>
      </c>
      <c r="F5" s="38">
        <v>2019</v>
      </c>
      <c r="G5" s="38">
        <v>2018</v>
      </c>
      <c r="H5" s="38">
        <v>2019</v>
      </c>
      <c r="I5" s="38">
        <v>2019</v>
      </c>
      <c r="J5" s="38">
        <v>2019</v>
      </c>
      <c r="K5" s="38">
        <v>2019</v>
      </c>
      <c r="L5" s="37"/>
    </row>
    <row r="6" spans="1:12" x14ac:dyDescent="0.25">
      <c r="A6" s="5" t="s">
        <v>14</v>
      </c>
      <c r="B6" s="6">
        <v>21282</v>
      </c>
      <c r="C6" s="7">
        <v>29929</v>
      </c>
      <c r="D6" s="8">
        <v>0.40630579832722491</v>
      </c>
      <c r="E6" s="9">
        <v>1</v>
      </c>
      <c r="F6" s="10">
        <v>1</v>
      </c>
      <c r="G6" s="40" t="s">
        <v>32</v>
      </c>
      <c r="H6" s="40" t="s">
        <v>32</v>
      </c>
      <c r="I6" s="8">
        <v>0.65150857028300313</v>
      </c>
      <c r="J6" s="8">
        <v>0.15028901734104047</v>
      </c>
      <c r="K6" s="8">
        <v>0.19820241237595643</v>
      </c>
    </row>
    <row r="7" spans="1:12" x14ac:dyDescent="0.25">
      <c r="A7" s="11" t="s">
        <v>15</v>
      </c>
      <c r="B7" s="12">
        <v>14272</v>
      </c>
      <c r="C7" s="13">
        <v>19396</v>
      </c>
      <c r="D7" s="14">
        <v>0.35902466367713004</v>
      </c>
      <c r="E7" s="15">
        <v>0.67061366412931112</v>
      </c>
      <c r="F7" s="14">
        <v>0.64806709211801261</v>
      </c>
      <c r="G7" s="16">
        <v>1</v>
      </c>
      <c r="H7" s="17">
        <v>1</v>
      </c>
      <c r="I7" s="14">
        <v>0.73716230150546502</v>
      </c>
      <c r="J7" s="14">
        <v>0.14425654774180244</v>
      </c>
      <c r="K7" s="14">
        <v>0.11858115075273253</v>
      </c>
    </row>
    <row r="8" spans="1:12" x14ac:dyDescent="0.25">
      <c r="A8" s="18" t="s">
        <v>16</v>
      </c>
      <c r="B8" s="19">
        <v>7369</v>
      </c>
      <c r="C8" s="20">
        <v>9633</v>
      </c>
      <c r="D8" s="21">
        <v>0.30723300312118335</v>
      </c>
      <c r="E8" s="22">
        <v>0.34625505121699091</v>
      </c>
      <c r="F8" s="21">
        <v>0.32186173945003171</v>
      </c>
      <c r="G8" s="22">
        <v>0.51632567264573992</v>
      </c>
      <c r="H8" s="21">
        <v>0.49664879356568364</v>
      </c>
      <c r="I8" s="21">
        <v>0.75604692203882484</v>
      </c>
      <c r="J8" s="21">
        <v>0.15602616007474307</v>
      </c>
      <c r="K8" s="21">
        <v>8.792691788643206E-2</v>
      </c>
    </row>
    <row r="9" spans="1:12" x14ac:dyDescent="0.25">
      <c r="A9" s="23" t="s">
        <v>17</v>
      </c>
      <c r="B9" s="24">
        <v>4787</v>
      </c>
      <c r="C9" s="25">
        <v>6987</v>
      </c>
      <c r="D9" s="26">
        <v>0.45957802381449758</v>
      </c>
      <c r="E9" s="27">
        <v>0.22493186730570436</v>
      </c>
      <c r="F9" s="26">
        <v>0.23345250426008218</v>
      </c>
      <c r="G9" s="27">
        <v>0.33541199551569506</v>
      </c>
      <c r="H9" s="26">
        <v>0.36022891317797484</v>
      </c>
      <c r="I9" s="26">
        <v>0.73880062974094751</v>
      </c>
      <c r="J9" s="26">
        <v>0.12981250894518392</v>
      </c>
      <c r="K9" s="26">
        <v>0.13138686131386862</v>
      </c>
    </row>
    <row r="10" spans="1:12" x14ac:dyDescent="0.25">
      <c r="A10" s="28" t="s">
        <v>18</v>
      </c>
      <c r="B10" s="29">
        <v>2116</v>
      </c>
      <c r="C10" s="30">
        <v>2776</v>
      </c>
      <c r="D10" s="31">
        <v>0.31190926275992437</v>
      </c>
      <c r="E10" s="32">
        <v>9.9426745606615921E-2</v>
      </c>
      <c r="F10" s="31">
        <v>9.27528484078987E-2</v>
      </c>
      <c r="G10" s="32">
        <v>0.14826233183856502</v>
      </c>
      <c r="H10" s="31">
        <v>0.14312229325634152</v>
      </c>
      <c r="I10" s="31">
        <v>0.66750720461095103</v>
      </c>
      <c r="J10" s="31">
        <v>0.13976945244956773</v>
      </c>
      <c r="K10" s="31">
        <v>0.19272334293948126</v>
      </c>
    </row>
    <row r="11" spans="1:12" ht="37.9" customHeight="1" x14ac:dyDescent="0.25">
      <c r="A11" s="382" t="s">
        <v>282</v>
      </c>
      <c r="B11" s="382"/>
      <c r="C11" s="382"/>
      <c r="D11" s="382"/>
      <c r="E11" s="382"/>
      <c r="F11" s="382"/>
      <c r="G11" s="382"/>
      <c r="H11" s="382"/>
      <c r="I11" s="382"/>
      <c r="J11" s="382"/>
      <c r="K11" s="382"/>
    </row>
    <row r="12" spans="1:12" x14ac:dyDescent="0.25">
      <c r="A12" s="33" t="s">
        <v>283</v>
      </c>
      <c r="B12" s="174"/>
      <c r="C12" s="174"/>
      <c r="D12" s="174"/>
      <c r="E12" s="174"/>
      <c r="F12" s="174"/>
      <c r="G12" s="174"/>
      <c r="H12" s="174"/>
      <c r="I12" s="174"/>
      <c r="J12" s="174"/>
      <c r="K12" s="174"/>
    </row>
    <row r="13" spans="1:12" x14ac:dyDescent="0.25">
      <c r="A13" s="33" t="s">
        <v>284</v>
      </c>
    </row>
  </sheetData>
  <mergeCells count="9">
    <mergeCell ref="A11:K11"/>
    <mergeCell ref="A3:A5"/>
    <mergeCell ref="B3:D4"/>
    <mergeCell ref="E3:H3"/>
    <mergeCell ref="I3:I4"/>
    <mergeCell ref="J3:J4"/>
    <mergeCell ref="K3:K4"/>
    <mergeCell ref="E4:F4"/>
    <mergeCell ref="G4:H4"/>
  </mergeCells>
  <hyperlinks>
    <hyperlink ref="A2"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J13"/>
  <sheetViews>
    <sheetView workbookViewId="0"/>
  </sheetViews>
  <sheetFormatPr baseColWidth="10" defaultRowHeight="15" x14ac:dyDescent="0.25"/>
  <cols>
    <col min="1" max="1" width="34.7109375" customWidth="1"/>
    <col min="2" max="10" width="8.28515625" customWidth="1"/>
  </cols>
  <sheetData>
    <row r="1" spans="1:10" x14ac:dyDescent="0.25">
      <c r="A1" s="199" t="s">
        <v>255</v>
      </c>
    </row>
    <row r="2" spans="1:10" x14ac:dyDescent="0.25">
      <c r="A2" s="464" t="s">
        <v>291</v>
      </c>
    </row>
    <row r="3" spans="1:10" x14ac:dyDescent="0.25">
      <c r="A3" s="33"/>
      <c r="B3" s="384" t="s">
        <v>161</v>
      </c>
      <c r="C3" s="385"/>
      <c r="D3" s="386"/>
      <c r="E3" s="384" t="s">
        <v>0</v>
      </c>
      <c r="F3" s="385"/>
      <c r="G3" s="386"/>
      <c r="H3" s="385" t="s">
        <v>1</v>
      </c>
      <c r="I3" s="385"/>
      <c r="J3" s="386"/>
    </row>
    <row r="4" spans="1:10" x14ac:dyDescent="0.25">
      <c r="A4" s="33"/>
      <c r="B4" s="175" t="s">
        <v>2</v>
      </c>
      <c r="C4" s="176" t="s">
        <v>3</v>
      </c>
      <c r="D4" s="177" t="s">
        <v>4</v>
      </c>
      <c r="E4" s="175" t="s">
        <v>2</v>
      </c>
      <c r="F4" s="176" t="s">
        <v>3</v>
      </c>
      <c r="G4" s="177" t="s">
        <v>4</v>
      </c>
      <c r="H4" s="176" t="s">
        <v>2</v>
      </c>
      <c r="I4" s="176" t="s">
        <v>3</v>
      </c>
      <c r="J4" s="177" t="s">
        <v>4</v>
      </c>
    </row>
    <row r="5" spans="1:10" x14ac:dyDescent="0.25">
      <c r="A5" s="178" t="s">
        <v>5</v>
      </c>
      <c r="B5" s="179">
        <v>14860</v>
      </c>
      <c r="C5" s="180">
        <v>25642</v>
      </c>
      <c r="D5" s="181">
        <f>(C5-B5)/B5</f>
        <v>0.72557200538358013</v>
      </c>
      <c r="E5" s="182">
        <v>12549</v>
      </c>
      <c r="F5" s="180">
        <v>20564</v>
      </c>
      <c r="G5" s="181">
        <f>(F5-E5)/E5</f>
        <v>0.63869631046298514</v>
      </c>
      <c r="H5" s="179">
        <v>10658</v>
      </c>
      <c r="I5" s="180">
        <v>17240</v>
      </c>
      <c r="J5" s="181">
        <f>(I5-H5)/H5</f>
        <v>0.61756427097016331</v>
      </c>
    </row>
    <row r="6" spans="1:10" x14ac:dyDescent="0.25">
      <c r="A6" s="183" t="s">
        <v>263</v>
      </c>
      <c r="B6" s="184">
        <v>1</v>
      </c>
      <c r="C6" s="184">
        <v>1</v>
      </c>
      <c r="D6" s="181"/>
      <c r="E6" s="185">
        <f>E5/B5</f>
        <v>0.84448183041722746</v>
      </c>
      <c r="F6" s="184">
        <f>F5/C5</f>
        <v>0.80196552531003817</v>
      </c>
      <c r="G6" s="132">
        <v>-8</v>
      </c>
      <c r="H6" s="186">
        <f>H5/B5</f>
        <v>0.71722745625841189</v>
      </c>
      <c r="I6" s="184">
        <f>I5/C5</f>
        <v>0.6723344512908509</v>
      </c>
      <c r="J6" s="132">
        <v>-9</v>
      </c>
    </row>
    <row r="7" spans="1:10" x14ac:dyDescent="0.25">
      <c r="A7" s="187" t="s">
        <v>6</v>
      </c>
      <c r="B7" s="188">
        <v>4847</v>
      </c>
      <c r="C7" s="189">
        <v>7608</v>
      </c>
      <c r="D7" s="190">
        <f t="shared" ref="D7:D8" si="0">(C7-B7)/B7</f>
        <v>0.56963069940169175</v>
      </c>
      <c r="E7" s="191">
        <v>4206</v>
      </c>
      <c r="F7" s="189">
        <v>6159</v>
      </c>
      <c r="G7" s="190">
        <f t="shared" ref="G7:G8" si="1">(F7-E7)/E7</f>
        <v>0.46433666191155493</v>
      </c>
      <c r="H7" s="188">
        <v>3532</v>
      </c>
      <c r="I7" s="189">
        <v>5152</v>
      </c>
      <c r="J7" s="192">
        <f t="shared" ref="J7:J8" si="2">(I7-H7)/H7</f>
        <v>0.45866364665911663</v>
      </c>
    </row>
    <row r="8" spans="1:10" x14ac:dyDescent="0.25">
      <c r="A8" s="193" t="s">
        <v>7</v>
      </c>
      <c r="B8" s="194">
        <v>10013</v>
      </c>
      <c r="C8" s="195">
        <v>18034</v>
      </c>
      <c r="D8" s="196">
        <f t="shared" si="0"/>
        <v>0.80105862378907422</v>
      </c>
      <c r="E8" s="197">
        <v>8343</v>
      </c>
      <c r="F8" s="195">
        <v>14405</v>
      </c>
      <c r="G8" s="196">
        <f t="shared" si="1"/>
        <v>0.72659714730912139</v>
      </c>
      <c r="H8" s="194">
        <v>7126</v>
      </c>
      <c r="I8" s="195">
        <v>12088</v>
      </c>
      <c r="J8" s="198">
        <f t="shared" si="2"/>
        <v>0.69632332304237998</v>
      </c>
    </row>
    <row r="9" spans="1:10" x14ac:dyDescent="0.25">
      <c r="A9" s="387" t="s">
        <v>264</v>
      </c>
      <c r="B9" s="387"/>
      <c r="C9" s="387"/>
      <c r="D9" s="387"/>
      <c r="E9" s="387"/>
      <c r="F9" s="387"/>
      <c r="G9" s="387"/>
      <c r="H9" s="387"/>
      <c r="I9" s="387"/>
      <c r="J9" s="387"/>
    </row>
    <row r="10" spans="1:10" ht="25.15" customHeight="1" x14ac:dyDescent="0.25">
      <c r="A10" s="388"/>
      <c r="B10" s="388"/>
      <c r="C10" s="388"/>
      <c r="D10" s="388"/>
      <c r="E10" s="388"/>
      <c r="F10" s="388"/>
      <c r="G10" s="388"/>
      <c r="H10" s="388"/>
      <c r="I10" s="388"/>
      <c r="J10" s="388"/>
    </row>
    <row r="11" spans="1:10" ht="48" customHeight="1" x14ac:dyDescent="0.25">
      <c r="A11" s="388" t="s">
        <v>229</v>
      </c>
      <c r="B11" s="388"/>
      <c r="C11" s="388"/>
      <c r="D11" s="388"/>
      <c r="E11" s="388"/>
      <c r="F11" s="388"/>
      <c r="G11" s="388"/>
      <c r="H11" s="388"/>
      <c r="I11" s="388"/>
      <c r="J11" s="388"/>
    </row>
    <row r="12" spans="1:10" x14ac:dyDescent="0.25">
      <c r="A12" s="33" t="s">
        <v>216</v>
      </c>
    </row>
    <row r="13" spans="1:10" x14ac:dyDescent="0.25">
      <c r="A13" s="33" t="s">
        <v>160</v>
      </c>
    </row>
  </sheetData>
  <mergeCells count="5">
    <mergeCell ref="B3:D3"/>
    <mergeCell ref="E3:G3"/>
    <mergeCell ref="H3:J3"/>
    <mergeCell ref="A9:J10"/>
    <mergeCell ref="A11:J11"/>
  </mergeCells>
  <hyperlinks>
    <hyperlink ref="A2"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J11"/>
  <sheetViews>
    <sheetView workbookViewId="0">
      <selection activeCell="A2" sqref="A2"/>
    </sheetView>
  </sheetViews>
  <sheetFormatPr baseColWidth="10" defaultRowHeight="15" x14ac:dyDescent="0.25"/>
  <cols>
    <col min="1" max="1" width="22.5703125" customWidth="1"/>
    <col min="2" max="2" width="9.28515625" customWidth="1"/>
    <col min="3" max="3" width="9" customWidth="1"/>
    <col min="4" max="4" width="6.5703125" customWidth="1"/>
    <col min="5" max="5" width="9" customWidth="1"/>
    <col min="6" max="6" width="8.85546875" customWidth="1"/>
    <col min="7" max="7" width="9.42578125" customWidth="1"/>
    <col min="8" max="8" width="9.5703125" customWidth="1"/>
  </cols>
  <sheetData>
    <row r="1" spans="1:10" x14ac:dyDescent="0.25">
      <c r="A1" s="199" t="s">
        <v>256</v>
      </c>
    </row>
    <row r="2" spans="1:10" x14ac:dyDescent="0.25">
      <c r="A2" s="464" t="s">
        <v>291</v>
      </c>
    </row>
    <row r="3" spans="1:10" ht="58.9" customHeight="1" x14ac:dyDescent="0.25">
      <c r="A3" s="33"/>
      <c r="B3" s="389" t="s">
        <v>8</v>
      </c>
      <c r="C3" s="390"/>
      <c r="D3" s="391"/>
      <c r="E3" s="389" t="s">
        <v>145</v>
      </c>
      <c r="F3" s="391"/>
      <c r="G3" s="389" t="s">
        <v>146</v>
      </c>
      <c r="H3" s="390"/>
    </row>
    <row r="4" spans="1:10" x14ac:dyDescent="0.25">
      <c r="A4" s="33"/>
      <c r="B4" s="200" t="s">
        <v>2</v>
      </c>
      <c r="C4" s="201" t="s">
        <v>3</v>
      </c>
      <c r="D4" s="202" t="s">
        <v>4</v>
      </c>
      <c r="E4" s="200" t="s">
        <v>2</v>
      </c>
      <c r="F4" s="201" t="s">
        <v>3</v>
      </c>
      <c r="G4" s="200" t="s">
        <v>2</v>
      </c>
      <c r="H4" s="201" t="s">
        <v>3</v>
      </c>
    </row>
    <row r="5" spans="1:10" x14ac:dyDescent="0.25">
      <c r="A5" s="203" t="s">
        <v>9</v>
      </c>
      <c r="B5" s="204">
        <v>5.6000000000000001E-2</v>
      </c>
      <c r="C5" s="205">
        <v>9.308897229514243E-2</v>
      </c>
      <c r="D5" s="206">
        <f>(C5-B5)*100</f>
        <v>3.7088972295142431</v>
      </c>
      <c r="E5" s="207">
        <v>1</v>
      </c>
      <c r="F5" s="208">
        <v>1</v>
      </c>
      <c r="G5" s="207">
        <v>1</v>
      </c>
      <c r="H5" s="208">
        <v>1</v>
      </c>
    </row>
    <row r="6" spans="1:10" x14ac:dyDescent="0.25">
      <c r="A6" s="209" t="s">
        <v>10</v>
      </c>
      <c r="B6" s="210">
        <v>3.7999999999999999E-2</v>
      </c>
      <c r="C6" s="211">
        <v>6.1244295231600486E-2</v>
      </c>
      <c r="D6" s="212">
        <f t="shared" ref="D6:D8" si="0">(C6-B6)*100</f>
        <v>2.3244295231600489</v>
      </c>
      <c r="E6" s="213">
        <v>0.55500000000000005</v>
      </c>
      <c r="F6" s="214">
        <v>0.54419390549437741</v>
      </c>
      <c r="G6" s="213">
        <v>0.82199999999999995</v>
      </c>
      <c r="H6" s="214">
        <v>0.82715379775670927</v>
      </c>
    </row>
    <row r="7" spans="1:10" x14ac:dyDescent="0.25">
      <c r="A7" s="209" t="s">
        <v>11</v>
      </c>
      <c r="B7" s="210">
        <v>0.13700000000000001</v>
      </c>
      <c r="C7" s="211">
        <v>0.24519580569227478</v>
      </c>
      <c r="D7" s="212">
        <f t="shared" si="0"/>
        <v>10.819580569227478</v>
      </c>
      <c r="E7" s="213">
        <v>0.316</v>
      </c>
      <c r="F7" s="214">
        <v>0.33379945231020219</v>
      </c>
      <c r="G7" s="213">
        <v>0.13</v>
      </c>
      <c r="H7" s="214">
        <v>0.12672748573536111</v>
      </c>
    </row>
    <row r="8" spans="1:10" x14ac:dyDescent="0.25">
      <c r="A8" s="209" t="s">
        <v>12</v>
      </c>
      <c r="B8" s="210">
        <v>0.15</v>
      </c>
      <c r="C8" s="211">
        <v>0.24626602375632131</v>
      </c>
      <c r="D8" s="212">
        <f t="shared" si="0"/>
        <v>9.6266023756321317</v>
      </c>
      <c r="E8" s="213">
        <v>0.129</v>
      </c>
      <c r="F8" s="214">
        <v>0.12200664219542039</v>
      </c>
      <c r="G8" s="213">
        <v>4.9000000000000002E-2</v>
      </c>
      <c r="H8" s="214">
        <v>4.6118716507929619E-2</v>
      </c>
    </row>
    <row r="9" spans="1:10" ht="49.5" customHeight="1" x14ac:dyDescent="0.25">
      <c r="A9" s="387" t="s">
        <v>147</v>
      </c>
      <c r="B9" s="387"/>
      <c r="C9" s="387"/>
      <c r="D9" s="387"/>
      <c r="E9" s="387"/>
      <c r="F9" s="387"/>
      <c r="G9" s="387"/>
      <c r="H9" s="387"/>
      <c r="I9" s="41"/>
      <c r="J9" s="41"/>
    </row>
    <row r="10" spans="1:10" x14ac:dyDescent="0.25">
      <c r="A10" s="33" t="s">
        <v>162</v>
      </c>
      <c r="B10" s="2"/>
      <c r="C10" s="2"/>
      <c r="D10" s="2"/>
      <c r="E10" s="2"/>
      <c r="F10" s="2"/>
      <c r="G10" s="2"/>
      <c r="H10" s="2"/>
      <c r="I10" s="3"/>
    </row>
    <row r="11" spans="1:10" x14ac:dyDescent="0.25">
      <c r="A11" s="33" t="s">
        <v>148</v>
      </c>
      <c r="B11" s="4"/>
      <c r="C11" s="4"/>
      <c r="D11" s="4"/>
      <c r="E11" s="4"/>
      <c r="F11" s="3"/>
      <c r="G11" s="3"/>
      <c r="H11" s="3"/>
      <c r="I11" s="3"/>
    </row>
  </sheetData>
  <mergeCells count="4">
    <mergeCell ref="B3:D3"/>
    <mergeCell ref="E3:F3"/>
    <mergeCell ref="G3:H3"/>
    <mergeCell ref="A9:H9"/>
  </mergeCells>
  <hyperlinks>
    <hyperlink ref="A2" location="Sommaire!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H6"/>
  <sheetViews>
    <sheetView workbookViewId="0">
      <selection activeCell="A4" sqref="A4"/>
    </sheetView>
  </sheetViews>
  <sheetFormatPr baseColWidth="10" defaultRowHeight="15" x14ac:dyDescent="0.25"/>
  <sheetData>
    <row r="1" spans="1:8" x14ac:dyDescent="0.25">
      <c r="A1" s="199" t="s">
        <v>257</v>
      </c>
    </row>
    <row r="2" spans="1:8" x14ac:dyDescent="0.25">
      <c r="A2" s="33" t="s">
        <v>163</v>
      </c>
    </row>
    <row r="3" spans="1:8" x14ac:dyDescent="0.25">
      <c r="A3" s="33" t="s">
        <v>160</v>
      </c>
    </row>
    <row r="4" spans="1:8" x14ac:dyDescent="0.25">
      <c r="A4" s="36" t="s">
        <v>291</v>
      </c>
    </row>
    <row r="6" spans="1:8" x14ac:dyDescent="0.25">
      <c r="A6" s="1">
        <v>2018</v>
      </c>
      <c r="B6" s="1"/>
      <c r="C6" s="1"/>
      <c r="D6" s="1"/>
      <c r="E6" s="1"/>
      <c r="F6" s="1"/>
      <c r="G6" s="1">
        <v>2019</v>
      </c>
      <c r="H6" s="1"/>
    </row>
  </sheetData>
  <hyperlinks>
    <hyperlink ref="A4" location="Sommaire!A1" display="retour au sommair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E28"/>
  <sheetViews>
    <sheetView workbookViewId="0">
      <selection activeCell="A2" sqref="A2"/>
    </sheetView>
  </sheetViews>
  <sheetFormatPr baseColWidth="10" defaultRowHeight="15" x14ac:dyDescent="0.25"/>
  <cols>
    <col min="1" max="1" width="23.28515625" customWidth="1"/>
    <col min="2" max="2" width="9.5703125" bestFit="1" customWidth="1"/>
    <col min="3" max="3" width="11.140625" bestFit="1" customWidth="1"/>
    <col min="4" max="4" width="10.42578125" bestFit="1" customWidth="1"/>
    <col min="5" max="5" width="10.28515625" bestFit="1" customWidth="1"/>
  </cols>
  <sheetData>
    <row r="1" spans="1:5" x14ac:dyDescent="0.25">
      <c r="A1" s="199" t="s">
        <v>258</v>
      </c>
    </row>
    <row r="2" spans="1:5" x14ac:dyDescent="0.25">
      <c r="A2" s="36" t="s">
        <v>291</v>
      </c>
    </row>
    <row r="3" spans="1:5" ht="36" x14ac:dyDescent="0.25">
      <c r="A3" s="216"/>
      <c r="B3" s="217" t="s">
        <v>164</v>
      </c>
      <c r="C3" s="218" t="s">
        <v>6</v>
      </c>
      <c r="D3" s="218" t="s">
        <v>7</v>
      </c>
      <c r="E3" s="219" t="s">
        <v>165</v>
      </c>
    </row>
    <row r="4" spans="1:5" x14ac:dyDescent="0.25">
      <c r="A4" s="220" t="s">
        <v>105</v>
      </c>
      <c r="B4" s="221"/>
      <c r="C4" s="221"/>
      <c r="D4" s="221"/>
      <c r="E4" s="222"/>
    </row>
    <row r="5" spans="1:5" x14ac:dyDescent="0.25">
      <c r="A5" s="216" t="s">
        <v>235</v>
      </c>
      <c r="B5" s="223">
        <v>0.66634826631005828</v>
      </c>
      <c r="C5" s="224">
        <v>0.63523081280090621</v>
      </c>
      <c r="D5" s="225">
        <v>0.68218506774286536</v>
      </c>
      <c r="E5" s="226">
        <v>0.81548196289172381</v>
      </c>
    </row>
    <row r="6" spans="1:5" x14ac:dyDescent="0.25">
      <c r="A6" s="216" t="s">
        <v>236</v>
      </c>
      <c r="B6" s="223">
        <v>0.25847740949469861</v>
      </c>
      <c r="C6" s="224">
        <v>0.27442650807136787</v>
      </c>
      <c r="D6" s="225">
        <v>0.25036033439031419</v>
      </c>
      <c r="E6" s="227">
        <v>0.150110103245233</v>
      </c>
    </row>
    <row r="7" spans="1:5" x14ac:dyDescent="0.25">
      <c r="A7" s="216" t="s">
        <v>237</v>
      </c>
      <c r="B7" s="223">
        <v>7.51743241952431E-2</v>
      </c>
      <c r="C7" s="225">
        <v>9.0342679127725853E-2</v>
      </c>
      <c r="D7" s="225">
        <v>6.7454597866820412E-2</v>
      </c>
      <c r="E7" s="228">
        <v>3.4407933863043347E-2</v>
      </c>
    </row>
    <row r="8" spans="1:5" x14ac:dyDescent="0.25">
      <c r="A8" s="220" t="s">
        <v>166</v>
      </c>
      <c r="B8" s="221"/>
      <c r="C8" s="221"/>
      <c r="D8" s="221"/>
      <c r="E8" s="222"/>
    </row>
    <row r="9" spans="1:5" x14ac:dyDescent="0.25">
      <c r="A9" s="216" t="s">
        <v>238</v>
      </c>
      <c r="B9" s="223">
        <v>0.53624988059986622</v>
      </c>
      <c r="C9" s="224">
        <v>0.6190880770320023</v>
      </c>
      <c r="D9" s="225">
        <v>0.49409051599884696</v>
      </c>
      <c r="E9" s="226">
        <v>0.40320290608273551</v>
      </c>
    </row>
    <row r="10" spans="1:5" x14ac:dyDescent="0.25">
      <c r="A10" s="216" t="s">
        <v>239</v>
      </c>
      <c r="B10" s="223">
        <v>0.46375011940013372</v>
      </c>
      <c r="C10" s="224">
        <v>0.38091192296799775</v>
      </c>
      <c r="D10" s="225">
        <v>0.5059094840011531</v>
      </c>
      <c r="E10" s="227">
        <v>0.59679709391726454</v>
      </c>
    </row>
    <row r="11" spans="1:5" x14ac:dyDescent="0.25">
      <c r="A11" s="220" t="s">
        <v>106</v>
      </c>
      <c r="B11" s="221"/>
      <c r="C11" s="221"/>
      <c r="D11" s="221"/>
      <c r="E11" s="222"/>
    </row>
    <row r="12" spans="1:5" x14ac:dyDescent="0.25">
      <c r="A12" s="229" t="s">
        <v>240</v>
      </c>
      <c r="B12" s="230">
        <v>0.55497182156844016</v>
      </c>
      <c r="C12" s="231">
        <v>0.4041348060039649</v>
      </c>
      <c r="D12" s="232">
        <v>0.63173825309887577</v>
      </c>
      <c r="E12" s="226">
        <v>0.82173989916578716</v>
      </c>
    </row>
    <row r="13" spans="1:5" x14ac:dyDescent="0.25">
      <c r="A13" s="216" t="s">
        <v>241</v>
      </c>
      <c r="B13" s="223">
        <v>0.31598051389817555</v>
      </c>
      <c r="C13" s="224">
        <v>0.41914471821013877</v>
      </c>
      <c r="D13" s="225">
        <v>0.26347650619775154</v>
      </c>
      <c r="E13" s="227">
        <v>0.12959500222349618</v>
      </c>
    </row>
    <row r="14" spans="1:5" x14ac:dyDescent="0.25">
      <c r="A14" s="233" t="s">
        <v>242</v>
      </c>
      <c r="B14" s="234">
        <v>0.12904766453338429</v>
      </c>
      <c r="C14" s="235">
        <v>0.17672047578589634</v>
      </c>
      <c r="D14" s="236">
        <v>0.10478524070337274</v>
      </c>
      <c r="E14" s="237">
        <v>4.8665098610716717E-2</v>
      </c>
    </row>
    <row r="15" spans="1:5" x14ac:dyDescent="0.25">
      <c r="A15" s="238" t="s">
        <v>107</v>
      </c>
      <c r="B15" s="239"/>
      <c r="C15" s="239"/>
      <c r="D15" s="239"/>
      <c r="E15" s="239"/>
    </row>
    <row r="16" spans="1:5" x14ac:dyDescent="0.25">
      <c r="A16" s="229" t="s">
        <v>243</v>
      </c>
      <c r="B16" s="230">
        <v>4.7473493170312353E-2</v>
      </c>
      <c r="C16" s="232">
        <v>4.1348060039648825E-2</v>
      </c>
      <c r="D16" s="232">
        <v>5.0590948400115306E-2</v>
      </c>
      <c r="E16" s="230">
        <v>0.22034820762286297</v>
      </c>
    </row>
    <row r="17" spans="1:5" x14ac:dyDescent="0.25">
      <c r="A17" s="216" t="s">
        <v>244</v>
      </c>
      <c r="B17" s="223">
        <v>0.20116534530518673</v>
      </c>
      <c r="C17" s="224">
        <v>0.18351741716227699</v>
      </c>
      <c r="D17" s="225">
        <v>0.2101470164312482</v>
      </c>
      <c r="E17" s="227">
        <v>0.28054110768850959</v>
      </c>
    </row>
    <row r="18" spans="1:5" x14ac:dyDescent="0.25">
      <c r="A18" s="216" t="s">
        <v>245</v>
      </c>
      <c r="B18" s="223">
        <v>0.75136116152450094</v>
      </c>
      <c r="C18" s="224">
        <v>0.77513452279807415</v>
      </c>
      <c r="D18" s="225">
        <v>0.73926203516863653</v>
      </c>
      <c r="E18" s="237">
        <v>0.4991106846886274</v>
      </c>
    </row>
    <row r="19" spans="1:5" x14ac:dyDescent="0.25">
      <c r="A19" s="240" t="s">
        <v>108</v>
      </c>
      <c r="B19" s="241"/>
      <c r="C19" s="241"/>
      <c r="D19" s="241"/>
      <c r="E19" s="242"/>
    </row>
    <row r="20" spans="1:5" x14ac:dyDescent="0.25">
      <c r="A20" s="243" t="s">
        <v>246</v>
      </c>
      <c r="B20" s="92">
        <v>0.1440443213296399</v>
      </c>
      <c r="C20" s="244">
        <v>0.13084112149532709</v>
      </c>
      <c r="D20" s="244">
        <v>0.15076390890746613</v>
      </c>
      <c r="E20" s="226">
        <v>0.18129262817250044</v>
      </c>
    </row>
    <row r="21" spans="1:5" x14ac:dyDescent="0.25">
      <c r="A21" s="243" t="s">
        <v>247</v>
      </c>
      <c r="B21" s="92">
        <v>0.15541121406055974</v>
      </c>
      <c r="C21" s="244">
        <v>0.18153497592749929</v>
      </c>
      <c r="D21" s="244">
        <v>0.14211588353992505</v>
      </c>
      <c r="E21" s="227">
        <v>0.13793713131486313</v>
      </c>
    </row>
    <row r="22" spans="1:5" x14ac:dyDescent="0.25">
      <c r="A22" s="243" t="s">
        <v>248</v>
      </c>
      <c r="B22" s="92">
        <v>0.26468621644856244</v>
      </c>
      <c r="C22" s="244">
        <v>0.13225715094873974</v>
      </c>
      <c r="D22" s="244">
        <v>0.33208417411357738</v>
      </c>
      <c r="E22" s="227">
        <v>0.41589558676189303</v>
      </c>
    </row>
    <row r="23" spans="1:5" x14ac:dyDescent="0.25">
      <c r="A23" s="243" t="s">
        <v>249</v>
      </c>
      <c r="B23" s="92">
        <v>0.24730155697774381</v>
      </c>
      <c r="C23" s="244">
        <v>0.30812800906258853</v>
      </c>
      <c r="D23" s="244">
        <v>0.21634476794465263</v>
      </c>
      <c r="E23" s="227">
        <v>0.17583300739915239</v>
      </c>
    </row>
    <row r="24" spans="1:5" x14ac:dyDescent="0.25">
      <c r="A24" s="243" t="s">
        <v>109</v>
      </c>
      <c r="B24" s="92">
        <v>0.18855669118349414</v>
      </c>
      <c r="C24" s="244">
        <v>0.24723874256584538</v>
      </c>
      <c r="D24" s="244">
        <v>0.15869126549437879</v>
      </c>
      <c r="E24" s="237">
        <v>8.9041646351591008E-2</v>
      </c>
    </row>
    <row r="25" spans="1:5" x14ac:dyDescent="0.25">
      <c r="A25" s="245" t="s">
        <v>110</v>
      </c>
      <c r="B25" s="246">
        <v>10469</v>
      </c>
      <c r="C25" s="247">
        <v>3531</v>
      </c>
      <c r="D25" s="248">
        <v>6938</v>
      </c>
      <c r="E25" s="249">
        <v>186643</v>
      </c>
    </row>
    <row r="26" spans="1:5" ht="77.25" customHeight="1" x14ac:dyDescent="0.25">
      <c r="A26" s="392" t="s">
        <v>170</v>
      </c>
      <c r="B26" s="382"/>
      <c r="C26" s="382"/>
      <c r="D26" s="382"/>
      <c r="E26" s="382"/>
    </row>
    <row r="27" spans="1:5" x14ac:dyDescent="0.25">
      <c r="A27" s="215" t="s">
        <v>169</v>
      </c>
      <c r="B27" s="37"/>
      <c r="C27" s="37"/>
      <c r="D27" s="37"/>
      <c r="E27" s="37"/>
    </row>
    <row r="28" spans="1:5" x14ac:dyDescent="0.25">
      <c r="A28" s="215" t="s">
        <v>168</v>
      </c>
      <c r="B28" s="37"/>
      <c r="C28" s="37"/>
      <c r="D28" s="37"/>
      <c r="E28" s="37"/>
    </row>
  </sheetData>
  <mergeCells count="1">
    <mergeCell ref="A26:E26"/>
  </mergeCells>
  <hyperlinks>
    <hyperlink ref="A2" location="Sommaire!A1" display="retour au 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E13"/>
  <sheetViews>
    <sheetView workbookViewId="0">
      <selection activeCell="A2" sqref="A2"/>
    </sheetView>
  </sheetViews>
  <sheetFormatPr baseColWidth="10" defaultRowHeight="15" x14ac:dyDescent="0.25"/>
  <cols>
    <col min="1" max="1" width="36.85546875" customWidth="1"/>
    <col min="2" max="2" width="11.5703125" customWidth="1"/>
    <col min="5" max="5" width="9.7109375" customWidth="1"/>
    <col min="7" max="7" width="14.7109375" customWidth="1"/>
  </cols>
  <sheetData>
    <row r="1" spans="1:5" x14ac:dyDescent="0.25">
      <c r="A1" s="199" t="s">
        <v>259</v>
      </c>
    </row>
    <row r="2" spans="1:5" x14ac:dyDescent="0.25">
      <c r="A2" s="36" t="s">
        <v>291</v>
      </c>
    </row>
    <row r="3" spans="1:5" ht="36" x14ac:dyDescent="0.25">
      <c r="A3" s="90"/>
      <c r="B3" s="250" t="s">
        <v>172</v>
      </c>
      <c r="C3" s="250" t="s">
        <v>173</v>
      </c>
      <c r="D3" s="250" t="s">
        <v>174</v>
      </c>
      <c r="E3" s="250" t="s">
        <v>165</v>
      </c>
    </row>
    <row r="4" spans="1:5" x14ac:dyDescent="0.25">
      <c r="A4" s="251" t="s">
        <v>230</v>
      </c>
      <c r="B4" s="252">
        <v>0.21205463750119399</v>
      </c>
      <c r="C4" s="252">
        <v>5.8340413480600394E-2</v>
      </c>
      <c r="D4" s="252">
        <v>0.29028538483712885</v>
      </c>
      <c r="E4" s="253" t="s">
        <v>32</v>
      </c>
    </row>
    <row r="5" spans="1:5" x14ac:dyDescent="0.25">
      <c r="A5" s="254" t="s">
        <v>225</v>
      </c>
      <c r="B5" s="255">
        <v>0.20603687076129526</v>
      </c>
      <c r="C5" s="256">
        <v>5.1826677994902294E-2</v>
      </c>
      <c r="D5" s="257">
        <v>0.28452003459210146</v>
      </c>
      <c r="E5" s="258">
        <v>0.45465407221272697</v>
      </c>
    </row>
    <row r="6" spans="1:5" x14ac:dyDescent="0.25">
      <c r="A6" s="259" t="s">
        <v>204</v>
      </c>
      <c r="B6" s="260">
        <v>0.48944502817843155</v>
      </c>
      <c r="C6" s="260">
        <v>0.61087510620220897</v>
      </c>
      <c r="D6" s="260">
        <v>0.4276448544249063</v>
      </c>
      <c r="E6" s="261" t="s">
        <v>32</v>
      </c>
    </row>
    <row r="7" spans="1:5" x14ac:dyDescent="0.25">
      <c r="A7" s="262" t="s">
        <v>217</v>
      </c>
      <c r="B7" s="255">
        <v>0.40815741713630721</v>
      </c>
      <c r="C7" s="263">
        <v>0.51118663268195974</v>
      </c>
      <c r="D7" s="264">
        <v>0.35572211011818966</v>
      </c>
      <c r="E7" s="265">
        <v>0.27048965136651254</v>
      </c>
    </row>
    <row r="8" spans="1:5" x14ac:dyDescent="0.25">
      <c r="A8" s="266" t="s">
        <v>122</v>
      </c>
      <c r="B8" s="255">
        <v>6.9347597669309397E-2</v>
      </c>
      <c r="C8" s="267">
        <v>8.3545737751345231E-2</v>
      </c>
      <c r="D8" s="264">
        <v>6.2121648890170078E-2</v>
      </c>
      <c r="E8" s="268" t="s">
        <v>32</v>
      </c>
    </row>
    <row r="9" spans="1:5" x14ac:dyDescent="0.25">
      <c r="A9" s="269" t="s">
        <v>116</v>
      </c>
      <c r="B9" s="260">
        <v>0.29850033432037443</v>
      </c>
      <c r="C9" s="260">
        <v>0.3307844803171906</v>
      </c>
      <c r="D9" s="260">
        <v>0.28206976073796486</v>
      </c>
      <c r="E9" s="261" t="s">
        <v>32</v>
      </c>
    </row>
    <row r="10" spans="1:5" x14ac:dyDescent="0.25">
      <c r="A10" s="270" t="s">
        <v>110</v>
      </c>
      <c r="B10" s="256">
        <v>1</v>
      </c>
      <c r="C10" s="256">
        <v>1</v>
      </c>
      <c r="D10" s="256">
        <v>1</v>
      </c>
      <c r="E10" s="256">
        <v>1</v>
      </c>
    </row>
    <row r="11" spans="1:5" ht="25.9" customHeight="1" x14ac:dyDescent="0.25">
      <c r="A11" s="393" t="s">
        <v>218</v>
      </c>
      <c r="B11" s="393"/>
      <c r="C11" s="393"/>
      <c r="D11" s="393"/>
      <c r="E11" s="393"/>
    </row>
    <row r="12" spans="1:5" x14ac:dyDescent="0.25">
      <c r="A12" s="33" t="s">
        <v>169</v>
      </c>
    </row>
    <row r="13" spans="1:5" x14ac:dyDescent="0.25">
      <c r="A13" s="33" t="s">
        <v>160</v>
      </c>
    </row>
  </sheetData>
  <mergeCells count="1">
    <mergeCell ref="A11:E11"/>
  </mergeCells>
  <hyperlinks>
    <hyperlink ref="A2" location="Sommaire!A1" display="retour au sommair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A2" sqref="A2"/>
    </sheetView>
  </sheetViews>
  <sheetFormatPr baseColWidth="10" defaultRowHeight="15" x14ac:dyDescent="0.25"/>
  <cols>
    <col min="1" max="1" width="25" customWidth="1"/>
    <col min="2" max="7" width="10.5703125" customWidth="1"/>
  </cols>
  <sheetData>
    <row r="1" spans="1:7" x14ac:dyDescent="0.25">
      <c r="A1" s="199" t="s">
        <v>265</v>
      </c>
    </row>
    <row r="2" spans="1:7" x14ac:dyDescent="0.25">
      <c r="A2" s="36" t="s">
        <v>291</v>
      </c>
    </row>
    <row r="3" spans="1:7" ht="25.5" customHeight="1" x14ac:dyDescent="0.25">
      <c r="A3" s="33"/>
      <c r="B3" s="394" t="s">
        <v>173</v>
      </c>
      <c r="C3" s="395"/>
      <c r="D3" s="394" t="s">
        <v>174</v>
      </c>
      <c r="E3" s="395"/>
      <c r="F3" s="396" t="s">
        <v>165</v>
      </c>
      <c r="G3" s="397"/>
    </row>
    <row r="4" spans="1:7" x14ac:dyDescent="0.25">
      <c r="A4" s="33"/>
      <c r="B4" s="379" t="s">
        <v>210</v>
      </c>
      <c r="C4" s="380" t="s">
        <v>211</v>
      </c>
      <c r="D4" s="379" t="s">
        <v>210</v>
      </c>
      <c r="E4" s="380" t="s">
        <v>211</v>
      </c>
      <c r="F4" s="379" t="s">
        <v>210</v>
      </c>
      <c r="G4" s="380" t="s">
        <v>211</v>
      </c>
    </row>
    <row r="5" spans="1:7" x14ac:dyDescent="0.25">
      <c r="A5" s="368" t="s">
        <v>120</v>
      </c>
      <c r="B5" s="368"/>
      <c r="C5" s="369"/>
      <c r="D5" s="368"/>
      <c r="E5" s="369"/>
      <c r="F5" s="368"/>
      <c r="G5" s="369"/>
    </row>
    <row r="6" spans="1:7" x14ac:dyDescent="0.25">
      <c r="A6" s="106" t="s">
        <v>240</v>
      </c>
      <c r="B6" s="375">
        <v>0.4</v>
      </c>
      <c r="C6" s="376">
        <v>0.81</v>
      </c>
      <c r="D6" s="375">
        <v>0.63</v>
      </c>
      <c r="E6" s="376">
        <v>0.86</v>
      </c>
      <c r="F6" s="375">
        <v>0.82</v>
      </c>
      <c r="G6" s="376">
        <v>0.95</v>
      </c>
    </row>
    <row r="7" spans="1:7" x14ac:dyDescent="0.25">
      <c r="A7" s="106" t="s">
        <v>241</v>
      </c>
      <c r="B7" s="375">
        <v>0.42</v>
      </c>
      <c r="C7" s="376">
        <v>0.16</v>
      </c>
      <c r="D7" s="375">
        <v>0.26</v>
      </c>
      <c r="E7" s="376">
        <v>0.12</v>
      </c>
      <c r="F7" s="375">
        <v>0.13</v>
      </c>
      <c r="G7" s="376">
        <v>0.04</v>
      </c>
    </row>
    <row r="8" spans="1:7" x14ac:dyDescent="0.25">
      <c r="A8" s="147" t="s">
        <v>242</v>
      </c>
      <c r="B8" s="377">
        <v>0.18</v>
      </c>
      <c r="C8" s="378">
        <v>0.02</v>
      </c>
      <c r="D8" s="377">
        <v>0.1</v>
      </c>
      <c r="E8" s="378">
        <v>0.03</v>
      </c>
      <c r="F8" s="377">
        <v>0.05</v>
      </c>
      <c r="G8" s="378">
        <v>0.01</v>
      </c>
    </row>
    <row r="9" spans="1:7" x14ac:dyDescent="0.25">
      <c r="A9" s="368" t="s">
        <v>107</v>
      </c>
      <c r="B9" s="368"/>
      <c r="C9" s="369"/>
      <c r="D9" s="368"/>
      <c r="E9" s="369"/>
      <c r="F9" s="368"/>
      <c r="G9" s="369"/>
    </row>
    <row r="10" spans="1:7" x14ac:dyDescent="0.25">
      <c r="A10" s="106" t="s">
        <v>243</v>
      </c>
      <c r="B10" s="375">
        <v>0.04</v>
      </c>
      <c r="C10" s="376">
        <v>7.0000000000000007E-2</v>
      </c>
      <c r="D10" s="375">
        <v>0.05</v>
      </c>
      <c r="E10" s="376">
        <v>0.1</v>
      </c>
      <c r="F10" s="375">
        <v>0.22</v>
      </c>
      <c r="G10" s="376">
        <v>0.36</v>
      </c>
    </row>
    <row r="11" spans="1:7" x14ac:dyDescent="0.25">
      <c r="A11" s="106" t="s">
        <v>244</v>
      </c>
      <c r="B11" s="375">
        <v>0.18</v>
      </c>
      <c r="C11" s="376">
        <v>0.28000000000000003</v>
      </c>
      <c r="D11" s="375">
        <v>0.21</v>
      </c>
      <c r="E11" s="376">
        <v>0.28999999999999998</v>
      </c>
      <c r="F11" s="375">
        <v>0.28000000000000003</v>
      </c>
      <c r="G11" s="376">
        <v>0.33</v>
      </c>
    </row>
    <row r="12" spans="1:7" x14ac:dyDescent="0.25">
      <c r="A12" s="147" t="s">
        <v>245</v>
      </c>
      <c r="B12" s="377">
        <v>0.78</v>
      </c>
      <c r="C12" s="378">
        <v>0.65</v>
      </c>
      <c r="D12" s="377">
        <v>0.74</v>
      </c>
      <c r="E12" s="378">
        <v>0.61</v>
      </c>
      <c r="F12" s="377">
        <v>0.5</v>
      </c>
      <c r="G12" s="378">
        <v>0.3</v>
      </c>
    </row>
    <row r="13" spans="1:7" ht="27" customHeight="1" x14ac:dyDescent="0.25">
      <c r="A13" s="382" t="s">
        <v>212</v>
      </c>
      <c r="B13" s="382"/>
      <c r="C13" s="382"/>
      <c r="D13" s="382"/>
      <c r="E13" s="382"/>
      <c r="F13" s="382"/>
      <c r="G13" s="382"/>
    </row>
    <row r="14" spans="1:7" x14ac:dyDescent="0.25">
      <c r="A14" s="33" t="s">
        <v>169</v>
      </c>
    </row>
    <row r="15" spans="1:7" x14ac:dyDescent="0.25">
      <c r="A15" s="33" t="s">
        <v>160</v>
      </c>
    </row>
  </sheetData>
  <mergeCells count="4">
    <mergeCell ref="A13:G13"/>
    <mergeCell ref="B3:C3"/>
    <mergeCell ref="D3:E3"/>
    <mergeCell ref="F3:G3"/>
  </mergeCells>
  <hyperlinks>
    <hyperlink ref="A2"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G29"/>
  <sheetViews>
    <sheetView workbookViewId="0">
      <selection activeCell="A4" sqref="A4"/>
    </sheetView>
  </sheetViews>
  <sheetFormatPr baseColWidth="10" defaultRowHeight="15" x14ac:dyDescent="0.25"/>
  <cols>
    <col min="1" max="1" width="16.7109375" bestFit="1" customWidth="1"/>
    <col min="2" max="2" width="8.5703125" customWidth="1"/>
    <col min="3" max="3" width="10.42578125" customWidth="1"/>
    <col min="4" max="4" width="6.5703125" customWidth="1"/>
    <col min="5" max="5" width="10.7109375" customWidth="1"/>
    <col min="7" max="7" width="13.140625" bestFit="1" customWidth="1"/>
  </cols>
  <sheetData>
    <row r="1" spans="1:6" x14ac:dyDescent="0.25">
      <c r="A1" s="199" t="s">
        <v>260</v>
      </c>
    </row>
    <row r="2" spans="1:6" x14ac:dyDescent="0.25">
      <c r="A2" s="33" t="s">
        <v>226</v>
      </c>
    </row>
    <row r="3" spans="1:6" x14ac:dyDescent="0.25">
      <c r="A3" s="33" t="s">
        <v>176</v>
      </c>
    </row>
    <row r="4" spans="1:6" x14ac:dyDescent="0.25">
      <c r="A4" s="36" t="s">
        <v>291</v>
      </c>
    </row>
    <row r="5" spans="1:6" ht="36" x14ac:dyDescent="0.25">
      <c r="A5" s="33"/>
      <c r="B5" s="271" t="s">
        <v>117</v>
      </c>
      <c r="C5" s="272" t="s">
        <v>118</v>
      </c>
      <c r="D5" s="272" t="s">
        <v>115</v>
      </c>
      <c r="E5" s="280" t="s">
        <v>117</v>
      </c>
      <c r="F5" s="272" t="s">
        <v>118</v>
      </c>
    </row>
    <row r="6" spans="1:6" x14ac:dyDescent="0.25">
      <c r="A6" s="273" t="s">
        <v>250</v>
      </c>
      <c r="B6" s="281">
        <v>2127</v>
      </c>
      <c r="C6" s="282">
        <v>2514</v>
      </c>
      <c r="D6" s="283">
        <v>4641</v>
      </c>
      <c r="E6" s="275">
        <v>0.63969924812030077</v>
      </c>
      <c r="F6" s="276">
        <v>0.51056051990251827</v>
      </c>
    </row>
    <row r="7" spans="1:6" x14ac:dyDescent="0.25">
      <c r="A7" s="106" t="s">
        <v>251</v>
      </c>
      <c r="B7" s="89">
        <v>965</v>
      </c>
      <c r="C7" s="90">
        <v>1650</v>
      </c>
      <c r="D7" s="284">
        <v>2615</v>
      </c>
      <c r="E7" s="92">
        <v>0.29022556390977444</v>
      </c>
      <c r="F7" s="98">
        <v>0.33509341998375303</v>
      </c>
    </row>
    <row r="8" spans="1:6" x14ac:dyDescent="0.25">
      <c r="A8" s="106" t="s">
        <v>252</v>
      </c>
      <c r="B8" s="89">
        <v>115</v>
      </c>
      <c r="C8" s="90">
        <v>677</v>
      </c>
      <c r="D8" s="284">
        <v>792</v>
      </c>
      <c r="E8" s="277">
        <v>3.4586466165413533E-2</v>
      </c>
      <c r="F8" s="98">
        <v>0.13748984565393987</v>
      </c>
    </row>
    <row r="9" spans="1:6" x14ac:dyDescent="0.25">
      <c r="A9" s="106" t="s">
        <v>114</v>
      </c>
      <c r="B9" s="89">
        <v>118</v>
      </c>
      <c r="C9" s="90">
        <v>83</v>
      </c>
      <c r="D9" s="284">
        <v>201</v>
      </c>
      <c r="E9" s="92">
        <v>3.5488721804511278E-2</v>
      </c>
      <c r="F9" s="98">
        <v>1.6856214459788788E-2</v>
      </c>
    </row>
    <row r="10" spans="1:6" x14ac:dyDescent="0.25">
      <c r="A10" s="279" t="s">
        <v>115</v>
      </c>
      <c r="B10" s="158">
        <v>3325</v>
      </c>
      <c r="C10" s="159">
        <v>4924</v>
      </c>
      <c r="D10" s="285">
        <v>8249</v>
      </c>
      <c r="E10" s="161">
        <v>1</v>
      </c>
      <c r="F10" s="167">
        <v>1</v>
      </c>
    </row>
    <row r="11" spans="1:6" x14ac:dyDescent="0.25">
      <c r="A11" s="140"/>
      <c r="B11" s="90"/>
      <c r="C11" s="90"/>
      <c r="D11" s="90"/>
      <c r="E11" s="92"/>
      <c r="F11" s="92"/>
    </row>
    <row r="12" spans="1:6" x14ac:dyDescent="0.25">
      <c r="A12" s="140"/>
      <c r="B12" s="90"/>
      <c r="C12" s="90"/>
      <c r="D12" s="90"/>
      <c r="E12" s="92"/>
      <c r="F12" s="92"/>
    </row>
    <row r="24" spans="1:7" x14ac:dyDescent="0.25">
      <c r="F24" s="34"/>
    </row>
    <row r="29" spans="1:7" ht="39" customHeight="1" x14ac:dyDescent="0.25">
      <c r="A29" s="398" t="s">
        <v>177</v>
      </c>
      <c r="B29" s="398"/>
      <c r="C29" s="398"/>
      <c r="D29" s="398"/>
      <c r="E29" s="398"/>
      <c r="F29" s="398"/>
      <c r="G29" s="398"/>
    </row>
  </sheetData>
  <mergeCells count="1">
    <mergeCell ref="A29:G29"/>
  </mergeCells>
  <hyperlinks>
    <hyperlink ref="A4"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Tableau 1</vt:lpstr>
      <vt:lpstr>Tableau 2</vt:lpstr>
      <vt:lpstr>Tableau 3</vt:lpstr>
      <vt:lpstr>Cartes 1 et 2</vt:lpstr>
      <vt:lpstr>Tableau 4</vt:lpstr>
      <vt:lpstr>Tableau 5</vt:lpstr>
      <vt:lpstr>Tableau 6</vt:lpstr>
      <vt:lpstr>Graphique 1</vt:lpstr>
      <vt:lpstr>Tableau 7</vt:lpstr>
      <vt:lpstr>Tableau 8</vt:lpstr>
      <vt:lpstr>Tableau 9</vt:lpstr>
      <vt:lpstr>Tableau 10</vt:lpstr>
      <vt:lpstr>Tableau 11</vt:lpstr>
      <vt:lpstr>Tableau 12</vt:lpstr>
      <vt:lpstr>Tableau 13</vt:lpstr>
      <vt:lpstr>Annexe</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2021-01-15T14:09:57Z</dcterms:created>
  <dcterms:modified xsi:type="dcterms:W3CDTF">2021-04-13T16:30:31Z</dcterms:modified>
</cp:coreProperties>
</file>