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00" yWindow="-255" windowWidth="9840" windowHeight="11670"/>
  </bookViews>
  <sheets>
    <sheet name="Sommaire" sheetId="20" r:id="rId1"/>
    <sheet name="Figure_1" sheetId="1" r:id="rId2"/>
    <sheet name="Figure_2" sheetId="7" r:id="rId3"/>
    <sheet name="Figure_3" sheetId="4" r:id="rId4"/>
    <sheet name="Figure_4" sheetId="10" r:id="rId5"/>
    <sheet name="Figure_5" sheetId="19" r:id="rId6"/>
    <sheet name="Figure_6" sheetId="13" r:id="rId7"/>
    <sheet name="Figure_7" sheetId="21" r:id="rId8"/>
    <sheet name="Figure_8" sheetId="22" r:id="rId9"/>
    <sheet name="Figure_9_complémentaire" sheetId="16" r:id="rId10"/>
  </sheets>
  <calcPr calcId="145621"/>
</workbook>
</file>

<file path=xl/calcChain.xml><?xml version="1.0" encoding="utf-8"?>
<calcChain xmlns="http://schemas.openxmlformats.org/spreadsheetml/2006/main">
  <c r="Q22" i="16" l="1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Q8" i="16"/>
  <c r="Q7" i="16"/>
  <c r="Q6" i="16"/>
  <c r="Q5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5" i="16"/>
  <c r="C22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5" i="16"/>
  <c r="D16" i="21"/>
  <c r="D6" i="21"/>
  <c r="D17" i="21"/>
  <c r="D15" i="21"/>
  <c r="D7" i="21"/>
  <c r="D10" i="21"/>
  <c r="D18" i="21"/>
  <c r="D14" i="21"/>
  <c r="D11" i="21"/>
  <c r="D9" i="21"/>
  <c r="D13" i="21"/>
  <c r="D8" i="21"/>
  <c r="D5" i="21"/>
  <c r="D12" i="21"/>
  <c r="D4" i="21"/>
  <c r="D5" i="1"/>
  <c r="G5" i="1"/>
  <c r="F10" i="13"/>
  <c r="F9" i="13"/>
  <c r="F8" i="13"/>
  <c r="F7" i="13"/>
  <c r="F6" i="13"/>
  <c r="F5" i="13"/>
  <c r="B6" i="19"/>
  <c r="B5" i="19"/>
  <c r="M10" i="1"/>
  <c r="M9" i="1"/>
  <c r="M8" i="1"/>
  <c r="M7" i="1"/>
  <c r="M6" i="1"/>
  <c r="M5" i="1"/>
  <c r="J10" i="1"/>
  <c r="J9" i="1"/>
  <c r="J8" i="1"/>
  <c r="J7" i="1"/>
  <c r="J6" i="1"/>
  <c r="J5" i="1"/>
  <c r="G10" i="1"/>
  <c r="G9" i="1"/>
  <c r="G8" i="1"/>
  <c r="G7" i="1"/>
  <c r="G6" i="1"/>
  <c r="D10" i="1"/>
  <c r="D9" i="1"/>
  <c r="D8" i="1"/>
  <c r="D7" i="1"/>
  <c r="D6" i="1"/>
  <c r="C46" i="13"/>
  <c r="D46" i="13"/>
  <c r="B46" i="13"/>
  <c r="E45" i="13"/>
  <c r="E44" i="13"/>
  <c r="E43" i="13"/>
  <c r="E42" i="13"/>
  <c r="E41" i="13"/>
  <c r="E40" i="13"/>
  <c r="E39" i="13"/>
  <c r="E38" i="13"/>
  <c r="E37" i="13"/>
  <c r="E36" i="13"/>
  <c r="E35" i="13"/>
  <c r="D34" i="13"/>
  <c r="C34" i="13"/>
  <c r="C47" i="13" s="1"/>
  <c r="B34" i="13"/>
  <c r="E33" i="13"/>
  <c r="E32" i="13"/>
  <c r="E31" i="13"/>
  <c r="E30" i="13"/>
  <c r="E29" i="13"/>
  <c r="C28" i="13"/>
  <c r="B28" i="13"/>
  <c r="E28" i="13" s="1"/>
  <c r="E27" i="13"/>
  <c r="E26" i="13"/>
  <c r="E25" i="13"/>
  <c r="E24" i="13"/>
  <c r="B23" i="13"/>
  <c r="E23" i="13" s="1"/>
  <c r="E22" i="13"/>
  <c r="E21" i="13"/>
  <c r="E20" i="13"/>
  <c r="E19" i="13"/>
  <c r="E4" i="19"/>
  <c r="D8" i="19"/>
  <c r="C4" i="19"/>
  <c r="B4" i="19"/>
  <c r="E8" i="19"/>
  <c r="C8" i="19"/>
  <c r="E34" i="13"/>
  <c r="B8" i="19"/>
  <c r="C7" i="19"/>
  <c r="E7" i="19"/>
  <c r="D7" i="19"/>
  <c r="B7" i="19"/>
  <c r="H7" i="10"/>
  <c r="H6" i="10"/>
  <c r="H5" i="10"/>
  <c r="G4" i="7"/>
  <c r="G7" i="7"/>
  <c r="G6" i="7"/>
  <c r="G5" i="7"/>
  <c r="D47" i="13" l="1"/>
  <c r="B47" i="13"/>
  <c r="E47" i="13" s="1"/>
  <c r="F34" i="13" s="1"/>
  <c r="E46" i="13"/>
  <c r="F37" i="13"/>
  <c r="F39" i="13"/>
  <c r="F32" i="13"/>
  <c r="F22" i="13"/>
  <c r="F30" i="13"/>
  <c r="F41" i="13"/>
  <c r="F36" i="13"/>
  <c r="F35" i="13"/>
  <c r="F47" i="13"/>
  <c r="F24" i="13"/>
  <c r="F23" i="13"/>
  <c r="F42" i="13"/>
  <c r="F29" i="13"/>
  <c r="F33" i="13"/>
  <c r="F31" i="13" l="1"/>
  <c r="F28" i="13"/>
  <c r="F40" i="13"/>
  <c r="F19" i="13"/>
  <c r="F38" i="13"/>
  <c r="F25" i="13"/>
  <c r="F43" i="13"/>
  <c r="F26" i="13"/>
  <c r="F21" i="13"/>
  <c r="F44" i="13"/>
  <c r="F27" i="13"/>
  <c r="F20" i="13"/>
  <c r="F45" i="13"/>
  <c r="F46" i="13"/>
</calcChain>
</file>

<file path=xl/sharedStrings.xml><?xml version="1.0" encoding="utf-8"?>
<sst xmlns="http://schemas.openxmlformats.org/spreadsheetml/2006/main" count="243" uniqueCount="168">
  <si>
    <t>10-Formations générales</t>
  </si>
  <si>
    <t>11-Mathématiques et sciences</t>
  </si>
  <si>
    <t>12-Sciences humaines et droit</t>
  </si>
  <si>
    <t>13-Lettres et arts</t>
  </si>
  <si>
    <t>20-Spécialités pluri-technologiques de production</t>
  </si>
  <si>
    <t>21-Agriculture, pêche, forêt et espaces verts</t>
  </si>
  <si>
    <t>22-Transformations</t>
  </si>
  <si>
    <t>23-Génie civil, construction et bois</t>
  </si>
  <si>
    <t>24-Matériaux souples</t>
  </si>
  <si>
    <t>25-Mécanique, electricité, électronique</t>
  </si>
  <si>
    <t>30-Spécialités plurivalentes des services</t>
  </si>
  <si>
    <t>31-Echange et gestion</t>
  </si>
  <si>
    <t>32-Communication et information</t>
  </si>
  <si>
    <t>33-Services aux personnes</t>
  </si>
  <si>
    <t>34-Services à la collectivité</t>
  </si>
  <si>
    <t>41-Capacités individuelles et sociales</t>
  </si>
  <si>
    <t>42-Activités quotidiennes et de loisirs</t>
  </si>
  <si>
    <t>Entreprises (hors OPCA)</t>
  </si>
  <si>
    <t>Particuliers et stagiaires</t>
  </si>
  <si>
    <t xml:space="preserve">Fonds publics </t>
  </si>
  <si>
    <t>Autres financeurs</t>
  </si>
  <si>
    <t xml:space="preserve">Universités </t>
  </si>
  <si>
    <t>Cnam</t>
  </si>
  <si>
    <t>Ensemble</t>
  </si>
  <si>
    <t xml:space="preserve"> Diplômes nationaux</t>
  </si>
  <si>
    <t>Capacité en droit</t>
  </si>
  <si>
    <t>DAEU A (littéraire)</t>
  </si>
  <si>
    <t>DAEU B (scientifique)</t>
  </si>
  <si>
    <t>DELF-DALF</t>
  </si>
  <si>
    <t xml:space="preserve">Total niveau IV </t>
  </si>
  <si>
    <t>DEUG, DEUST</t>
  </si>
  <si>
    <t>DUT,DNTS</t>
  </si>
  <si>
    <t xml:space="preserve">Titres RNCP niveau III </t>
  </si>
  <si>
    <t xml:space="preserve">Diplômes paramédicaux niveau III </t>
  </si>
  <si>
    <t xml:space="preserve">Total niveau III </t>
  </si>
  <si>
    <t>Licences</t>
  </si>
  <si>
    <t>Licences professionnelles</t>
  </si>
  <si>
    <t>Maitrises-Master 1</t>
  </si>
  <si>
    <t>DCG</t>
  </si>
  <si>
    <t>Titres RNCP niveau II</t>
  </si>
  <si>
    <t xml:space="preserve">Total niveau II </t>
  </si>
  <si>
    <t>DESCF-DSCG</t>
  </si>
  <si>
    <t>Masters professionnels</t>
  </si>
  <si>
    <t>Masters recherche</t>
  </si>
  <si>
    <t>Masters indifférenciés</t>
  </si>
  <si>
    <t>Masters enseignement</t>
  </si>
  <si>
    <t>Mastères MBA</t>
  </si>
  <si>
    <t>HDR</t>
  </si>
  <si>
    <t>Diplômes d'ingénieurs (dont ingénieurs Cnam)</t>
  </si>
  <si>
    <t>Capacité médecine</t>
  </si>
  <si>
    <t>Titres RNCP niveau I</t>
  </si>
  <si>
    <t>Doctorat</t>
  </si>
  <si>
    <t xml:space="preserve">Total niveau I </t>
  </si>
  <si>
    <t>Diplômes nationaux délivrés en FC</t>
  </si>
  <si>
    <t xml:space="preserve">Ensemble </t>
  </si>
  <si>
    <t>Ensemble des diplômes délivrés en formation continue (FC)</t>
  </si>
  <si>
    <t>Nombre de diplômes nationaux délivrés en FC</t>
  </si>
  <si>
    <t>Nombre de diplômes d'établissement (y.c. DU) en FC</t>
  </si>
  <si>
    <t>Part des diplômes nationaux délivrés en FC (en %)</t>
  </si>
  <si>
    <t>Part des diplômes d'établissement (y.c. DU)  délivrés en FC (en %)</t>
  </si>
  <si>
    <t>Universités (IUT inclus), INP et UT</t>
  </si>
  <si>
    <t xml:space="preserve">Écoles et grands établissements </t>
  </si>
  <si>
    <t xml:space="preserve">Stagiaires </t>
  </si>
  <si>
    <t>En %</t>
  </si>
  <si>
    <t>Plan de formation de l'entreprise</t>
  </si>
  <si>
    <t>Congé individuel de formation</t>
  </si>
  <si>
    <t>Contrat de professionnalisation</t>
  </si>
  <si>
    <t>Ensemble des salariés</t>
  </si>
  <si>
    <t>Demandeurs d'emploi aidés</t>
  </si>
  <si>
    <t xml:space="preserve">Autres demandeurs d'emploi </t>
  </si>
  <si>
    <t xml:space="preserve">Ensemble des demandeurs d'emploi </t>
  </si>
  <si>
    <t xml:space="preserve">Ensemble des particuliers </t>
  </si>
  <si>
    <t>Actifs non salariés</t>
  </si>
  <si>
    <t>Cnam et centres régionaux associés</t>
  </si>
  <si>
    <t>Chiffres d'affaires (en millions d'euros)</t>
  </si>
  <si>
    <t>Stagiaires (en milliers)</t>
  </si>
  <si>
    <t xml:space="preserve">Heures-stagiaires en centre (en millions) </t>
  </si>
  <si>
    <t xml:space="preserve">Heures-stagiaires y.c. stage pratique (en millions) </t>
  </si>
  <si>
    <t>Durée moyenne des formations en centre (en heures)</t>
  </si>
  <si>
    <t xml:space="preserve">Durée moyenne des formations y.c. stage pratique (en heures) </t>
  </si>
  <si>
    <t>Diplôme national ou titre RNCP</t>
  </si>
  <si>
    <t xml:space="preserve">Diplôme d'université </t>
  </si>
  <si>
    <t>Formations courtes</t>
  </si>
  <si>
    <t>Conférences Université inter-âges</t>
  </si>
  <si>
    <t>Prestations d'accompagnement (vae, bilans, autres)</t>
  </si>
  <si>
    <t>Formations modulaires Cnam</t>
  </si>
  <si>
    <t xml:space="preserve">Cnam </t>
  </si>
  <si>
    <t xml:space="preserve">Figure 1 : La formation continue dans l'enseignement supérieur public en 2018 </t>
  </si>
  <si>
    <t xml:space="preserve">Note : le nombre d'heures-stagiaires correspond au nombre d'heures de formation dispensées en 2018 multiplié par le nombre de stagiaires les ayant suivies. </t>
  </si>
  <si>
    <t xml:space="preserve">Champ : France métropolitaine, DOM, Nouvelle-Calédonie et Polynésie française. </t>
  </si>
  <si>
    <t xml:space="preserve">Figure 2 : Origine des ressources de la formation continue dans l'enseignement supérieur public en 2018 (en %) </t>
  </si>
  <si>
    <t xml:space="preserve">Figure 3 : Réparititon des stagiaires dans l'enseignement supérieur public selon les types de publics en 2018 </t>
  </si>
  <si>
    <t>Figure 4 : Répartition des inscriptions en formation continue selon les types d'établissements et les types de formations en 2018 (en %)</t>
  </si>
  <si>
    <t xml:space="preserve">Figure 5 : Diplômes délivrés en formation continue dans l'enseignement supérieur public en 2018 </t>
  </si>
  <si>
    <t xml:space="preserve">Figure 6 :  Diplômes nationaux délivrés en formation continue selon les types d'établissements en 2018 </t>
  </si>
  <si>
    <t>OPCA (dont OPACIF)</t>
  </si>
  <si>
    <t>Universités  (IUT inclus) INP et UT</t>
  </si>
  <si>
    <t>Part en %</t>
  </si>
  <si>
    <t>Niveau IV</t>
  </si>
  <si>
    <t>Niveau III</t>
  </si>
  <si>
    <t xml:space="preserve">dont licences professionnelles </t>
  </si>
  <si>
    <t xml:space="preserve">Niveau I </t>
  </si>
  <si>
    <t xml:space="preserve">dont masters </t>
  </si>
  <si>
    <t>Niveau II</t>
  </si>
  <si>
    <t>Stagiaires</t>
  </si>
  <si>
    <t>Heures-stagiaires</t>
  </si>
  <si>
    <t xml:space="preserve">En % </t>
  </si>
  <si>
    <t xml:space="preserve">France entière </t>
  </si>
  <si>
    <t>Auvergne-Rhône-Alpes</t>
  </si>
  <si>
    <t>Bourgogne-Franche-Comté</t>
  </si>
  <si>
    <t xml:space="preserve">Bretagne </t>
  </si>
  <si>
    <t>Centre-Val-de-Loire</t>
  </si>
  <si>
    <t>Grand-Est</t>
  </si>
  <si>
    <t xml:space="preserve">Guadeloupe/Martinique </t>
  </si>
  <si>
    <t>Hauts-de-France</t>
  </si>
  <si>
    <t xml:space="preserve">Ile-de-France </t>
  </si>
  <si>
    <t>La Réunion</t>
  </si>
  <si>
    <t>Normandie</t>
  </si>
  <si>
    <t>Nouvelle-Aquitaine</t>
  </si>
  <si>
    <t>Occitanie</t>
  </si>
  <si>
    <t>Paca</t>
  </si>
  <si>
    <t>Pays-de-la-Loire</t>
  </si>
  <si>
    <t xml:space="preserve">Régions </t>
  </si>
  <si>
    <r>
      <t xml:space="preserve">Source : </t>
    </r>
    <r>
      <rPr>
        <i/>
        <sz val="8"/>
        <color theme="1"/>
        <rFont val="Arial"/>
        <family val="2"/>
      </rPr>
      <t xml:space="preserve">MESRI-SIES, enquête formation continue. </t>
    </r>
  </si>
  <si>
    <t xml:space="preserve">Écoles </t>
  </si>
  <si>
    <t>Écoles</t>
  </si>
  <si>
    <t xml:space="preserve">Figure 1 : </t>
  </si>
  <si>
    <t xml:space="preserve">La formation continue dans l'enseignement supérieur public en 2018 </t>
  </si>
  <si>
    <t xml:space="preserve">Figure 2 : </t>
  </si>
  <si>
    <t xml:space="preserve">Origine des ressources de la formation continue dans l'enseignement supérieur public en 2018 (en %) </t>
  </si>
  <si>
    <t xml:space="preserve">Figure 3 : </t>
  </si>
  <si>
    <t xml:space="preserve">Réparititon des stagiaires dans l'enseignement supérieur public selon les types de publics en 2018 </t>
  </si>
  <si>
    <t xml:space="preserve">Figure 4 : </t>
  </si>
  <si>
    <t>Répartition des inscriptions en formation continue selon les types d'établissements et les types de formations en 2018 (en %)</t>
  </si>
  <si>
    <t xml:space="preserve">Figure 5 : </t>
  </si>
  <si>
    <t xml:space="preserve">Diplômes délivrés en formation continue dans l'enseignement supérieur public en 2018 </t>
  </si>
  <si>
    <t xml:space="preserve">Figure 6 :  </t>
  </si>
  <si>
    <t xml:space="preserve">Diplômes nationaux délivrés en formation continue selon les types d'établissements en 2018 </t>
  </si>
  <si>
    <t xml:space="preserve">Figure 7 :  </t>
  </si>
  <si>
    <t xml:space="preserve">Figure 9 : </t>
  </si>
  <si>
    <t>Durée moyenne totale</t>
  </si>
  <si>
    <t xml:space="preserve">Durée moyenne en centre </t>
  </si>
  <si>
    <t xml:space="preserve">Champ : France métropolitainte, DOM, Nouvelle-Calédonie et Polynésie française. </t>
  </si>
  <si>
    <t>dont plan de formation de l'entreprise</t>
  </si>
  <si>
    <t>dont demandeurs d'emploi aidés</t>
  </si>
  <si>
    <t xml:space="preserve">Figure 8 : </t>
  </si>
  <si>
    <t xml:space="preserve">Nombre de stagiaires inscrits et d'heures-stagiaires selon les spécialités des formations (NSF) et les types d'établissements en 2018 (tableau complémentaire) </t>
  </si>
  <si>
    <t xml:space="preserve">Source : MESRI-SIES, enquête formation continue. </t>
  </si>
  <si>
    <t>Cnam*</t>
  </si>
  <si>
    <t xml:space="preserve">Figure 9 : Nombre de stagiaires inscrits et d'heures stagiaires selon les spécialités des formations (NSF) et les types d'établissements en 2018 (tableau complémentaire) </t>
  </si>
  <si>
    <t>Poids des régions dans les LP et MP délivrés en FC</t>
  </si>
  <si>
    <t>Ensemble LP et MP</t>
  </si>
  <si>
    <t>Licences professionnelles (LP)</t>
  </si>
  <si>
    <t>Masters professionnels (MP)</t>
  </si>
  <si>
    <r>
      <rPr>
        <b/>
        <sz val="8"/>
        <rFont val="Calibri"/>
        <family val="2"/>
      </rPr>
      <t>É</t>
    </r>
    <r>
      <rPr>
        <b/>
        <sz val="8"/>
        <rFont val="Arial"/>
        <family val="2"/>
      </rPr>
      <t>volution 2018/17 (en %)</t>
    </r>
  </si>
  <si>
    <r>
      <rPr>
        <b/>
        <sz val="8"/>
        <rFont val="Calibri"/>
        <family val="2"/>
      </rPr>
      <t>É</t>
    </r>
    <r>
      <rPr>
        <b/>
        <sz val="8"/>
        <rFont val="Arial"/>
        <family val="2"/>
      </rPr>
      <t xml:space="preserve">volution 2018/17 (en %) </t>
    </r>
  </si>
  <si>
    <t xml:space="preserve">*Chiffres provisoires revus par le Cnam (réactualisation en juillet 2020). </t>
  </si>
  <si>
    <t>Figure 7 : Part des licences professionnelles et des masters délivrés dans la formation continue universitaire selon les régions en 2018 et poids des régions (en %)</t>
  </si>
  <si>
    <t>Part des licences professionnelles et des masters délivrés dans la formation continue universitaire selon les régions en 2018 et poids des régions (en %)</t>
  </si>
  <si>
    <r>
      <rPr>
        <b/>
        <sz val="8"/>
        <color theme="8" tint="-0.249977111117893"/>
        <rFont val="Calibri"/>
        <family val="2"/>
      </rPr>
      <t>É</t>
    </r>
    <r>
      <rPr>
        <b/>
        <sz val="8"/>
        <color theme="8" tint="-0.249977111117893"/>
        <rFont val="Arial"/>
        <family val="2"/>
      </rPr>
      <t>volution 2018/17 (en %)</t>
    </r>
  </si>
  <si>
    <t xml:space="preserve">Note : Mayotte, la Corse et la Guyane ne sont pas représentées car elles ne délivrent pas de diplômes professionnels. </t>
  </si>
  <si>
    <t xml:space="preserve">(Tableau complémentaire plus détaillé) </t>
  </si>
  <si>
    <t>Particuliers hors publics inter-âges</t>
  </si>
  <si>
    <t xml:space="preserve">Figure 8 : Durées moyennes des formations dans l'enseignement supérieur public (en heures) en 2018 </t>
  </si>
  <si>
    <t xml:space="preserve">Durées moyennes des formations dans l'enseignement supérieur public (en heures) en 2018 </t>
  </si>
  <si>
    <t>*Chiffres provisoires revus par le Cnam (réactualisation en juillet 2020).</t>
  </si>
  <si>
    <t>Particuliers publics inter-âges</t>
  </si>
  <si>
    <t>dont particuliers publics inter-âges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</si>
</sst>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Calibri"/>
      <family val="2"/>
      <scheme val="minor"/>
    </font>
    <font>
      <i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sz val="9"/>
      <color theme="1"/>
      <name val="Calibri"/>
      <family val="2"/>
      <scheme val="minor"/>
    </font>
    <font>
      <b/>
      <i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theme="8" tint="-0.249977111117893"/>
      <name val="Calibri"/>
      <family val="2"/>
    </font>
    <font>
      <sz val="8"/>
      <color theme="8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06">
    <xf numFmtId="0" fontId="0" fillId="0" borderId="0" xfId="0"/>
    <xf numFmtId="0" fontId="3" fillId="2" borderId="2" xfId="2" applyFont="1" applyFill="1" applyBorder="1" applyAlignment="1">
      <alignment horizontal="left" wrapText="1"/>
    </xf>
    <xf numFmtId="0" fontId="3" fillId="0" borderId="2" xfId="2" applyFont="1" applyFill="1" applyBorder="1" applyAlignment="1">
      <alignment horizontal="left" wrapText="1"/>
    </xf>
    <xf numFmtId="0" fontId="4" fillId="2" borderId="2" xfId="2" applyNumberFormat="1" applyFont="1" applyFill="1" applyBorder="1" applyAlignment="1" applyProtection="1">
      <alignment wrapText="1"/>
      <protection locked="0"/>
    </xf>
    <xf numFmtId="3" fontId="3" fillId="2" borderId="2" xfId="2" applyNumberFormat="1" applyFont="1" applyFill="1" applyBorder="1" applyAlignment="1">
      <alignment wrapText="1"/>
    </xf>
    <xf numFmtId="0" fontId="4" fillId="2" borderId="2" xfId="1" applyNumberFormat="1" applyFont="1" applyFill="1" applyBorder="1" applyAlignment="1" applyProtection="1">
      <alignment wrapText="1"/>
      <protection locked="0"/>
    </xf>
    <xf numFmtId="0" fontId="3" fillId="2" borderId="2" xfId="2" applyFont="1" applyFill="1" applyBorder="1" applyAlignment="1">
      <alignment wrapText="1"/>
    </xf>
    <xf numFmtId="0" fontId="3" fillId="2" borderId="2" xfId="2" applyNumberFormat="1" applyFont="1" applyFill="1" applyBorder="1" applyAlignment="1" applyProtection="1">
      <alignment wrapText="1"/>
      <protection locked="0"/>
    </xf>
    <xf numFmtId="0" fontId="0" fillId="0" borderId="0" xfId="0" applyBorder="1"/>
    <xf numFmtId="0" fontId="2" fillId="0" borderId="0" xfId="4" applyFont="1" applyFill="1" applyAlignment="1"/>
    <xf numFmtId="0" fontId="2" fillId="0" borderId="10" xfId="4" applyFont="1" applyFill="1" applyBorder="1" applyAlignment="1"/>
    <xf numFmtId="3" fontId="3" fillId="0" borderId="13" xfId="5" applyNumberFormat="1" applyFont="1" applyFill="1" applyBorder="1" applyAlignment="1">
      <alignment wrapText="1"/>
    </xf>
    <xf numFmtId="3" fontId="3" fillId="0" borderId="7" xfId="4" applyNumberFormat="1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center"/>
    </xf>
    <xf numFmtId="3" fontId="3" fillId="0" borderId="13" xfId="4" applyNumberFormat="1" applyFont="1" applyFill="1" applyBorder="1" applyAlignment="1">
      <alignment horizontal="center"/>
    </xf>
    <xf numFmtId="3" fontId="3" fillId="0" borderId="8" xfId="5" applyNumberFormat="1" applyFont="1" applyFill="1" applyBorder="1" applyAlignment="1">
      <alignment wrapText="1"/>
    </xf>
    <xf numFmtId="3" fontId="3" fillId="0" borderId="14" xfId="4" applyNumberFormat="1" applyFont="1" applyFill="1" applyBorder="1" applyAlignment="1">
      <alignment horizontal="center"/>
    </xf>
    <xf numFmtId="3" fontId="3" fillId="0" borderId="9" xfId="4" applyNumberFormat="1" applyFont="1" applyFill="1" applyBorder="1" applyAlignment="1">
      <alignment horizontal="center"/>
    </xf>
    <xf numFmtId="3" fontId="3" fillId="0" borderId="1" xfId="4" applyNumberFormat="1" applyFont="1" applyFill="1" applyBorder="1" applyAlignment="1">
      <alignment horizontal="center"/>
    </xf>
    <xf numFmtId="3" fontId="6" fillId="0" borderId="3" xfId="5" applyNumberFormat="1" applyFont="1" applyFill="1" applyBorder="1" applyAlignment="1">
      <alignment wrapText="1"/>
    </xf>
    <xf numFmtId="1" fontId="6" fillId="0" borderId="11" xfId="4" applyNumberFormat="1" applyFont="1" applyFill="1" applyBorder="1" applyAlignment="1">
      <alignment horizontal="center"/>
    </xf>
    <xf numFmtId="3" fontId="6" fillId="0" borderId="4" xfId="4" applyNumberFormat="1" applyFont="1" applyFill="1" applyBorder="1" applyAlignment="1">
      <alignment horizontal="center"/>
    </xf>
    <xf numFmtId="3" fontId="6" fillId="0" borderId="11" xfId="4" applyNumberFormat="1" applyFont="1" applyFill="1" applyBorder="1" applyAlignment="1">
      <alignment horizontal="center"/>
    </xf>
    <xf numFmtId="3" fontId="6" fillId="0" borderId="5" xfId="4" applyNumberFormat="1" applyFont="1" applyFill="1" applyBorder="1" applyAlignment="1">
      <alignment horizontal="center"/>
    </xf>
    <xf numFmtId="3" fontId="6" fillId="0" borderId="8" xfId="5" applyNumberFormat="1" applyFont="1" applyFill="1" applyBorder="1" applyAlignment="1"/>
    <xf numFmtId="1" fontId="6" fillId="0" borderId="14" xfId="4" applyNumberFormat="1" applyFont="1" applyFill="1" applyBorder="1" applyAlignment="1">
      <alignment horizontal="center"/>
    </xf>
    <xf numFmtId="3" fontId="6" fillId="0" borderId="9" xfId="4" applyNumberFormat="1" applyFont="1" applyFill="1" applyBorder="1" applyAlignment="1">
      <alignment horizontal="center"/>
    </xf>
    <xf numFmtId="3" fontId="6" fillId="0" borderId="14" xfId="4" applyNumberFormat="1" applyFont="1" applyFill="1" applyBorder="1" applyAlignment="1">
      <alignment horizontal="center"/>
    </xf>
    <xf numFmtId="3" fontId="6" fillId="0" borderId="1" xfId="4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/>
    <xf numFmtId="0" fontId="0" fillId="0" borderId="0" xfId="0"/>
    <xf numFmtId="3" fontId="0" fillId="0" borderId="0" xfId="0" applyNumberFormat="1" applyBorder="1"/>
    <xf numFmtId="0" fontId="0" fillId="0" borderId="0" xfId="0" applyBorder="1" applyAlignment="1">
      <alignment vertical="center" wrapText="1"/>
    </xf>
    <xf numFmtId="0" fontId="8" fillId="0" borderId="0" xfId="0" applyFont="1" applyBorder="1"/>
    <xf numFmtId="3" fontId="8" fillId="0" borderId="0" xfId="0" applyNumberFormat="1" applyFont="1" applyBorder="1"/>
    <xf numFmtId="0" fontId="0" fillId="0" borderId="0" xfId="0"/>
    <xf numFmtId="3" fontId="0" fillId="0" borderId="0" xfId="0" applyNumberFormat="1"/>
    <xf numFmtId="0" fontId="0" fillId="0" borderId="0" xfId="0" applyFill="1" applyBorder="1"/>
    <xf numFmtId="0" fontId="9" fillId="0" borderId="0" xfId="0" applyFont="1"/>
    <xf numFmtId="0" fontId="2" fillId="0" borderId="0" xfId="6" applyFont="1"/>
    <xf numFmtId="0" fontId="2" fillId="0" borderId="12" xfId="6" applyFont="1" applyBorder="1"/>
    <xf numFmtId="0" fontId="4" fillId="0" borderId="2" xfId="2" applyNumberFormat="1" applyFont="1" applyFill="1" applyBorder="1" applyAlignment="1" applyProtection="1">
      <alignment wrapText="1"/>
      <protection locked="0"/>
    </xf>
    <xf numFmtId="0" fontId="3" fillId="0" borderId="2" xfId="2" applyNumberFormat="1" applyFont="1" applyFill="1" applyBorder="1" applyAlignment="1" applyProtection="1">
      <alignment wrapText="1"/>
      <protection locked="0"/>
    </xf>
    <xf numFmtId="0" fontId="10" fillId="0" borderId="0" xfId="0" applyFont="1"/>
    <xf numFmtId="0" fontId="3" fillId="0" borderId="2" xfId="0" applyFont="1" applyFill="1" applyBorder="1"/>
    <xf numFmtId="0" fontId="11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Border="1"/>
    <xf numFmtId="1" fontId="11" fillId="0" borderId="0" xfId="0" applyNumberFormat="1" applyFont="1" applyFill="1" applyBorder="1"/>
    <xf numFmtId="0" fontId="10" fillId="0" borderId="2" xfId="0" applyFont="1" applyBorder="1"/>
    <xf numFmtId="3" fontId="10" fillId="0" borderId="2" xfId="0" applyNumberFormat="1" applyFont="1" applyBorder="1" applyAlignment="1">
      <alignment horizontal="center"/>
    </xf>
    <xf numFmtId="0" fontId="12" fillId="0" borderId="0" xfId="0" applyFont="1"/>
    <xf numFmtId="164" fontId="10" fillId="0" borderId="0" xfId="0" applyNumberFormat="1" applyFont="1"/>
    <xf numFmtId="0" fontId="10" fillId="0" borderId="2" xfId="0" applyFont="1" applyBorder="1" applyAlignment="1">
      <alignment horizontal="center"/>
    </xf>
    <xf numFmtId="0" fontId="15" fillId="0" borderId="2" xfId="0" applyFont="1" applyBorder="1"/>
    <xf numFmtId="3" fontId="15" fillId="0" borderId="2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0" applyNumberFormat="1" applyFont="1" applyBorder="1"/>
    <xf numFmtId="1" fontId="10" fillId="0" borderId="0" xfId="0" applyNumberFormat="1" applyFont="1"/>
    <xf numFmtId="164" fontId="10" fillId="0" borderId="0" xfId="0" applyNumberFormat="1" applyFont="1" applyFill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1" fontId="15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6" fillId="0" borderId="0" xfId="0" applyFont="1"/>
    <xf numFmtId="1" fontId="6" fillId="0" borderId="7" xfId="3" applyNumberFormat="1" applyFont="1" applyBorder="1" applyAlignment="1">
      <alignment horizontal="center"/>
    </xf>
    <xf numFmtId="1" fontId="6" fillId="0" borderId="7" xfId="3" applyNumberFormat="1" applyFont="1" applyFill="1" applyBorder="1" applyAlignment="1">
      <alignment horizontal="center"/>
    </xf>
    <xf numFmtId="1" fontId="6" fillId="0" borderId="7" xfId="3" applyNumberFormat="1" applyFont="1" applyFill="1" applyBorder="1" applyAlignment="1">
      <alignment horizontal="center" vertical="top" wrapText="1"/>
    </xf>
    <xf numFmtId="1" fontId="6" fillId="0" borderId="1" xfId="3" applyNumberFormat="1" applyFont="1" applyFill="1" applyBorder="1" applyAlignment="1">
      <alignment horizontal="center" vertical="top" wrapText="1"/>
    </xf>
    <xf numFmtId="3" fontId="3" fillId="0" borderId="15" xfId="0" applyNumberFormat="1" applyFont="1" applyBorder="1"/>
    <xf numFmtId="0" fontId="10" fillId="0" borderId="13" xfId="0" applyFont="1" applyBorder="1"/>
    <xf numFmtId="0" fontId="10" fillId="0" borderId="14" xfId="0" applyFont="1" applyBorder="1"/>
    <xf numFmtId="0" fontId="2" fillId="0" borderId="16" xfId="3" applyFont="1" applyFill="1" applyBorder="1" applyAlignment="1">
      <alignment horizontal="center" vertical="top" wrapText="1"/>
    </xf>
    <xf numFmtId="0" fontId="2" fillId="0" borderId="12" xfId="3" applyFont="1" applyFill="1" applyBorder="1" applyAlignment="1">
      <alignment horizontal="center" vertical="top" wrapText="1"/>
    </xf>
    <xf numFmtId="0" fontId="3" fillId="0" borderId="13" xfId="3" applyFont="1" applyFill="1" applyBorder="1" applyAlignment="1">
      <alignment horizontal="left" vertical="top" wrapText="1"/>
    </xf>
    <xf numFmtId="0" fontId="3" fillId="0" borderId="13" xfId="3" applyFont="1" applyFill="1" applyBorder="1" applyAlignment="1">
      <alignment horizontal="left"/>
    </xf>
    <xf numFmtId="0" fontId="3" fillId="0" borderId="14" xfId="3" applyFont="1" applyFill="1" applyBorder="1" applyAlignment="1">
      <alignment horizontal="left" vertical="top" wrapText="1"/>
    </xf>
    <xf numFmtId="0" fontId="10" fillId="0" borderId="12" xfId="0" applyFont="1" applyBorder="1" applyAlignment="1">
      <alignment vertical="top"/>
    </xf>
    <xf numFmtId="0" fontId="17" fillId="0" borderId="0" xfId="6" applyFont="1"/>
    <xf numFmtId="0" fontId="18" fillId="0" borderId="0" xfId="0" applyFont="1"/>
    <xf numFmtId="0" fontId="0" fillId="0" borderId="2" xfId="0" applyBorder="1"/>
    <xf numFmtId="0" fontId="4" fillId="2" borderId="2" xfId="2" applyNumberFormat="1" applyFont="1" applyFill="1" applyBorder="1" applyAlignment="1" applyProtection="1">
      <protection locked="0"/>
    </xf>
    <xf numFmtId="20" fontId="0" fillId="0" borderId="0" xfId="0" applyNumberFormat="1"/>
    <xf numFmtId="9" fontId="0" fillId="0" borderId="0" xfId="7" applyFont="1"/>
    <xf numFmtId="0" fontId="2" fillId="0" borderId="2" xfId="0" applyFont="1" applyFill="1" applyBorder="1"/>
    <xf numFmtId="0" fontId="0" fillId="0" borderId="0" xfId="0" applyFill="1"/>
    <xf numFmtId="3" fontId="10" fillId="0" borderId="0" xfId="0" applyNumberFormat="1" applyFont="1" applyFill="1" applyBorder="1"/>
    <xf numFmtId="164" fontId="0" fillId="0" borderId="0" xfId="0" applyNumberFormat="1"/>
    <xf numFmtId="0" fontId="9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0" fontId="2" fillId="0" borderId="0" xfId="0" applyFont="1" applyFill="1" applyBorder="1"/>
    <xf numFmtId="1" fontId="9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right"/>
    </xf>
    <xf numFmtId="0" fontId="3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1" fillId="0" borderId="0" xfId="0" applyFont="1"/>
    <xf numFmtId="3" fontId="3" fillId="0" borderId="2" xfId="0" applyNumberFormat="1" applyFont="1" applyBorder="1"/>
    <xf numFmtId="0" fontId="6" fillId="0" borderId="2" xfId="0" applyFont="1" applyBorder="1"/>
    <xf numFmtId="0" fontId="5" fillId="0" borderId="0" xfId="0" applyFont="1"/>
    <xf numFmtId="3" fontId="3" fillId="0" borderId="2" xfId="0" applyNumberFormat="1" applyFont="1" applyFill="1" applyBorder="1"/>
    <xf numFmtId="3" fontId="3" fillId="0" borderId="15" xfId="0" applyNumberFormat="1" applyFont="1" applyFill="1" applyBorder="1"/>
    <xf numFmtId="0" fontId="3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Fill="1" applyBorder="1"/>
    <xf numFmtId="3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2" fillId="0" borderId="12" xfId="0" applyFont="1" applyBorder="1"/>
    <xf numFmtId="3" fontId="2" fillId="0" borderId="15" xfId="0" applyNumberFormat="1" applyFont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164" fontId="9" fillId="0" borderId="0" xfId="0" applyNumberFormat="1" applyFont="1" applyFill="1" applyBorder="1"/>
    <xf numFmtId="1" fontId="10" fillId="0" borderId="0" xfId="0" applyNumberFormat="1" applyFont="1" applyBorder="1"/>
    <xf numFmtId="1" fontId="9" fillId="0" borderId="0" xfId="0" applyNumberFormat="1" applyFont="1" applyBorder="1"/>
    <xf numFmtId="0" fontId="9" fillId="0" borderId="0" xfId="0" applyFont="1" applyFill="1" applyBorder="1"/>
    <xf numFmtId="0" fontId="9" fillId="0" borderId="2" xfId="0" applyFont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23" fillId="0" borderId="0" xfId="8" applyFont="1"/>
    <xf numFmtId="0" fontId="23" fillId="0" borderId="0" xfId="8" applyFont="1" applyFill="1" applyAlignment="1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3" fontId="25" fillId="0" borderId="11" xfId="4" applyNumberFormat="1" applyFont="1" applyFill="1" applyBorder="1"/>
    <xf numFmtId="3" fontId="15" fillId="0" borderId="11" xfId="5" applyNumberFormat="1" applyFont="1" applyFill="1" applyBorder="1" applyAlignment="1">
      <alignment horizontal="center" vertical="top"/>
    </xf>
    <xf numFmtId="3" fontId="15" fillId="0" borderId="4" xfId="5" applyNumberFormat="1" applyFont="1" applyFill="1" applyBorder="1" applyAlignment="1">
      <alignment horizontal="center" vertical="top"/>
    </xf>
    <xf numFmtId="3" fontId="15" fillId="0" borderId="11" xfId="2" applyNumberFormat="1" applyFont="1" applyFill="1" applyBorder="1" applyAlignment="1" applyProtection="1">
      <alignment horizontal="center" vertical="top" wrapText="1"/>
      <protection locked="0"/>
    </xf>
    <xf numFmtId="3" fontId="15" fillId="0" borderId="5" xfId="2" applyNumberFormat="1" applyFont="1" applyFill="1" applyBorder="1" applyAlignment="1" applyProtection="1">
      <alignment horizontal="center" vertical="top" wrapText="1"/>
      <protection locked="0"/>
    </xf>
    <xf numFmtId="3" fontId="15" fillId="0" borderId="2" xfId="5" applyNumberFormat="1" applyFont="1" applyFill="1" applyBorder="1" applyAlignment="1"/>
    <xf numFmtId="3" fontId="15" fillId="0" borderId="2" xfId="4" applyNumberFormat="1" applyFont="1" applyFill="1" applyBorder="1" applyAlignment="1">
      <alignment horizontal="center"/>
    </xf>
    <xf numFmtId="3" fontId="15" fillId="0" borderId="2" xfId="5" applyNumberFormat="1" applyFont="1" applyFill="1" applyBorder="1" applyAlignment="1">
      <alignment horizontal="center"/>
    </xf>
    <xf numFmtId="3" fontId="15" fillId="0" borderId="12" xfId="5" applyNumberFormat="1" applyFont="1" applyFill="1" applyBorder="1" applyAlignment="1">
      <alignment horizontal="center"/>
    </xf>
    <xf numFmtId="0" fontId="25" fillId="0" borderId="2" xfId="0" applyFont="1" applyBorder="1"/>
    <xf numFmtId="0" fontId="15" fillId="0" borderId="15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3" applyFont="1" applyBorder="1" applyAlignment="1">
      <alignment wrapText="1"/>
    </xf>
    <xf numFmtId="0" fontId="15" fillId="2" borderId="2" xfId="2" applyNumberFormat="1" applyFont="1" applyFill="1" applyBorder="1" applyAlignment="1" applyProtection="1">
      <alignment wrapText="1"/>
      <protection locked="0"/>
    </xf>
    <xf numFmtId="3" fontId="15" fillId="0" borderId="2" xfId="0" applyNumberFormat="1" applyFont="1" applyFill="1" applyBorder="1"/>
    <xf numFmtId="3" fontId="15" fillId="0" borderId="2" xfId="0" applyNumberFormat="1" applyFont="1" applyBorder="1"/>
    <xf numFmtId="3" fontId="15" fillId="0" borderId="15" xfId="0" applyNumberFormat="1" applyFont="1" applyBorder="1"/>
    <xf numFmtId="0" fontId="25" fillId="0" borderId="12" xfId="6" applyFont="1" applyBorder="1"/>
    <xf numFmtId="3" fontId="15" fillId="0" borderId="2" xfId="0" applyNumberFormat="1" applyFont="1" applyBorder="1" applyAlignment="1">
      <alignment horizontal="center" vertical="center" wrapText="1"/>
    </xf>
    <xf numFmtId="3" fontId="15" fillId="0" borderId="15" xfId="0" applyNumberFormat="1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center" vertical="top" wrapText="1"/>
      <protection locked="0"/>
    </xf>
    <xf numFmtId="164" fontId="10" fillId="0" borderId="0" xfId="0" applyNumberFormat="1" applyFont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10" fillId="0" borderId="16" xfId="0" applyFont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 vertical="top" wrapText="1"/>
    </xf>
    <xf numFmtId="164" fontId="3" fillId="0" borderId="9" xfId="3" applyNumberFormat="1" applyFont="1" applyFill="1" applyBorder="1" applyAlignment="1">
      <alignment horizontal="center" vertical="top" wrapText="1"/>
    </xf>
    <xf numFmtId="164" fontId="3" fillId="0" borderId="9" xfId="3" applyNumberFormat="1" applyFont="1" applyFill="1" applyBorder="1" applyAlignment="1">
      <alignment horizontal="center"/>
    </xf>
    <xf numFmtId="0" fontId="14" fillId="0" borderId="2" xfId="0" applyFont="1" applyBorder="1"/>
    <xf numFmtId="1" fontId="14" fillId="0" borderId="2" xfId="0" applyNumberFormat="1" applyFont="1" applyBorder="1" applyAlignment="1">
      <alignment horizont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5" fillId="0" borderId="0" xfId="3" applyFont="1" applyBorder="1" applyAlignment="1">
      <alignment wrapText="1"/>
    </xf>
    <xf numFmtId="3" fontId="15" fillId="0" borderId="0" xfId="0" applyNumberFormat="1" applyFont="1" applyFill="1" applyBorder="1"/>
    <xf numFmtId="3" fontId="15" fillId="0" borderId="0" xfId="0" applyNumberFormat="1" applyFont="1" applyBorder="1"/>
  </cellXfs>
  <cellStyles count="9">
    <cellStyle name="Lien hypertexte" xfId="8" builtinId="8"/>
    <cellStyle name="Normal" xfId="0" builtinId="0"/>
    <cellStyle name="Normal 5" xfId="3"/>
    <cellStyle name="Normal_diplômes_détaillés_2003_2005" xfId="1"/>
    <cellStyle name="Normal_Diplomes_T41_univ_UT_2007" xfId="4"/>
    <cellStyle name="Normal_Feuil1" xfId="2"/>
    <cellStyle name="Normal_recap_diplomes_par_etablissements" xfId="5"/>
    <cellStyle name="Normal_specialites_formations_univ_ut_2008" xfId="6"/>
    <cellStyle name="Pourcentage" xfId="7" builtinId="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Figure_2!$B$3</c:f>
              <c:strCache>
                <c:ptCount val="1"/>
                <c:pt idx="0">
                  <c:v>Entreprises (hors OPCA)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Figure_2!$A$4:$A$7</c:f>
              <c:strCache>
                <c:ptCount val="4"/>
                <c:pt idx="0">
                  <c:v>Ensemble</c:v>
                </c:pt>
                <c:pt idx="1">
                  <c:v>Universités </c:v>
                </c:pt>
                <c:pt idx="2">
                  <c:v>Cnam</c:v>
                </c:pt>
                <c:pt idx="3">
                  <c:v>Écoles </c:v>
                </c:pt>
              </c:strCache>
            </c:strRef>
          </c:cat>
          <c:val>
            <c:numRef>
              <c:f>Figure_2!$B$4:$B$7</c:f>
              <c:numCache>
                <c:formatCode>0.0</c:formatCode>
                <c:ptCount val="4"/>
                <c:pt idx="0">
                  <c:v>22.35</c:v>
                </c:pt>
                <c:pt idx="1">
                  <c:v>23.45</c:v>
                </c:pt>
                <c:pt idx="2">
                  <c:v>15.47</c:v>
                </c:pt>
                <c:pt idx="3">
                  <c:v>34.1</c:v>
                </c:pt>
              </c:numCache>
            </c:numRef>
          </c:val>
        </c:ser>
        <c:ser>
          <c:idx val="1"/>
          <c:order val="1"/>
          <c:tx>
            <c:strRef>
              <c:f>Figure_2!$C$3</c:f>
              <c:strCache>
                <c:ptCount val="1"/>
                <c:pt idx="0">
                  <c:v>OPCA (dont OPACIF)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Figure_2!$A$4:$A$7</c:f>
              <c:strCache>
                <c:ptCount val="4"/>
                <c:pt idx="0">
                  <c:v>Ensemble</c:v>
                </c:pt>
                <c:pt idx="1">
                  <c:v>Universités </c:v>
                </c:pt>
                <c:pt idx="2">
                  <c:v>Cnam</c:v>
                </c:pt>
                <c:pt idx="3">
                  <c:v>Écoles </c:v>
                </c:pt>
              </c:strCache>
            </c:strRef>
          </c:cat>
          <c:val>
            <c:numRef>
              <c:f>Figure_2!$C$4:$C$7</c:f>
              <c:numCache>
                <c:formatCode>0.0</c:formatCode>
                <c:ptCount val="4"/>
                <c:pt idx="0">
                  <c:v>29.12</c:v>
                </c:pt>
                <c:pt idx="1">
                  <c:v>34.11</c:v>
                </c:pt>
                <c:pt idx="2">
                  <c:v>18.28</c:v>
                </c:pt>
                <c:pt idx="3">
                  <c:v>16.350000000000001</c:v>
                </c:pt>
              </c:numCache>
            </c:numRef>
          </c:val>
        </c:ser>
        <c:ser>
          <c:idx val="2"/>
          <c:order val="2"/>
          <c:tx>
            <c:strRef>
              <c:f>Figure_2!$D$3</c:f>
              <c:strCache>
                <c:ptCount val="1"/>
                <c:pt idx="0">
                  <c:v>Particuliers et stagiaires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Figure_2!$A$4:$A$7</c:f>
              <c:strCache>
                <c:ptCount val="4"/>
                <c:pt idx="0">
                  <c:v>Ensemble</c:v>
                </c:pt>
                <c:pt idx="1">
                  <c:v>Universités </c:v>
                </c:pt>
                <c:pt idx="2">
                  <c:v>Cnam</c:v>
                </c:pt>
                <c:pt idx="3">
                  <c:v>Écoles </c:v>
                </c:pt>
              </c:strCache>
            </c:strRef>
          </c:cat>
          <c:val>
            <c:numRef>
              <c:f>Figure_2!$D$4:$D$7</c:f>
              <c:numCache>
                <c:formatCode>0.0</c:formatCode>
                <c:ptCount val="4"/>
                <c:pt idx="0">
                  <c:v>22.22</c:v>
                </c:pt>
                <c:pt idx="1">
                  <c:v>21.42</c:v>
                </c:pt>
                <c:pt idx="2">
                  <c:v>23.63</c:v>
                </c:pt>
                <c:pt idx="3">
                  <c:v>25.3</c:v>
                </c:pt>
              </c:numCache>
            </c:numRef>
          </c:val>
        </c:ser>
        <c:ser>
          <c:idx val="3"/>
          <c:order val="3"/>
          <c:tx>
            <c:strRef>
              <c:f>Figure_2!$E$3</c:f>
              <c:strCache>
                <c:ptCount val="1"/>
                <c:pt idx="0">
                  <c:v>Fonds publics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Figure_2!$A$4:$A$7</c:f>
              <c:strCache>
                <c:ptCount val="4"/>
                <c:pt idx="0">
                  <c:v>Ensemble</c:v>
                </c:pt>
                <c:pt idx="1">
                  <c:v>Universités </c:v>
                </c:pt>
                <c:pt idx="2">
                  <c:v>Cnam</c:v>
                </c:pt>
                <c:pt idx="3">
                  <c:v>Écoles </c:v>
                </c:pt>
              </c:strCache>
            </c:strRef>
          </c:cat>
          <c:val>
            <c:numRef>
              <c:f>Figure_2!$E$4:$E$7</c:f>
              <c:numCache>
                <c:formatCode>0.0</c:formatCode>
                <c:ptCount val="4"/>
                <c:pt idx="0">
                  <c:v>18.850000000000001</c:v>
                </c:pt>
                <c:pt idx="1">
                  <c:v>14.62</c:v>
                </c:pt>
                <c:pt idx="2">
                  <c:v>33.67</c:v>
                </c:pt>
                <c:pt idx="3">
                  <c:v>11.42</c:v>
                </c:pt>
              </c:numCache>
            </c:numRef>
          </c:val>
        </c:ser>
        <c:ser>
          <c:idx val="4"/>
          <c:order val="4"/>
          <c:tx>
            <c:strRef>
              <c:f>Figure_2!$F$3</c:f>
              <c:strCache>
                <c:ptCount val="1"/>
                <c:pt idx="0">
                  <c:v>Autres financeurs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Figure_2!$A$4:$A$7</c:f>
              <c:strCache>
                <c:ptCount val="4"/>
                <c:pt idx="0">
                  <c:v>Ensemble</c:v>
                </c:pt>
                <c:pt idx="1">
                  <c:v>Universités </c:v>
                </c:pt>
                <c:pt idx="2">
                  <c:v>Cnam</c:v>
                </c:pt>
                <c:pt idx="3">
                  <c:v>Écoles </c:v>
                </c:pt>
              </c:strCache>
            </c:strRef>
          </c:cat>
          <c:val>
            <c:numRef>
              <c:f>Figure_2!$F$4:$F$7</c:f>
              <c:numCache>
                <c:formatCode>0.0</c:formatCode>
                <c:ptCount val="4"/>
                <c:pt idx="0">
                  <c:v>7.46</c:v>
                </c:pt>
                <c:pt idx="1">
                  <c:v>6.4</c:v>
                </c:pt>
                <c:pt idx="2">
                  <c:v>8.9499999999999993</c:v>
                </c:pt>
                <c:pt idx="3">
                  <c:v>12.83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159360"/>
        <c:axId val="90226688"/>
      </c:barChart>
      <c:catAx>
        <c:axId val="90159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90226688"/>
        <c:crosses val="autoZero"/>
        <c:auto val="1"/>
        <c:lblAlgn val="ctr"/>
        <c:lblOffset val="100"/>
        <c:noMultiLvlLbl val="0"/>
      </c:catAx>
      <c:valAx>
        <c:axId val="90226688"/>
        <c:scaling>
          <c:orientation val="minMax"/>
          <c:max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90159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775400231009972E-2"/>
          <c:y val="0.86635099148710737"/>
          <c:w val="0.89630748857369968"/>
          <c:h val="0.11127138942108336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Figure_4!$B$3</c:f>
              <c:strCache>
                <c:ptCount val="1"/>
                <c:pt idx="0">
                  <c:v>Diplôme national ou titre RNCP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Figure_4!$A$4:$A$7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 </c:v>
                </c:pt>
                <c:pt idx="3">
                  <c:v>Écoles </c:v>
                </c:pt>
              </c:strCache>
            </c:strRef>
          </c:cat>
          <c:val>
            <c:numRef>
              <c:f>Figure_4!$B$4:$B$7</c:f>
              <c:numCache>
                <c:formatCode>0.0</c:formatCode>
                <c:ptCount val="4"/>
                <c:pt idx="0">
                  <c:v>32.200000000000003</c:v>
                </c:pt>
                <c:pt idx="1">
                  <c:v>35.299999999999997</c:v>
                </c:pt>
                <c:pt idx="2">
                  <c:v>25.83</c:v>
                </c:pt>
                <c:pt idx="3">
                  <c:v>21.66</c:v>
                </c:pt>
              </c:numCache>
            </c:numRef>
          </c:val>
        </c:ser>
        <c:ser>
          <c:idx val="1"/>
          <c:order val="1"/>
          <c:tx>
            <c:strRef>
              <c:f>Figure_4!$C$3</c:f>
              <c:strCache>
                <c:ptCount val="1"/>
                <c:pt idx="0">
                  <c:v>Diplôme d'université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Figure_4!$A$4:$A$7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 </c:v>
                </c:pt>
                <c:pt idx="3">
                  <c:v>Écoles </c:v>
                </c:pt>
              </c:strCache>
            </c:strRef>
          </c:cat>
          <c:val>
            <c:numRef>
              <c:f>Figure_4!$C$4:$C$7</c:f>
              <c:numCache>
                <c:formatCode>0.0</c:formatCode>
                <c:ptCount val="4"/>
                <c:pt idx="0">
                  <c:v>18.8</c:v>
                </c:pt>
                <c:pt idx="1">
                  <c:v>22.3</c:v>
                </c:pt>
                <c:pt idx="2">
                  <c:v>1.77</c:v>
                </c:pt>
                <c:pt idx="3">
                  <c:v>16.37</c:v>
                </c:pt>
              </c:numCache>
            </c:numRef>
          </c:val>
        </c:ser>
        <c:ser>
          <c:idx val="2"/>
          <c:order val="2"/>
          <c:tx>
            <c:strRef>
              <c:f>Figure_4!$D$3</c:f>
              <c:strCache>
                <c:ptCount val="1"/>
                <c:pt idx="0">
                  <c:v>Formations courtes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Figure_4!$A$4:$A$7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 </c:v>
                </c:pt>
                <c:pt idx="3">
                  <c:v>Écoles </c:v>
                </c:pt>
              </c:strCache>
            </c:strRef>
          </c:cat>
          <c:val>
            <c:numRef>
              <c:f>Figure_4!$D$4:$D$7</c:f>
              <c:numCache>
                <c:formatCode>0.0</c:formatCode>
                <c:ptCount val="4"/>
                <c:pt idx="0">
                  <c:v>16.399999999999999</c:v>
                </c:pt>
                <c:pt idx="1">
                  <c:v>22.2</c:v>
                </c:pt>
                <c:pt idx="2">
                  <c:v>5.94</c:v>
                </c:pt>
                <c:pt idx="3">
                  <c:v>57.13</c:v>
                </c:pt>
              </c:numCache>
            </c:numRef>
          </c:val>
        </c:ser>
        <c:ser>
          <c:idx val="3"/>
          <c:order val="3"/>
          <c:tx>
            <c:strRef>
              <c:f>Figure_4!$E$3</c:f>
              <c:strCache>
                <c:ptCount val="1"/>
                <c:pt idx="0">
                  <c:v>Conférences Université inter-âges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dLbl>
              <c:idx val="2"/>
              <c:delete val="1"/>
            </c:dLbl>
            <c:numFmt formatCode="#,##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Figure_4!$A$4:$A$7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 </c:v>
                </c:pt>
                <c:pt idx="3">
                  <c:v>Écoles </c:v>
                </c:pt>
              </c:strCache>
            </c:strRef>
          </c:cat>
          <c:val>
            <c:numRef>
              <c:f>Figure_4!$E$4:$E$7</c:f>
              <c:numCache>
                <c:formatCode>0.0</c:formatCode>
                <c:ptCount val="4"/>
                <c:pt idx="0">
                  <c:v>12.4</c:v>
                </c:pt>
                <c:pt idx="1">
                  <c:v>17.600000000000001</c:v>
                </c:pt>
                <c:pt idx="2">
                  <c:v>0.31</c:v>
                </c:pt>
                <c:pt idx="3">
                  <c:v>2.92</c:v>
                </c:pt>
              </c:numCache>
            </c:numRef>
          </c:val>
        </c:ser>
        <c:ser>
          <c:idx val="4"/>
          <c:order val="4"/>
          <c:tx>
            <c:strRef>
              <c:f>Figure_4!$F$3</c:f>
              <c:strCache>
                <c:ptCount val="1"/>
                <c:pt idx="0">
                  <c:v>Prestations d'accompagnement (vae, bilans, autres)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Figure_4!$A$4:$A$7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 </c:v>
                </c:pt>
                <c:pt idx="3">
                  <c:v>Écoles </c:v>
                </c:pt>
              </c:strCache>
            </c:strRef>
          </c:cat>
          <c:val>
            <c:numRef>
              <c:f>Figure_4!$F$4:$F$7</c:f>
              <c:numCache>
                <c:formatCode>0.0</c:formatCode>
                <c:ptCount val="4"/>
                <c:pt idx="0">
                  <c:v>2.2999999999999998</c:v>
                </c:pt>
                <c:pt idx="1">
                  <c:v>2.6</c:v>
                </c:pt>
                <c:pt idx="2">
                  <c:v>1.61</c:v>
                </c:pt>
                <c:pt idx="3">
                  <c:v>1.89</c:v>
                </c:pt>
              </c:numCache>
            </c:numRef>
          </c:val>
        </c:ser>
        <c:ser>
          <c:idx val="5"/>
          <c:order val="5"/>
          <c:tx>
            <c:strRef>
              <c:f>Figure_4!$G$3</c:f>
              <c:strCache>
                <c:ptCount val="1"/>
                <c:pt idx="0">
                  <c:v>Formations modulaires Cnam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Figure_4!$A$4:$A$7</c:f>
              <c:strCache>
                <c:ptCount val="4"/>
                <c:pt idx="0">
                  <c:v>Ensemble </c:v>
                </c:pt>
                <c:pt idx="1">
                  <c:v>Universités </c:v>
                </c:pt>
                <c:pt idx="2">
                  <c:v>Cnam </c:v>
                </c:pt>
                <c:pt idx="3">
                  <c:v>Écoles </c:v>
                </c:pt>
              </c:strCache>
            </c:strRef>
          </c:cat>
          <c:val>
            <c:numRef>
              <c:f>Figure_4!$G$4:$G$7</c:f>
              <c:numCache>
                <c:formatCode>0.0</c:formatCode>
                <c:ptCount val="4"/>
                <c:pt idx="0">
                  <c:v>18</c:v>
                </c:pt>
                <c:pt idx="2">
                  <c:v>64.510000000000005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56832"/>
        <c:axId val="90458752"/>
      </c:barChart>
      <c:catAx>
        <c:axId val="90456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90458752"/>
        <c:crosses val="autoZero"/>
        <c:auto val="1"/>
        <c:lblAlgn val="ctr"/>
        <c:lblOffset val="100"/>
        <c:noMultiLvlLbl val="0"/>
      </c:catAx>
      <c:valAx>
        <c:axId val="90458752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90456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944231741674493E-2"/>
          <c:y val="0.86382011022996918"/>
          <c:w val="0.88123672614317705"/>
          <c:h val="0.11226367147165789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Figure_7!$B$3</c:f>
              <c:strCache>
                <c:ptCount val="1"/>
                <c:pt idx="0">
                  <c:v>Licences professionnelles (LP)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Figure_7!$A$4:$A$18</c:f>
              <c:strCache>
                <c:ptCount val="15"/>
                <c:pt idx="0">
                  <c:v>La Réunion</c:v>
                </c:pt>
                <c:pt idx="1">
                  <c:v>Bourgogne-Franche-Comté</c:v>
                </c:pt>
                <c:pt idx="2">
                  <c:v>Normandie</c:v>
                </c:pt>
                <c:pt idx="3">
                  <c:v>Pays-de-la-Loire</c:v>
                </c:pt>
                <c:pt idx="4">
                  <c:v>Bretagne </c:v>
                </c:pt>
                <c:pt idx="5">
                  <c:v>Occitanie</c:v>
                </c:pt>
                <c:pt idx="6">
                  <c:v>Auvergne-Rhône-Alpes</c:v>
                </c:pt>
                <c:pt idx="7">
                  <c:v>Paca</c:v>
                </c:pt>
                <c:pt idx="8">
                  <c:v>Centre-Val-de-Loire</c:v>
                </c:pt>
                <c:pt idx="9">
                  <c:v>Grand-Est</c:v>
                </c:pt>
                <c:pt idx="10">
                  <c:v>Ile-de-France </c:v>
                </c:pt>
                <c:pt idx="11">
                  <c:v>Nouvelle-Aquitaine</c:v>
                </c:pt>
                <c:pt idx="12">
                  <c:v>Guadeloupe/Martinique </c:v>
                </c:pt>
                <c:pt idx="13">
                  <c:v>Hauts-de-France</c:v>
                </c:pt>
                <c:pt idx="14">
                  <c:v>Ensemble </c:v>
                </c:pt>
              </c:strCache>
            </c:strRef>
          </c:cat>
          <c:val>
            <c:numRef>
              <c:f>Figure_7!$B$4:$B$18</c:f>
              <c:numCache>
                <c:formatCode>0</c:formatCode>
                <c:ptCount val="15"/>
                <c:pt idx="0">
                  <c:v>47.22</c:v>
                </c:pt>
                <c:pt idx="1">
                  <c:v>34.369999999999997</c:v>
                </c:pt>
                <c:pt idx="2">
                  <c:v>13.8</c:v>
                </c:pt>
                <c:pt idx="3">
                  <c:v>35.049999999999997</c:v>
                </c:pt>
                <c:pt idx="4">
                  <c:v>42.04</c:v>
                </c:pt>
                <c:pt idx="5">
                  <c:v>42.4</c:v>
                </c:pt>
                <c:pt idx="6">
                  <c:v>38.08</c:v>
                </c:pt>
                <c:pt idx="7">
                  <c:v>33.24</c:v>
                </c:pt>
                <c:pt idx="8">
                  <c:v>22.5</c:v>
                </c:pt>
                <c:pt idx="9">
                  <c:v>26.77</c:v>
                </c:pt>
                <c:pt idx="10">
                  <c:v>21.29</c:v>
                </c:pt>
                <c:pt idx="11">
                  <c:v>29.45</c:v>
                </c:pt>
                <c:pt idx="12">
                  <c:v>20.18</c:v>
                </c:pt>
                <c:pt idx="13">
                  <c:v>21.49</c:v>
                </c:pt>
                <c:pt idx="14">
                  <c:v>30.81</c:v>
                </c:pt>
              </c:numCache>
            </c:numRef>
          </c:val>
        </c:ser>
        <c:ser>
          <c:idx val="1"/>
          <c:order val="1"/>
          <c:tx>
            <c:strRef>
              <c:f>Figure_7!$C$3</c:f>
              <c:strCache>
                <c:ptCount val="1"/>
                <c:pt idx="0">
                  <c:v>Masters professionnels (MP)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Figure_7!$A$4:$A$18</c:f>
              <c:strCache>
                <c:ptCount val="15"/>
                <c:pt idx="0">
                  <c:v>La Réunion</c:v>
                </c:pt>
                <c:pt idx="1">
                  <c:v>Bourgogne-Franche-Comté</c:v>
                </c:pt>
                <c:pt idx="2">
                  <c:v>Normandie</c:v>
                </c:pt>
                <c:pt idx="3">
                  <c:v>Pays-de-la-Loire</c:v>
                </c:pt>
                <c:pt idx="4">
                  <c:v>Bretagne </c:v>
                </c:pt>
                <c:pt idx="5">
                  <c:v>Occitanie</c:v>
                </c:pt>
                <c:pt idx="6">
                  <c:v>Auvergne-Rhône-Alpes</c:v>
                </c:pt>
                <c:pt idx="7">
                  <c:v>Paca</c:v>
                </c:pt>
                <c:pt idx="8">
                  <c:v>Centre-Val-de-Loire</c:v>
                </c:pt>
                <c:pt idx="9">
                  <c:v>Grand-Est</c:v>
                </c:pt>
                <c:pt idx="10">
                  <c:v>Ile-de-France </c:v>
                </c:pt>
                <c:pt idx="11">
                  <c:v>Nouvelle-Aquitaine</c:v>
                </c:pt>
                <c:pt idx="12">
                  <c:v>Guadeloupe/Martinique </c:v>
                </c:pt>
                <c:pt idx="13">
                  <c:v>Hauts-de-France</c:v>
                </c:pt>
                <c:pt idx="14">
                  <c:v>Ensemble </c:v>
                </c:pt>
              </c:strCache>
            </c:strRef>
          </c:cat>
          <c:val>
            <c:numRef>
              <c:f>Figure_7!$C$4:$C$18</c:f>
              <c:numCache>
                <c:formatCode>0</c:formatCode>
                <c:ptCount val="15"/>
                <c:pt idx="0">
                  <c:v>25</c:v>
                </c:pt>
                <c:pt idx="1">
                  <c:v>23.24</c:v>
                </c:pt>
                <c:pt idx="2">
                  <c:v>35.11</c:v>
                </c:pt>
                <c:pt idx="3">
                  <c:v>13.26</c:v>
                </c:pt>
                <c:pt idx="4">
                  <c:v>4.84</c:v>
                </c:pt>
                <c:pt idx="5">
                  <c:v>4.33</c:v>
                </c:pt>
                <c:pt idx="6">
                  <c:v>5.07</c:v>
                </c:pt>
                <c:pt idx="7">
                  <c:v>8.3699999999999992</c:v>
                </c:pt>
                <c:pt idx="8">
                  <c:v>18.57</c:v>
                </c:pt>
                <c:pt idx="9">
                  <c:v>11.15</c:v>
                </c:pt>
                <c:pt idx="10">
                  <c:v>12.09</c:v>
                </c:pt>
                <c:pt idx="11">
                  <c:v>0.99</c:v>
                </c:pt>
                <c:pt idx="12">
                  <c:v>9.9700000000000006</c:v>
                </c:pt>
                <c:pt idx="13">
                  <c:v>1.65</c:v>
                </c:pt>
                <c:pt idx="1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058688"/>
        <c:axId val="153085440"/>
      </c:barChart>
      <c:scatterChart>
        <c:scatterStyle val="lineMarker"/>
        <c:varyColors val="0"/>
        <c:ser>
          <c:idx val="3"/>
          <c:order val="2"/>
          <c:tx>
            <c:strRef>
              <c:f>Figure_7!$E$3</c:f>
              <c:strCache>
                <c:ptCount val="1"/>
                <c:pt idx="0">
                  <c:v>Poids des régions dans les LP et MP délivrés en FC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</c:spPr>
          </c:marker>
          <c:dLbls>
            <c:numFmt formatCode="#,##0.0" sourceLinked="0"/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strRef>
              <c:f>Figure_7!$A$4:$A$18</c:f>
              <c:strCache>
                <c:ptCount val="15"/>
                <c:pt idx="0">
                  <c:v>La Réunion</c:v>
                </c:pt>
                <c:pt idx="1">
                  <c:v>Bourgogne-Franche-Comté</c:v>
                </c:pt>
                <c:pt idx="2">
                  <c:v>Normandie</c:v>
                </c:pt>
                <c:pt idx="3">
                  <c:v>Pays-de-la-Loire</c:v>
                </c:pt>
                <c:pt idx="4">
                  <c:v>Bretagne </c:v>
                </c:pt>
                <c:pt idx="5">
                  <c:v>Occitanie</c:v>
                </c:pt>
                <c:pt idx="6">
                  <c:v>Auvergne-Rhône-Alpes</c:v>
                </c:pt>
                <c:pt idx="7">
                  <c:v>Paca</c:v>
                </c:pt>
                <c:pt idx="8">
                  <c:v>Centre-Val-de-Loire</c:v>
                </c:pt>
                <c:pt idx="9">
                  <c:v>Grand-Est</c:v>
                </c:pt>
                <c:pt idx="10">
                  <c:v>Ile-de-France </c:v>
                </c:pt>
                <c:pt idx="11">
                  <c:v>Nouvelle-Aquitaine</c:v>
                </c:pt>
                <c:pt idx="12">
                  <c:v>Guadeloupe/Martinique </c:v>
                </c:pt>
                <c:pt idx="13">
                  <c:v>Hauts-de-France</c:v>
                </c:pt>
                <c:pt idx="14">
                  <c:v>Ensemble </c:v>
                </c:pt>
              </c:strCache>
            </c:strRef>
          </c:xVal>
          <c:yVal>
            <c:numRef>
              <c:f>Figure_7!$E$4:$E$18</c:f>
              <c:numCache>
                <c:formatCode>0.0</c:formatCode>
                <c:ptCount val="15"/>
                <c:pt idx="0">
                  <c:v>0.11</c:v>
                </c:pt>
                <c:pt idx="1">
                  <c:v>3.68</c:v>
                </c:pt>
                <c:pt idx="2">
                  <c:v>7.29</c:v>
                </c:pt>
                <c:pt idx="3">
                  <c:v>3.96</c:v>
                </c:pt>
                <c:pt idx="4">
                  <c:v>7.21</c:v>
                </c:pt>
                <c:pt idx="5">
                  <c:v>14.28</c:v>
                </c:pt>
                <c:pt idx="6">
                  <c:v>21.87</c:v>
                </c:pt>
                <c:pt idx="7">
                  <c:v>8.02</c:v>
                </c:pt>
                <c:pt idx="8">
                  <c:v>1</c:v>
                </c:pt>
                <c:pt idx="9">
                  <c:v>6.3</c:v>
                </c:pt>
                <c:pt idx="10">
                  <c:v>13.52</c:v>
                </c:pt>
                <c:pt idx="11">
                  <c:v>7.51</c:v>
                </c:pt>
                <c:pt idx="12">
                  <c:v>0.56000000000000005</c:v>
                </c:pt>
                <c:pt idx="13">
                  <c:v>4.62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20384"/>
        <c:axId val="153086976"/>
      </c:scatterChart>
      <c:catAx>
        <c:axId val="153058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fr-FR"/>
          </a:p>
        </c:txPr>
        <c:crossAx val="153085440"/>
        <c:crosses val="autoZero"/>
        <c:auto val="1"/>
        <c:lblAlgn val="ctr"/>
        <c:lblOffset val="100"/>
        <c:noMultiLvlLbl val="0"/>
      </c:catAx>
      <c:valAx>
        <c:axId val="1530854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fr-FR"/>
          </a:p>
        </c:txPr>
        <c:crossAx val="153058688"/>
        <c:crosses val="autoZero"/>
        <c:crossBetween val="between"/>
      </c:valAx>
      <c:valAx>
        <c:axId val="1530869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ysClr val="windowText" lastClr="000000"/>
                </a:solidFill>
              </a:defRPr>
            </a:pPr>
            <a:endParaRPr lang="fr-FR"/>
          </a:p>
        </c:txPr>
        <c:crossAx val="164320384"/>
        <c:crosses val="max"/>
        <c:crossBetween val="midCat"/>
      </c:valAx>
      <c:valAx>
        <c:axId val="164320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3086976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900" b="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14287</xdr:rowOff>
    </xdr:from>
    <xdr:to>
      <xdr:col>7</xdr:col>
      <xdr:colOff>228599</xdr:colOff>
      <xdr:row>25</xdr:row>
      <xdr:rowOff>180975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23809</xdr:rowOff>
    </xdr:from>
    <xdr:to>
      <xdr:col>7</xdr:col>
      <xdr:colOff>476250</xdr:colOff>
      <xdr:row>27</xdr:row>
      <xdr:rowOff>180974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28576</xdr:rowOff>
    </xdr:from>
    <xdr:to>
      <xdr:col>9</xdr:col>
      <xdr:colOff>266699</xdr:colOff>
      <xdr:row>41</xdr:row>
      <xdr:rowOff>161926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2" sqref="A22"/>
    </sheetView>
  </sheetViews>
  <sheetFormatPr baseColWidth="10" defaultRowHeight="15" x14ac:dyDescent="0.25"/>
  <sheetData>
    <row r="1" spans="1:2" s="36" customFormat="1" x14ac:dyDescent="0.25">
      <c r="A1" s="70" t="s">
        <v>142</v>
      </c>
    </row>
    <row r="2" spans="1:2" x14ac:dyDescent="0.25">
      <c r="A2" s="70" t="s">
        <v>147</v>
      </c>
    </row>
    <row r="4" spans="1:2" x14ac:dyDescent="0.25">
      <c r="A4" s="39" t="s">
        <v>126</v>
      </c>
      <c r="B4" s="139" t="s">
        <v>127</v>
      </c>
    </row>
    <row r="6" spans="1:2" x14ac:dyDescent="0.25">
      <c r="A6" s="39" t="s">
        <v>128</v>
      </c>
      <c r="B6" s="139" t="s">
        <v>129</v>
      </c>
    </row>
    <row r="8" spans="1:2" x14ac:dyDescent="0.25">
      <c r="A8" s="39" t="s">
        <v>130</v>
      </c>
      <c r="B8" s="139" t="s">
        <v>131</v>
      </c>
    </row>
    <row r="9" spans="1:2" x14ac:dyDescent="0.25">
      <c r="B9" s="44"/>
    </row>
    <row r="10" spans="1:2" x14ac:dyDescent="0.25">
      <c r="A10" s="39" t="s">
        <v>132</v>
      </c>
      <c r="B10" s="139" t="s">
        <v>133</v>
      </c>
    </row>
    <row r="11" spans="1:2" x14ac:dyDescent="0.25">
      <c r="B11" s="44"/>
    </row>
    <row r="12" spans="1:2" x14ac:dyDescent="0.25">
      <c r="A12" s="9" t="s">
        <v>134</v>
      </c>
      <c r="B12" s="140" t="s">
        <v>135</v>
      </c>
    </row>
    <row r="13" spans="1:2" x14ac:dyDescent="0.25">
      <c r="B13" s="44"/>
    </row>
    <row r="14" spans="1:2" x14ac:dyDescent="0.25">
      <c r="A14" s="39" t="s">
        <v>136</v>
      </c>
      <c r="B14" s="139" t="s">
        <v>137</v>
      </c>
    </row>
    <row r="15" spans="1:2" x14ac:dyDescent="0.25">
      <c r="B15" s="44"/>
    </row>
    <row r="16" spans="1:2" x14ac:dyDescent="0.25">
      <c r="A16" s="39" t="s">
        <v>138</v>
      </c>
      <c r="B16" s="139" t="s">
        <v>158</v>
      </c>
    </row>
    <row r="17" spans="1:12" x14ac:dyDescent="0.25">
      <c r="B17" s="44"/>
    </row>
    <row r="18" spans="1:12" x14ac:dyDescent="0.25">
      <c r="A18" s="84" t="s">
        <v>145</v>
      </c>
      <c r="B18" s="139" t="s">
        <v>164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 x14ac:dyDescent="0.25">
      <c r="B19" s="44"/>
    </row>
    <row r="20" spans="1:12" x14ac:dyDescent="0.25">
      <c r="A20" s="84" t="s">
        <v>139</v>
      </c>
      <c r="B20" s="139" t="s">
        <v>146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</row>
  </sheetData>
  <hyperlinks>
    <hyperlink ref="B4" location="Figure_1!A1" display="La formation continue dans l'enseignement supérieur public en 2018 "/>
    <hyperlink ref="B6" location="Figure_2!A1" display="Origine des ressources de la formation continue dans l'enseignement supérieur public en 2018 (en %) "/>
    <hyperlink ref="B8" location="Figure_3!A1" display="Réparititon des stagiaires dans l'enseignement supérieur public selon les types de publics en 2018 "/>
    <hyperlink ref="B10" location="Figure_4!A1" display="Répartition des inscriptions en formation continue selon les types d'établissements et les types de formations en 2018 (en %)"/>
    <hyperlink ref="B12" location="Figure_5!A1" display="Diplômes délivrés en formation continue dans l'enseignement supérieur public en 2018 "/>
    <hyperlink ref="B14" location="Figure_6!A1" display="Diplômes nationaux délivrés en formation continue selon les types d'établissements en 2018 "/>
    <hyperlink ref="B16" location="Figure_7!A1" display="Part des licences professionnelles et des masters délivrés dans la formation continue universitaire selon les régions en 2018 et poids des régions (en %)"/>
    <hyperlink ref="B18" location="Figure_8!A1" display="Durées moyennes des formations dans l'enseignement supérieur public (en heures) en 2018 (tableau complémentaire) "/>
    <hyperlink ref="B20" location="Figure_9!A1" display="Nombre de stagiaires inscrits et d'heures-stagiaires selon les spécialités des formations (NSF) et les types d'établissements en 2018 (tableau complémentaire)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G24" sqref="G24"/>
    </sheetView>
  </sheetViews>
  <sheetFormatPr baseColWidth="10" defaultRowHeight="15" x14ac:dyDescent="0.25"/>
  <cols>
    <col min="1" max="1" width="44" customWidth="1"/>
    <col min="2" max="3" width="10.85546875" customWidth="1"/>
    <col min="4" max="4" width="12.140625" customWidth="1"/>
    <col min="5" max="6" width="10.85546875" customWidth="1"/>
    <col min="7" max="7" width="12.5703125" customWidth="1"/>
    <col min="8" max="9" width="10.85546875" customWidth="1"/>
    <col min="10" max="10" width="12.28515625" customWidth="1"/>
    <col min="11" max="12" width="10.85546875" customWidth="1"/>
    <col min="13" max="13" width="12" customWidth="1"/>
  </cols>
  <sheetData>
    <row r="1" spans="1:13" x14ac:dyDescent="0.25">
      <c r="A1" s="39" t="s">
        <v>87</v>
      </c>
    </row>
    <row r="3" spans="1:13" ht="15.75" customHeight="1" x14ac:dyDescent="0.25">
      <c r="A3" s="86"/>
      <c r="B3" s="183" t="s">
        <v>54</v>
      </c>
      <c r="C3" s="184"/>
      <c r="D3" s="185"/>
      <c r="E3" s="186" t="s">
        <v>60</v>
      </c>
      <c r="F3" s="187"/>
      <c r="G3" s="188"/>
      <c r="H3" s="186" t="s">
        <v>73</v>
      </c>
      <c r="I3" s="187"/>
      <c r="J3" s="188"/>
      <c r="K3" s="186" t="s">
        <v>61</v>
      </c>
      <c r="L3" s="187"/>
      <c r="M3" s="188"/>
    </row>
    <row r="4" spans="1:13" ht="22.5" x14ac:dyDescent="0.25">
      <c r="A4" s="101"/>
      <c r="B4" s="141">
        <v>2018</v>
      </c>
      <c r="C4" s="142">
        <v>2017</v>
      </c>
      <c r="D4" s="141" t="s">
        <v>159</v>
      </c>
      <c r="E4" s="102">
        <v>2018</v>
      </c>
      <c r="F4" s="102">
        <v>2017</v>
      </c>
      <c r="G4" s="102" t="s">
        <v>154</v>
      </c>
      <c r="H4" s="102">
        <v>2018</v>
      </c>
      <c r="I4" s="106">
        <v>2017</v>
      </c>
      <c r="J4" s="102" t="s">
        <v>155</v>
      </c>
      <c r="K4" s="102">
        <v>2018</v>
      </c>
      <c r="L4" s="106">
        <v>2017</v>
      </c>
      <c r="M4" s="102" t="s">
        <v>155</v>
      </c>
    </row>
    <row r="5" spans="1:13" x14ac:dyDescent="0.25">
      <c r="A5" s="101" t="s">
        <v>74</v>
      </c>
      <c r="B5" s="56">
        <v>480</v>
      </c>
      <c r="C5" s="143">
        <v>462</v>
      </c>
      <c r="D5" s="68">
        <f>(B5-C5)/C5*100</f>
        <v>3.8961038961038961</v>
      </c>
      <c r="E5" s="103">
        <v>333</v>
      </c>
      <c r="F5" s="104">
        <v>323</v>
      </c>
      <c r="G5" s="105">
        <f>(E5-F5)/F5*100</f>
        <v>3.0959752321981426</v>
      </c>
      <c r="H5" s="103">
        <v>112</v>
      </c>
      <c r="I5" s="104">
        <v>111</v>
      </c>
      <c r="J5" s="105">
        <f t="shared" ref="J5:J10" si="0">(H5-I5)/I5*100</f>
        <v>0.90090090090090091</v>
      </c>
      <c r="K5" s="103">
        <v>35</v>
      </c>
      <c r="L5" s="104">
        <v>28</v>
      </c>
      <c r="M5" s="105">
        <f t="shared" ref="M5:M10" si="1">(K5-L5)/L5*100</f>
        <v>25</v>
      </c>
    </row>
    <row r="6" spans="1:13" x14ac:dyDescent="0.25">
      <c r="A6" s="101" t="s">
        <v>75</v>
      </c>
      <c r="B6" s="56">
        <v>452</v>
      </c>
      <c r="C6" s="143">
        <v>451</v>
      </c>
      <c r="D6" s="68">
        <f t="shared" ref="D6:D10" si="2">(B6-C6)/C6*100</f>
        <v>0.22172949002217296</v>
      </c>
      <c r="E6" s="103">
        <v>362</v>
      </c>
      <c r="F6" s="104">
        <v>362</v>
      </c>
      <c r="G6" s="105">
        <f t="shared" ref="G6:G10" si="3">(E6-F6)/F6*100</f>
        <v>0</v>
      </c>
      <c r="H6" s="103">
        <v>74</v>
      </c>
      <c r="I6" s="104">
        <v>73</v>
      </c>
      <c r="J6" s="105">
        <f t="shared" si="0"/>
        <v>1.3698630136986301</v>
      </c>
      <c r="K6" s="103">
        <v>16</v>
      </c>
      <c r="L6" s="104">
        <v>16</v>
      </c>
      <c r="M6" s="105">
        <f t="shared" si="1"/>
        <v>0</v>
      </c>
    </row>
    <row r="7" spans="1:13" x14ac:dyDescent="0.25">
      <c r="A7" s="101" t="s">
        <v>76</v>
      </c>
      <c r="B7" s="56">
        <v>56</v>
      </c>
      <c r="C7" s="143">
        <v>58</v>
      </c>
      <c r="D7" s="68">
        <f t="shared" si="2"/>
        <v>-3.4482758620689653</v>
      </c>
      <c r="E7" s="103">
        <v>39</v>
      </c>
      <c r="F7" s="104">
        <v>41</v>
      </c>
      <c r="G7" s="105">
        <f t="shared" si="3"/>
        <v>-4.8780487804878048</v>
      </c>
      <c r="H7" s="103">
        <v>15</v>
      </c>
      <c r="I7" s="104">
        <v>15</v>
      </c>
      <c r="J7" s="105">
        <f t="shared" si="0"/>
        <v>0</v>
      </c>
      <c r="K7" s="103">
        <v>2</v>
      </c>
      <c r="L7" s="104">
        <v>2</v>
      </c>
      <c r="M7" s="105">
        <f t="shared" si="1"/>
        <v>0</v>
      </c>
    </row>
    <row r="8" spans="1:13" x14ac:dyDescent="0.25">
      <c r="A8" s="101" t="s">
        <v>77</v>
      </c>
      <c r="B8" s="56">
        <v>68</v>
      </c>
      <c r="C8" s="143">
        <v>71</v>
      </c>
      <c r="D8" s="68">
        <f t="shared" si="2"/>
        <v>-4.225352112676056</v>
      </c>
      <c r="E8" s="103">
        <v>50</v>
      </c>
      <c r="F8" s="104">
        <v>54</v>
      </c>
      <c r="G8" s="105">
        <f t="shared" si="3"/>
        <v>-7.4074074074074066</v>
      </c>
      <c r="H8" s="103">
        <v>15</v>
      </c>
      <c r="I8" s="104">
        <v>15</v>
      </c>
      <c r="J8" s="105">
        <f t="shared" si="0"/>
        <v>0</v>
      </c>
      <c r="K8" s="103">
        <v>2</v>
      </c>
      <c r="L8" s="104">
        <v>2</v>
      </c>
      <c r="M8" s="105">
        <f t="shared" si="1"/>
        <v>0</v>
      </c>
    </row>
    <row r="9" spans="1:13" x14ac:dyDescent="0.25">
      <c r="A9" s="101" t="s">
        <v>78</v>
      </c>
      <c r="B9" s="56">
        <v>124.39077791081441</v>
      </c>
      <c r="C9" s="143">
        <v>130</v>
      </c>
      <c r="D9" s="68">
        <f t="shared" si="2"/>
        <v>-4.3147862224504561</v>
      </c>
      <c r="E9" s="103">
        <v>108.190331708503</v>
      </c>
      <c r="F9" s="104">
        <v>114</v>
      </c>
      <c r="G9" s="105">
        <f t="shared" si="3"/>
        <v>-5.0962002556991264</v>
      </c>
      <c r="H9" s="103">
        <v>200.52182448968614</v>
      </c>
      <c r="I9" s="104">
        <v>212</v>
      </c>
      <c r="J9" s="105">
        <f t="shared" si="0"/>
        <v>-5.414233731280123</v>
      </c>
      <c r="K9" s="103">
        <v>136.6363248904043</v>
      </c>
      <c r="L9" s="104">
        <v>121</v>
      </c>
      <c r="M9" s="105">
        <f t="shared" si="1"/>
        <v>12.922582554053138</v>
      </c>
    </row>
    <row r="10" spans="1:13" x14ac:dyDescent="0.25">
      <c r="A10" s="101" t="s">
        <v>79</v>
      </c>
      <c r="B10" s="56">
        <v>150.12518059353971</v>
      </c>
      <c r="C10" s="143">
        <v>159</v>
      </c>
      <c r="D10" s="68">
        <f t="shared" si="2"/>
        <v>-5.5816474254467234</v>
      </c>
      <c r="E10" s="103">
        <v>139.0710144687248</v>
      </c>
      <c r="F10" s="104">
        <v>149</v>
      </c>
      <c r="G10" s="105">
        <f t="shared" si="3"/>
        <v>-6.6637486787081892</v>
      </c>
      <c r="H10" s="103">
        <v>200.87683887798187</v>
      </c>
      <c r="I10" s="104">
        <v>213</v>
      </c>
      <c r="J10" s="105">
        <f t="shared" si="0"/>
        <v>-5.6916249399146164</v>
      </c>
      <c r="K10" s="103">
        <v>163.89332683877254</v>
      </c>
      <c r="L10" s="104">
        <v>146</v>
      </c>
      <c r="M10" s="105">
        <f t="shared" si="1"/>
        <v>12.255703314227766</v>
      </c>
    </row>
    <row r="12" spans="1:13" x14ac:dyDescent="0.25">
      <c r="A12" s="48" t="s">
        <v>88</v>
      </c>
    </row>
    <row r="13" spans="1:13" x14ac:dyDescent="0.25">
      <c r="A13" s="48" t="s">
        <v>89</v>
      </c>
    </row>
    <row r="14" spans="1:13" x14ac:dyDescent="0.25">
      <c r="A14" s="48" t="s">
        <v>123</v>
      </c>
    </row>
    <row r="15" spans="1:13" x14ac:dyDescent="0.25">
      <c r="D15" s="37"/>
      <c r="G15" s="37"/>
      <c r="J15" s="37"/>
      <c r="M15" s="37"/>
    </row>
    <row r="16" spans="1:13" x14ac:dyDescent="0.25">
      <c r="D16" s="37"/>
      <c r="G16" s="37"/>
      <c r="J16" s="37"/>
      <c r="M16" s="37"/>
    </row>
  </sheetData>
  <mergeCells count="4"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4" workbookViewId="0">
      <selection activeCell="I10" sqref="I10"/>
    </sheetView>
  </sheetViews>
  <sheetFormatPr baseColWidth="10" defaultRowHeight="15" x14ac:dyDescent="0.25"/>
  <cols>
    <col min="1" max="1" width="11.28515625" customWidth="1"/>
    <col min="7" max="7" width="5.42578125" bestFit="1" customWidth="1"/>
    <col min="13" max="13" width="12" bestFit="1" customWidth="1"/>
  </cols>
  <sheetData>
    <row r="1" spans="1:8" x14ac:dyDescent="0.25">
      <c r="A1" s="39" t="s">
        <v>90</v>
      </c>
      <c r="B1" s="44"/>
      <c r="C1" s="44"/>
      <c r="D1" s="44"/>
      <c r="E1" s="44"/>
      <c r="F1" s="44"/>
      <c r="G1" s="44"/>
      <c r="H1" s="44"/>
    </row>
    <row r="2" spans="1:8" x14ac:dyDescent="0.25">
      <c r="A2" s="44"/>
      <c r="B2" s="44"/>
      <c r="C2" s="44"/>
      <c r="D2" s="44"/>
      <c r="E2" s="44"/>
      <c r="F2" s="44"/>
      <c r="G2" s="44"/>
      <c r="H2" s="44"/>
    </row>
    <row r="3" spans="1:8" ht="22.5" x14ac:dyDescent="0.25">
      <c r="A3" s="50"/>
      <c r="B3" s="181" t="s">
        <v>17</v>
      </c>
      <c r="C3" s="182" t="s">
        <v>95</v>
      </c>
      <c r="D3" s="182" t="s">
        <v>18</v>
      </c>
      <c r="E3" s="182" t="s">
        <v>19</v>
      </c>
      <c r="F3" s="181" t="s">
        <v>20</v>
      </c>
      <c r="G3" s="83"/>
      <c r="H3" s="44"/>
    </row>
    <row r="4" spans="1:8" s="36" customFormat="1" x14ac:dyDescent="0.25">
      <c r="A4" s="76" t="s">
        <v>23</v>
      </c>
      <c r="B4" s="171">
        <v>22.35</v>
      </c>
      <c r="C4" s="171">
        <v>29.12</v>
      </c>
      <c r="D4" s="171">
        <v>22.22</v>
      </c>
      <c r="E4" s="171">
        <v>18.850000000000001</v>
      </c>
      <c r="F4" s="171">
        <v>7.46</v>
      </c>
      <c r="G4" s="172">
        <f>B4+C4+D4+E4+F4</f>
        <v>99.999999999999986</v>
      </c>
      <c r="H4" s="44"/>
    </row>
    <row r="5" spans="1:8" x14ac:dyDescent="0.25">
      <c r="A5" s="76" t="s">
        <v>21</v>
      </c>
      <c r="B5" s="171">
        <v>23.45</v>
      </c>
      <c r="C5" s="171">
        <v>34.11</v>
      </c>
      <c r="D5" s="171">
        <v>21.42</v>
      </c>
      <c r="E5" s="171">
        <v>14.62</v>
      </c>
      <c r="F5" s="171">
        <v>6.4</v>
      </c>
      <c r="G5" s="172">
        <f>B5+C5+D5+E5+F5</f>
        <v>100.00000000000001</v>
      </c>
      <c r="H5" s="44"/>
    </row>
    <row r="6" spans="1:8" x14ac:dyDescent="0.25">
      <c r="A6" s="76" t="s">
        <v>22</v>
      </c>
      <c r="B6" s="171">
        <v>15.47</v>
      </c>
      <c r="C6" s="171">
        <v>18.28</v>
      </c>
      <c r="D6" s="171">
        <v>23.63</v>
      </c>
      <c r="E6" s="171">
        <v>33.67</v>
      </c>
      <c r="F6" s="171">
        <v>8.9499999999999993</v>
      </c>
      <c r="G6" s="172">
        <f>B6+C6+D6+E6+F6</f>
        <v>100</v>
      </c>
      <c r="H6" s="44"/>
    </row>
    <row r="7" spans="1:8" x14ac:dyDescent="0.25">
      <c r="A7" s="77" t="s">
        <v>124</v>
      </c>
      <c r="B7" s="173">
        <v>34.1</v>
      </c>
      <c r="C7" s="173">
        <v>16.350000000000001</v>
      </c>
      <c r="D7" s="173">
        <v>25.3</v>
      </c>
      <c r="E7" s="173">
        <v>11.42</v>
      </c>
      <c r="F7" s="173">
        <v>12.83</v>
      </c>
      <c r="G7" s="174">
        <f>B7+C7+D7+E7+F7</f>
        <v>100</v>
      </c>
      <c r="H7" s="44"/>
    </row>
    <row r="28" spans="1:1" x14ac:dyDescent="0.25">
      <c r="A28" s="48" t="s">
        <v>89</v>
      </c>
    </row>
    <row r="29" spans="1:1" x14ac:dyDescent="0.25">
      <c r="A29" s="48" t="s">
        <v>123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4"/>
  <sheetViews>
    <sheetView workbookViewId="0">
      <selection activeCell="A21" sqref="A21"/>
    </sheetView>
  </sheetViews>
  <sheetFormatPr baseColWidth="10" defaultRowHeight="15" x14ac:dyDescent="0.25"/>
  <cols>
    <col min="1" max="1" width="30.42578125" customWidth="1"/>
  </cols>
  <sheetData>
    <row r="1" spans="1:14" s="31" customFormat="1" x14ac:dyDescent="0.25">
      <c r="A1" s="39" t="s">
        <v>91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4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4" ht="28.5" customHeight="1" x14ac:dyDescent="0.25">
      <c r="A3" s="50"/>
      <c r="B3" s="186" t="s">
        <v>54</v>
      </c>
      <c r="C3" s="188"/>
      <c r="D3" s="186" t="s">
        <v>60</v>
      </c>
      <c r="E3" s="188"/>
      <c r="F3" s="186" t="s">
        <v>22</v>
      </c>
      <c r="G3" s="188"/>
      <c r="H3" s="186" t="s">
        <v>61</v>
      </c>
      <c r="I3" s="188"/>
      <c r="J3" s="44"/>
      <c r="K3" s="44"/>
    </row>
    <row r="4" spans="1:14" x14ac:dyDescent="0.25">
      <c r="A4" s="50"/>
      <c r="B4" s="54" t="s">
        <v>62</v>
      </c>
      <c r="C4" s="54" t="s">
        <v>63</v>
      </c>
      <c r="D4" s="54" t="s">
        <v>62</v>
      </c>
      <c r="E4" s="54" t="s">
        <v>63</v>
      </c>
      <c r="F4" s="54" t="s">
        <v>62</v>
      </c>
      <c r="G4" s="54" t="s">
        <v>63</v>
      </c>
      <c r="H4" s="54" t="s">
        <v>62</v>
      </c>
      <c r="I4" s="54" t="s">
        <v>63</v>
      </c>
      <c r="J4" s="44"/>
      <c r="K4" s="44"/>
    </row>
    <row r="5" spans="1:14" x14ac:dyDescent="0.25">
      <c r="A5" s="55" t="s">
        <v>54</v>
      </c>
      <c r="B5" s="56">
        <v>452667</v>
      </c>
      <c r="C5" s="57">
        <v>100</v>
      </c>
      <c r="D5" s="56">
        <v>361877</v>
      </c>
      <c r="E5" s="57">
        <v>100</v>
      </c>
      <c r="F5" s="56">
        <v>74366</v>
      </c>
      <c r="G5" s="57">
        <v>100.00000000000001</v>
      </c>
      <c r="H5" s="56">
        <v>16424</v>
      </c>
      <c r="I5" s="57">
        <v>100</v>
      </c>
      <c r="J5" s="44"/>
      <c r="K5" s="44"/>
    </row>
    <row r="6" spans="1:14" x14ac:dyDescent="0.25">
      <c r="A6" s="50" t="s">
        <v>64</v>
      </c>
      <c r="B6" s="51">
        <v>131909</v>
      </c>
      <c r="C6" s="58">
        <v>29.140405640349311</v>
      </c>
      <c r="D6" s="51">
        <v>113015</v>
      </c>
      <c r="E6" s="58">
        <v>31.230224634337084</v>
      </c>
      <c r="F6" s="51">
        <v>11695</v>
      </c>
      <c r="G6" s="58">
        <v>15.72627275905656</v>
      </c>
      <c r="H6" s="51">
        <v>7199</v>
      </c>
      <c r="I6" s="58">
        <v>43.832196785192401</v>
      </c>
      <c r="J6" s="44"/>
      <c r="K6" s="44"/>
    </row>
    <row r="7" spans="1:14" x14ac:dyDescent="0.25">
      <c r="A7" s="50" t="s">
        <v>65</v>
      </c>
      <c r="B7" s="51">
        <v>11066</v>
      </c>
      <c r="C7" s="58">
        <v>2.4446226475532788</v>
      </c>
      <c r="D7" s="51">
        <v>9843</v>
      </c>
      <c r="E7" s="58">
        <v>2.7199849672678837</v>
      </c>
      <c r="F7" s="51">
        <v>1021</v>
      </c>
      <c r="G7" s="58">
        <v>1.37293924642982</v>
      </c>
      <c r="H7" s="51">
        <v>202</v>
      </c>
      <c r="I7" s="58">
        <v>1.2299074525085241</v>
      </c>
      <c r="J7" s="44"/>
      <c r="K7" s="44"/>
    </row>
    <row r="8" spans="1:14" x14ac:dyDescent="0.25">
      <c r="A8" s="50" t="s">
        <v>66</v>
      </c>
      <c r="B8" s="51">
        <v>43535</v>
      </c>
      <c r="C8" s="58">
        <v>9.6174450534277955</v>
      </c>
      <c r="D8" s="51">
        <v>36684</v>
      </c>
      <c r="E8" s="58">
        <v>10.137146046861226</v>
      </c>
      <c r="F8" s="51">
        <v>6207</v>
      </c>
      <c r="G8" s="58">
        <v>8.3465562219293759</v>
      </c>
      <c r="H8" s="51">
        <v>644</v>
      </c>
      <c r="I8" s="58">
        <v>3.921091086215295</v>
      </c>
      <c r="J8" s="44"/>
      <c r="K8" s="44"/>
    </row>
    <row r="9" spans="1:14" x14ac:dyDescent="0.25">
      <c r="A9" s="55" t="s">
        <v>67</v>
      </c>
      <c r="B9" s="56">
        <v>186510</v>
      </c>
      <c r="C9" s="57">
        <v>41.202473341330382</v>
      </c>
      <c r="D9" s="56">
        <v>159542</v>
      </c>
      <c r="E9" s="57">
        <v>44.087355648466193</v>
      </c>
      <c r="F9" s="56">
        <v>18923</v>
      </c>
      <c r="G9" s="57">
        <v>25.445768227415755</v>
      </c>
      <c r="H9" s="56">
        <v>8045</v>
      </c>
      <c r="I9" s="57">
        <v>48.98319532391622</v>
      </c>
      <c r="J9" s="44"/>
      <c r="K9" s="44"/>
    </row>
    <row r="10" spans="1:14" x14ac:dyDescent="0.25">
      <c r="A10" s="50" t="s">
        <v>68</v>
      </c>
      <c r="B10" s="51">
        <v>27894</v>
      </c>
      <c r="C10" s="58">
        <v>6.1621456832506016</v>
      </c>
      <c r="D10" s="51">
        <v>21990</v>
      </c>
      <c r="E10" s="58">
        <v>6.076650353573176</v>
      </c>
      <c r="F10" s="51">
        <v>5168</v>
      </c>
      <c r="G10" s="58">
        <v>6.9494123658661211</v>
      </c>
      <c r="H10" s="51">
        <v>736</v>
      </c>
      <c r="I10" s="58">
        <v>4.4812469556746226</v>
      </c>
      <c r="J10" s="44"/>
      <c r="K10" s="44"/>
      <c r="L10" s="44"/>
      <c r="N10" s="44"/>
    </row>
    <row r="11" spans="1:14" x14ac:dyDescent="0.25">
      <c r="A11" s="50" t="s">
        <v>69</v>
      </c>
      <c r="B11" s="51">
        <v>14697</v>
      </c>
      <c r="C11" s="58">
        <v>3.2467575502521724</v>
      </c>
      <c r="D11" s="51">
        <v>9482</v>
      </c>
      <c r="E11" s="58">
        <v>2.6202273148058595</v>
      </c>
      <c r="F11" s="51">
        <v>4137</v>
      </c>
      <c r="G11" s="58">
        <v>5.5630261140843933</v>
      </c>
      <c r="H11" s="51">
        <v>1078</v>
      </c>
      <c r="I11" s="58">
        <v>6.5635655138821232</v>
      </c>
      <c r="J11" s="44"/>
      <c r="K11" s="44"/>
    </row>
    <row r="12" spans="1:14" x14ac:dyDescent="0.25">
      <c r="A12" s="55" t="s">
        <v>70</v>
      </c>
      <c r="B12" s="56">
        <v>42591</v>
      </c>
      <c r="C12" s="57">
        <v>9.4089032335027731</v>
      </c>
      <c r="D12" s="56">
        <v>31472</v>
      </c>
      <c r="E12" s="57">
        <v>8.6968776683790363</v>
      </c>
      <c r="F12" s="56">
        <v>9305</v>
      </c>
      <c r="G12" s="57">
        <v>12.512438479950516</v>
      </c>
      <c r="H12" s="56">
        <v>1814</v>
      </c>
      <c r="I12" s="57">
        <v>11.044812469556746</v>
      </c>
      <c r="J12" s="44"/>
      <c r="K12" s="44"/>
    </row>
    <row r="13" spans="1:14" x14ac:dyDescent="0.25">
      <c r="A13" s="50" t="s">
        <v>162</v>
      </c>
      <c r="B13" s="51">
        <v>125458</v>
      </c>
      <c r="C13" s="58">
        <v>27.715296233213376</v>
      </c>
      <c r="D13" s="51">
        <v>83675</v>
      </c>
      <c r="E13" s="58">
        <v>23.122497423157593</v>
      </c>
      <c r="F13" s="51">
        <v>37250</v>
      </c>
      <c r="G13" s="58">
        <v>50.090094935857785</v>
      </c>
      <c r="H13" s="51">
        <v>4533</v>
      </c>
      <c r="I13" s="58">
        <v>27.599853872381878</v>
      </c>
      <c r="J13" s="44"/>
      <c r="K13" s="44"/>
    </row>
    <row r="14" spans="1:14" x14ac:dyDescent="0.25">
      <c r="A14" s="50" t="s">
        <v>166</v>
      </c>
      <c r="B14" s="51">
        <v>63225</v>
      </c>
      <c r="C14" s="58">
        <v>13.967220937245258</v>
      </c>
      <c r="D14" s="51">
        <v>62931</v>
      </c>
      <c r="E14" s="58">
        <v>17.390162955921486</v>
      </c>
      <c r="F14" s="51">
        <v>0</v>
      </c>
      <c r="G14" s="58">
        <v>0</v>
      </c>
      <c r="H14" s="51">
        <v>294</v>
      </c>
      <c r="I14" s="58">
        <v>1.7900633219678517</v>
      </c>
      <c r="J14" s="44"/>
      <c r="K14" s="44"/>
    </row>
    <row r="15" spans="1:14" x14ac:dyDescent="0.25">
      <c r="A15" s="55" t="s">
        <v>71</v>
      </c>
      <c r="B15" s="56">
        <v>188683</v>
      </c>
      <c r="C15" s="57">
        <v>41.682517170458638</v>
      </c>
      <c r="D15" s="56">
        <v>146606</v>
      </c>
      <c r="E15" s="57">
        <v>40.51266037907908</v>
      </c>
      <c r="F15" s="56">
        <v>37250</v>
      </c>
      <c r="G15" s="57">
        <v>50.090094935857785</v>
      </c>
      <c r="H15" s="56">
        <v>4827</v>
      </c>
      <c r="I15" s="57">
        <v>29.389917194349728</v>
      </c>
      <c r="J15" s="44"/>
      <c r="K15" s="44"/>
    </row>
    <row r="16" spans="1:14" x14ac:dyDescent="0.25">
      <c r="A16" s="50" t="s">
        <v>72</v>
      </c>
      <c r="B16" s="51">
        <v>34883</v>
      </c>
      <c r="C16" s="58">
        <v>7.7061062547082075</v>
      </c>
      <c r="D16" s="51">
        <v>24257</v>
      </c>
      <c r="E16" s="58">
        <v>6.7031063040756944</v>
      </c>
      <c r="F16" s="51">
        <v>8888</v>
      </c>
      <c r="G16" s="58">
        <v>11.951698356775946</v>
      </c>
      <c r="H16" s="51">
        <v>1738</v>
      </c>
      <c r="I16" s="58">
        <v>10.582075012177301</v>
      </c>
      <c r="J16" s="44"/>
      <c r="K16" s="44"/>
    </row>
    <row r="17" spans="1:12" s="31" customFormat="1" x14ac:dyDescent="0.25">
      <c r="A17" s="59"/>
      <c r="B17" s="60"/>
      <c r="C17" s="61"/>
      <c r="D17" s="60"/>
      <c r="E17" s="61"/>
      <c r="F17" s="60"/>
      <c r="G17" s="61"/>
      <c r="H17" s="60"/>
      <c r="I17" s="61"/>
      <c r="J17" s="44"/>
      <c r="K17" s="44"/>
      <c r="L17" s="44"/>
    </row>
    <row r="18" spans="1:12" s="31" customFormat="1" x14ac:dyDescent="0.25">
      <c r="A18" s="48" t="s">
        <v>89</v>
      </c>
      <c r="B18" s="60"/>
      <c r="C18" s="61"/>
      <c r="D18" s="60"/>
      <c r="E18" s="61"/>
      <c r="F18" s="60"/>
      <c r="G18" s="61"/>
      <c r="H18" s="60"/>
      <c r="I18" s="61"/>
      <c r="J18" s="44"/>
      <c r="K18" s="44"/>
    </row>
    <row r="19" spans="1:12" x14ac:dyDescent="0.25">
      <c r="A19" s="48" t="s">
        <v>123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2" x14ac:dyDescent="0.25">
      <c r="D20" s="44"/>
    </row>
    <row r="21" spans="1:12" ht="15" customHeight="1" x14ac:dyDescent="0.25"/>
    <row r="37" spans="19:36" ht="15" customHeight="1" x14ac:dyDescent="0.25">
      <c r="Y37" s="31"/>
    </row>
    <row r="38" spans="19:36" x14ac:dyDescent="0.25">
      <c r="Y38" s="31"/>
    </row>
    <row r="39" spans="19:36" x14ac:dyDescent="0.25">
      <c r="Y39" s="31"/>
    </row>
    <row r="40" spans="19:36" x14ac:dyDescent="0.25">
      <c r="Y40" s="31"/>
    </row>
    <row r="41" spans="19:36" x14ac:dyDescent="0.25"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9:36" x14ac:dyDescent="0.25"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9:36" x14ac:dyDescent="0.25"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9:36" x14ac:dyDescent="0.25"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9:36" x14ac:dyDescent="0.25"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9:36" x14ac:dyDescent="0.25"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9:36" x14ac:dyDescent="0.25"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9:36" x14ac:dyDescent="0.25"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x14ac:dyDescent="0.25"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x14ac:dyDescent="0.25"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x14ac:dyDescent="0.25"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x14ac:dyDescent="0.25"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x14ac:dyDescent="0.25"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x14ac:dyDescent="0.25"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x14ac:dyDescent="0.25">
      <c r="A55" s="8"/>
      <c r="B55" s="35"/>
      <c r="C55" s="32"/>
      <c r="D55" s="8"/>
      <c r="E55" s="8"/>
      <c r="F55" s="32"/>
      <c r="G55" s="8"/>
      <c r="H55" s="8"/>
      <c r="I55" s="32"/>
      <c r="J55" s="8"/>
      <c r="K55" s="8"/>
      <c r="L55" s="32"/>
      <c r="M55" s="8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x14ac:dyDescent="0.25">
      <c r="A56" s="8"/>
      <c r="B56" s="35"/>
      <c r="C56" s="32"/>
      <c r="D56" s="8"/>
      <c r="E56" s="8"/>
      <c r="F56" s="32"/>
      <c r="G56" s="8"/>
      <c r="H56" s="8"/>
      <c r="I56" s="32"/>
      <c r="J56" s="8"/>
      <c r="K56" s="8"/>
      <c r="L56" s="32"/>
      <c r="M56" s="8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x14ac:dyDescent="0.25">
      <c r="A57" s="8"/>
      <c r="B57" s="35"/>
      <c r="C57" s="32"/>
      <c r="D57" s="8"/>
      <c r="E57" s="8"/>
      <c r="F57" s="32"/>
      <c r="G57" s="8"/>
      <c r="H57" s="32"/>
      <c r="I57" s="32"/>
      <c r="J57" s="8"/>
      <c r="K57" s="32"/>
      <c r="L57" s="32"/>
      <c r="M57" s="8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 spans="1:36" x14ac:dyDescent="0.25">
      <c r="A58" s="34"/>
      <c r="B58" s="35"/>
      <c r="C58" s="35"/>
      <c r="D58" s="8"/>
      <c r="E58" s="35"/>
      <c r="F58" s="35"/>
      <c r="G58" s="8"/>
      <c r="H58" s="35"/>
      <c r="I58" s="35"/>
      <c r="J58" s="8"/>
      <c r="K58" s="35"/>
      <c r="L58" s="35"/>
      <c r="M58" s="8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</row>
    <row r="59" spans="1:36" x14ac:dyDescent="0.25">
      <c r="A59" s="8"/>
      <c r="B59" s="35"/>
      <c r="C59" s="32"/>
      <c r="D59" s="8"/>
      <c r="E59" s="32"/>
      <c r="F59" s="32"/>
      <c r="G59" s="8"/>
      <c r="H59" s="32"/>
      <c r="I59" s="32"/>
      <c r="J59" s="8"/>
      <c r="K59" s="32"/>
      <c r="L59" s="32"/>
      <c r="M59" s="8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 spans="1:36" x14ac:dyDescent="0.25">
      <c r="A60" s="8"/>
      <c r="B60" s="35"/>
      <c r="C60" s="32"/>
      <c r="D60" s="8"/>
      <c r="E60" s="8"/>
      <c r="F60" s="32"/>
      <c r="G60" s="8"/>
      <c r="H60" s="8"/>
      <c r="I60" s="32"/>
      <c r="J60" s="8"/>
      <c r="K60" s="8"/>
      <c r="L60" s="32"/>
      <c r="M60" s="8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 spans="1:36" x14ac:dyDescent="0.25">
      <c r="A61" s="34"/>
      <c r="B61" s="35"/>
      <c r="C61" s="35"/>
      <c r="D61" s="8"/>
      <c r="E61" s="35"/>
      <c r="F61" s="35"/>
      <c r="G61" s="8"/>
      <c r="H61" s="35"/>
      <c r="I61" s="35"/>
      <c r="J61" s="8"/>
      <c r="K61" s="35"/>
      <c r="L61" s="35"/>
      <c r="M61" s="8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 spans="1:36" x14ac:dyDescent="0.25">
      <c r="A62" s="8"/>
      <c r="B62" s="35"/>
      <c r="C62" s="32"/>
      <c r="D62" s="8"/>
      <c r="E62" s="8"/>
      <c r="F62" s="32"/>
      <c r="G62" s="8"/>
      <c r="H62" s="8"/>
      <c r="I62" s="32"/>
      <c r="J62" s="8"/>
      <c r="K62" s="8"/>
      <c r="L62" s="32"/>
      <c r="M62" s="8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</row>
    <row r="63" spans="1:36" x14ac:dyDescent="0.25">
      <c r="A63" s="8"/>
      <c r="B63" s="35"/>
      <c r="C63" s="32"/>
      <c r="D63" s="8"/>
      <c r="E63" s="8"/>
      <c r="F63" s="32"/>
      <c r="G63" s="8"/>
      <c r="H63" s="8"/>
      <c r="I63" s="32"/>
      <c r="J63" s="8"/>
      <c r="K63" s="8"/>
      <c r="L63" s="32"/>
      <c r="M63" s="8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</row>
    <row r="64" spans="1:36" x14ac:dyDescent="0.25">
      <c r="A64" s="34"/>
      <c r="B64" s="35"/>
      <c r="C64" s="35"/>
      <c r="D64" s="8"/>
      <c r="E64" s="35"/>
      <c r="F64" s="35"/>
      <c r="G64" s="8"/>
      <c r="H64" s="35"/>
      <c r="I64" s="35"/>
      <c r="J64" s="8"/>
      <c r="K64" s="8"/>
      <c r="L64" s="35"/>
      <c r="M64" s="8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</row>
    <row r="65" spans="1:36" x14ac:dyDescent="0.25">
      <c r="A65" s="8"/>
      <c r="B65" s="35"/>
      <c r="C65" s="32"/>
      <c r="D65" s="8"/>
      <c r="E65" s="8"/>
      <c r="F65" s="32"/>
      <c r="G65" s="8"/>
      <c r="H65" s="8"/>
      <c r="I65" s="32"/>
      <c r="J65" s="8"/>
      <c r="K65" s="8"/>
      <c r="L65" s="32"/>
      <c r="M65" s="8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 spans="1:36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 spans="1:36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</row>
    <row r="68" spans="1:36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 spans="1:36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 spans="1:36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</row>
    <row r="71" spans="1:36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spans="1:36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</row>
    <row r="73" spans="1:36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</row>
    <row r="74" spans="1:36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</row>
    <row r="75" spans="1:36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</row>
    <row r="76" spans="1:36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</row>
    <row r="77" spans="1:36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</row>
    <row r="78" spans="1:36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</row>
    <row r="79" spans="1:36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</row>
    <row r="80" spans="1:36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</row>
    <row r="81" spans="1:12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1:12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1:12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1:12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1:12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</row>
    <row r="86" spans="1:12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1:12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1:12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1:12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0" spans="1:12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1" spans="1:12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</row>
    <row r="92" spans="1:12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</row>
    <row r="93" spans="1:12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</row>
    <row r="94" spans="1:12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</row>
    <row r="95" spans="1:12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</row>
    <row r="96" spans="1:12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1:12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</row>
    <row r="98" spans="1:12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</row>
    <row r="99" spans="1:12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</row>
    <row r="100" spans="1:12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1:12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</row>
    <row r="102" spans="1:12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</row>
    <row r="103" spans="1:12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1:12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</row>
    <row r="105" spans="1:12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</row>
    <row r="106" spans="1:12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</row>
    <row r="107" spans="1:12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</row>
    <row r="108" spans="1:12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</row>
    <row r="109" spans="1:12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</row>
    <row r="110" spans="1:12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</row>
    <row r="111" spans="1:12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</row>
    <row r="112" spans="1:12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</row>
    <row r="113" spans="1:12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</row>
    <row r="114" spans="1:12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L15" sqref="L15"/>
    </sheetView>
  </sheetViews>
  <sheetFormatPr baseColWidth="10" defaultRowHeight="15" x14ac:dyDescent="0.25"/>
  <cols>
    <col min="1" max="1" width="10.28515625" customWidth="1"/>
    <col min="4" max="4" width="9.140625" customWidth="1"/>
    <col min="7" max="7" width="9.85546875" customWidth="1"/>
    <col min="8" max="8" width="4.140625" bestFit="1" customWidth="1"/>
    <col min="10" max="10" width="6.28515625" customWidth="1"/>
  </cols>
  <sheetData>
    <row r="1" spans="1:12" x14ac:dyDescent="0.25">
      <c r="A1" s="39" t="s">
        <v>92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56.25" x14ac:dyDescent="0.25">
      <c r="A3" s="64"/>
      <c r="B3" s="78" t="s">
        <v>80</v>
      </c>
      <c r="C3" s="78" t="s">
        <v>81</v>
      </c>
      <c r="D3" s="78" t="s">
        <v>82</v>
      </c>
      <c r="E3" s="78" t="s">
        <v>83</v>
      </c>
      <c r="F3" s="78" t="s">
        <v>84</v>
      </c>
      <c r="G3" s="78" t="s">
        <v>85</v>
      </c>
      <c r="H3" s="79"/>
      <c r="I3" s="44"/>
      <c r="J3" s="44"/>
      <c r="K3" s="44"/>
      <c r="L3" s="44"/>
    </row>
    <row r="4" spans="1:12" x14ac:dyDescent="0.25">
      <c r="A4" s="80" t="s">
        <v>54</v>
      </c>
      <c r="B4" s="193">
        <v>32.200000000000003</v>
      </c>
      <c r="C4" s="193">
        <v>18.8</v>
      </c>
      <c r="D4" s="193">
        <v>16.399999999999999</v>
      </c>
      <c r="E4" s="193">
        <v>12.4</v>
      </c>
      <c r="F4" s="193">
        <v>2.2999999999999998</v>
      </c>
      <c r="G4" s="193">
        <v>18</v>
      </c>
      <c r="H4" s="71">
        <v>99.970000000000013</v>
      </c>
      <c r="I4" s="44"/>
      <c r="J4" s="44"/>
      <c r="K4" s="44"/>
      <c r="L4" s="44"/>
    </row>
    <row r="5" spans="1:12" x14ac:dyDescent="0.25">
      <c r="A5" s="81" t="s">
        <v>21</v>
      </c>
      <c r="B5" s="194">
        <v>35.299999999999997</v>
      </c>
      <c r="C5" s="194">
        <v>22.3</v>
      </c>
      <c r="D5" s="194">
        <v>22.2</v>
      </c>
      <c r="E5" s="194">
        <v>17.600000000000001</v>
      </c>
      <c r="F5" s="194">
        <v>2.6</v>
      </c>
      <c r="G5" s="194"/>
      <c r="H5" s="72">
        <f>B5+C5+D5+E5+F5</f>
        <v>100</v>
      </c>
      <c r="I5" s="44"/>
      <c r="J5" s="44"/>
      <c r="K5" s="44"/>
      <c r="L5" s="44"/>
    </row>
    <row r="6" spans="1:12" x14ac:dyDescent="0.25">
      <c r="A6" s="80" t="s">
        <v>86</v>
      </c>
      <c r="B6" s="195">
        <v>25.83</v>
      </c>
      <c r="C6" s="195">
        <v>1.77</v>
      </c>
      <c r="D6" s="195">
        <v>5.94</v>
      </c>
      <c r="E6" s="195">
        <v>0.31</v>
      </c>
      <c r="F6" s="195">
        <v>1.61</v>
      </c>
      <c r="G6" s="195">
        <v>64.510000000000005</v>
      </c>
      <c r="H6" s="73">
        <f>B6+C6+D6+E6+F6+G6</f>
        <v>99.97</v>
      </c>
      <c r="I6" s="62"/>
      <c r="J6" s="44"/>
      <c r="K6" s="44"/>
      <c r="L6" s="44"/>
    </row>
    <row r="7" spans="1:12" x14ac:dyDescent="0.25">
      <c r="A7" s="82" t="s">
        <v>124</v>
      </c>
      <c r="B7" s="196">
        <v>21.66</v>
      </c>
      <c r="C7" s="196">
        <v>16.37</v>
      </c>
      <c r="D7" s="196">
        <v>57.13</v>
      </c>
      <c r="E7" s="196">
        <v>2.92</v>
      </c>
      <c r="F7" s="196">
        <v>1.89</v>
      </c>
      <c r="G7" s="197"/>
      <c r="H7" s="74">
        <f>B7+C7+D7+E7+F7</f>
        <v>99.97</v>
      </c>
      <c r="I7" s="53"/>
      <c r="J7" s="44"/>
      <c r="K7" s="44"/>
      <c r="L7" s="44"/>
    </row>
    <row r="30" spans="1:1" x14ac:dyDescent="0.25">
      <c r="A30" s="48" t="s">
        <v>89</v>
      </c>
    </row>
    <row r="31" spans="1:1" x14ac:dyDescent="0.25">
      <c r="A31" s="48" t="s">
        <v>123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16" sqref="A16"/>
    </sheetView>
  </sheetViews>
  <sheetFormatPr baseColWidth="10" defaultRowHeight="15" x14ac:dyDescent="0.25"/>
  <cols>
    <col min="1" max="1" width="48.42578125" customWidth="1"/>
  </cols>
  <sheetData>
    <row r="1" spans="1:7" x14ac:dyDescent="0.25">
      <c r="A1" s="9" t="s">
        <v>93</v>
      </c>
      <c r="B1" s="9"/>
      <c r="C1" s="9"/>
      <c r="D1" s="9"/>
      <c r="E1" s="10"/>
      <c r="F1" s="52"/>
    </row>
    <row r="2" spans="1:7" x14ac:dyDescent="0.25">
      <c r="A2" s="52"/>
      <c r="B2" s="52"/>
      <c r="C2" s="52"/>
      <c r="D2" s="52"/>
      <c r="E2" s="52"/>
      <c r="F2" s="52"/>
    </row>
    <row r="3" spans="1:7" x14ac:dyDescent="0.25">
      <c r="A3" s="144"/>
      <c r="B3" s="145" t="s">
        <v>54</v>
      </c>
      <c r="C3" s="146" t="s">
        <v>21</v>
      </c>
      <c r="D3" s="147" t="s">
        <v>148</v>
      </c>
      <c r="E3" s="148" t="s">
        <v>125</v>
      </c>
      <c r="G3" s="44"/>
    </row>
    <row r="4" spans="1:7" x14ac:dyDescent="0.25">
      <c r="A4" s="149" t="s">
        <v>55</v>
      </c>
      <c r="B4" s="150">
        <f>C4+D4+E4</f>
        <v>103530</v>
      </c>
      <c r="C4" s="151">
        <f>C5+C6</f>
        <v>95671</v>
      </c>
      <c r="D4" s="151">
        <v>5894</v>
      </c>
      <c r="E4" s="152">
        <f>E5+E6</f>
        <v>1965</v>
      </c>
      <c r="G4" s="44"/>
    </row>
    <row r="5" spans="1:7" x14ac:dyDescent="0.25">
      <c r="A5" s="11" t="s">
        <v>56</v>
      </c>
      <c r="B5" s="12">
        <f>C5+D5+E5</f>
        <v>66986</v>
      </c>
      <c r="C5" s="13">
        <v>59734</v>
      </c>
      <c r="D5" s="14">
        <v>5576</v>
      </c>
      <c r="E5" s="12">
        <v>1676</v>
      </c>
    </row>
    <row r="6" spans="1:7" x14ac:dyDescent="0.25">
      <c r="A6" s="15" t="s">
        <v>57</v>
      </c>
      <c r="B6" s="16">
        <f>C6+D6+E6</f>
        <v>36544</v>
      </c>
      <c r="C6" s="17">
        <v>35937</v>
      </c>
      <c r="D6" s="16">
        <v>318</v>
      </c>
      <c r="E6" s="18">
        <v>289</v>
      </c>
    </row>
    <row r="7" spans="1:7" x14ac:dyDescent="0.25">
      <c r="A7" s="19" t="s">
        <v>58</v>
      </c>
      <c r="B7" s="20">
        <f>B5/B4*100</f>
        <v>64.702018738529901</v>
      </c>
      <c r="C7" s="21">
        <f>C5/C4*100</f>
        <v>62.436893102403026</v>
      </c>
      <c r="D7" s="22">
        <f>D5/D4*100</f>
        <v>94.604682728198171</v>
      </c>
      <c r="E7" s="23">
        <f>E5/E4*100</f>
        <v>85.292620865139952</v>
      </c>
    </row>
    <row r="8" spans="1:7" x14ac:dyDescent="0.25">
      <c r="A8" s="24" t="s">
        <v>59</v>
      </c>
      <c r="B8" s="25">
        <f>B6/B4*100</f>
        <v>35.297981261470106</v>
      </c>
      <c r="C8" s="26">
        <f>C6/C4*100</f>
        <v>37.563106897596974</v>
      </c>
      <c r="D8" s="27">
        <f>D6/D4*100</f>
        <v>5.395317271801833</v>
      </c>
      <c r="E8" s="28">
        <f>E6/E4*100</f>
        <v>14.707379134860052</v>
      </c>
    </row>
    <row r="10" spans="1:7" x14ac:dyDescent="0.25">
      <c r="A10" s="107" t="s">
        <v>156</v>
      </c>
    </row>
    <row r="11" spans="1:7" x14ac:dyDescent="0.25">
      <c r="A11" s="48" t="s">
        <v>89</v>
      </c>
    </row>
    <row r="12" spans="1:7" x14ac:dyDescent="0.25">
      <c r="A12" s="48" t="s">
        <v>123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opLeftCell="A13" zoomScaleNormal="100" workbookViewId="0">
      <selection activeCell="B54" sqref="B54:B55"/>
    </sheetView>
  </sheetViews>
  <sheetFormatPr baseColWidth="10" defaultRowHeight="15" x14ac:dyDescent="0.25"/>
  <cols>
    <col min="1" max="1" width="33.140625" customWidth="1"/>
    <col min="8" max="8" width="32.5703125" customWidth="1"/>
    <col min="22" max="22" width="11.42578125" style="29"/>
  </cols>
  <sheetData>
    <row r="1" spans="1:22" s="31" customFormat="1" x14ac:dyDescent="0.25">
      <c r="A1" s="39" t="s">
        <v>94</v>
      </c>
      <c r="B1" s="44"/>
      <c r="C1" s="44"/>
      <c r="D1" s="44"/>
      <c r="E1" s="44"/>
      <c r="F1" s="44"/>
      <c r="G1" s="48"/>
      <c r="H1" s="38"/>
      <c r="I1" s="38"/>
      <c r="J1" s="38"/>
      <c r="K1" s="38"/>
      <c r="L1" s="38"/>
      <c r="M1" s="38"/>
      <c r="N1" s="38"/>
      <c r="O1" s="38"/>
      <c r="P1" s="38"/>
      <c r="Q1" s="38"/>
      <c r="V1" s="29"/>
    </row>
    <row r="2" spans="1:22" s="36" customFormat="1" x14ac:dyDescent="0.25">
      <c r="A2" s="39"/>
      <c r="B2" s="44"/>
      <c r="C2" s="44"/>
      <c r="D2" s="44"/>
      <c r="E2" s="44"/>
      <c r="F2" s="44"/>
      <c r="G2" s="48"/>
      <c r="H2" s="38"/>
      <c r="I2" s="38"/>
      <c r="J2" s="38"/>
      <c r="K2" s="38"/>
      <c r="L2" s="38"/>
      <c r="M2" s="38"/>
      <c r="N2" s="38"/>
      <c r="O2" s="38"/>
      <c r="P2" s="38"/>
      <c r="Q2" s="38"/>
      <c r="V2" s="29"/>
    </row>
    <row r="3" spans="1:22" s="36" customFormat="1" ht="45" x14ac:dyDescent="0.25">
      <c r="A3" s="153"/>
      <c r="B3" s="141" t="s">
        <v>96</v>
      </c>
      <c r="C3" s="141" t="s">
        <v>148</v>
      </c>
      <c r="D3" s="154" t="s">
        <v>61</v>
      </c>
      <c r="E3" s="155" t="s">
        <v>54</v>
      </c>
      <c r="F3" s="155" t="s">
        <v>97</v>
      </c>
      <c r="G3" s="48"/>
      <c r="H3" s="38"/>
      <c r="I3" s="38"/>
      <c r="J3" s="38"/>
      <c r="K3" s="38"/>
      <c r="L3" s="38"/>
      <c r="M3" s="38"/>
      <c r="N3" s="38"/>
      <c r="O3" s="38"/>
      <c r="P3" s="38"/>
      <c r="Q3" s="38"/>
      <c r="V3" s="29"/>
    </row>
    <row r="4" spans="1:22" s="36" customFormat="1" x14ac:dyDescent="0.25">
      <c r="A4" s="156" t="s">
        <v>53</v>
      </c>
      <c r="B4" s="162">
        <v>59734</v>
      </c>
      <c r="C4" s="162">
        <v>5576</v>
      </c>
      <c r="D4" s="163">
        <v>1676</v>
      </c>
      <c r="E4" s="164">
        <v>66986</v>
      </c>
      <c r="F4" s="165">
        <v>100</v>
      </c>
      <c r="G4" s="48"/>
      <c r="H4" s="38"/>
      <c r="I4" s="38"/>
      <c r="J4" s="38"/>
      <c r="K4" s="38"/>
      <c r="L4" s="38"/>
      <c r="M4" s="38"/>
      <c r="N4" s="38"/>
      <c r="O4" s="38"/>
      <c r="P4" s="38"/>
      <c r="Q4" s="38"/>
      <c r="V4" s="29"/>
    </row>
    <row r="5" spans="1:22" s="36" customFormat="1" x14ac:dyDescent="0.25">
      <c r="A5" s="101" t="s">
        <v>98</v>
      </c>
      <c r="B5" s="103">
        <v>4887</v>
      </c>
      <c r="C5" s="103"/>
      <c r="D5" s="103"/>
      <c r="E5" s="103">
        <v>4887</v>
      </c>
      <c r="F5" s="166">
        <f>E5/E4*100</f>
        <v>7.2955542949272978</v>
      </c>
      <c r="G5" s="48"/>
      <c r="H5" s="38"/>
      <c r="I5" s="38"/>
      <c r="J5" s="38"/>
      <c r="K5" s="38"/>
      <c r="L5" s="38"/>
      <c r="M5" s="38"/>
      <c r="N5" s="38"/>
      <c r="O5" s="38"/>
      <c r="P5" s="38"/>
      <c r="Q5" s="38"/>
      <c r="V5" s="29"/>
    </row>
    <row r="6" spans="1:22" s="36" customFormat="1" x14ac:dyDescent="0.25">
      <c r="A6" s="101" t="s">
        <v>99</v>
      </c>
      <c r="B6" s="103">
        <v>5304</v>
      </c>
      <c r="C6" s="103">
        <v>405</v>
      </c>
      <c r="D6" s="103"/>
      <c r="E6" s="103">
        <v>5709</v>
      </c>
      <c r="F6" s="166">
        <f>E6/E4*100</f>
        <v>8.5226763801391332</v>
      </c>
      <c r="G6" s="48"/>
      <c r="H6" s="38"/>
      <c r="I6" s="38"/>
      <c r="J6" s="38"/>
      <c r="K6" s="38"/>
      <c r="L6" s="38"/>
      <c r="M6" s="38"/>
      <c r="N6" s="38"/>
      <c r="O6" s="38"/>
      <c r="P6" s="38"/>
      <c r="Q6" s="38"/>
      <c r="V6" s="29"/>
    </row>
    <row r="7" spans="1:22" s="36" customFormat="1" x14ac:dyDescent="0.25">
      <c r="A7" s="101" t="s">
        <v>103</v>
      </c>
      <c r="B7" s="103">
        <v>27320</v>
      </c>
      <c r="C7" s="103">
        <v>3806</v>
      </c>
      <c r="D7" s="103">
        <v>268</v>
      </c>
      <c r="E7" s="103">
        <v>31394</v>
      </c>
      <c r="F7" s="166">
        <f>E7/E4*100</f>
        <v>46.866509419878781</v>
      </c>
      <c r="G7" s="48"/>
      <c r="H7" s="38"/>
      <c r="I7" s="38"/>
      <c r="J7" s="38"/>
      <c r="K7" s="38"/>
      <c r="L7" s="38"/>
      <c r="M7" s="38"/>
      <c r="N7" s="38"/>
      <c r="O7" s="38"/>
      <c r="P7" s="38"/>
      <c r="Q7" s="38"/>
      <c r="V7" s="29"/>
    </row>
    <row r="8" spans="1:22" s="36" customFormat="1" x14ac:dyDescent="0.25">
      <c r="A8" s="109" t="s">
        <v>100</v>
      </c>
      <c r="B8" s="167">
        <v>18406</v>
      </c>
      <c r="C8" s="167">
        <v>1130</v>
      </c>
      <c r="D8" s="167">
        <v>1</v>
      </c>
      <c r="E8" s="167">
        <v>19537</v>
      </c>
      <c r="F8" s="168">
        <f>E8/E4*100</f>
        <v>29.165795837936287</v>
      </c>
      <c r="G8" s="48"/>
      <c r="H8" s="38"/>
      <c r="I8" s="38"/>
      <c r="J8" s="38"/>
      <c r="K8" s="38"/>
      <c r="L8" s="38"/>
      <c r="M8" s="38"/>
      <c r="N8" s="38"/>
      <c r="O8" s="38"/>
      <c r="P8" s="38"/>
      <c r="Q8" s="38"/>
      <c r="V8" s="29"/>
    </row>
    <row r="9" spans="1:22" s="36" customFormat="1" x14ac:dyDescent="0.25">
      <c r="A9" s="101" t="s">
        <v>101</v>
      </c>
      <c r="B9" s="103">
        <v>22223</v>
      </c>
      <c r="C9" s="103">
        <v>1365</v>
      </c>
      <c r="D9" s="103">
        <v>1408</v>
      </c>
      <c r="E9" s="103">
        <v>24996</v>
      </c>
      <c r="F9" s="166">
        <f>E9/E4*100</f>
        <v>37.315259905054788</v>
      </c>
      <c r="G9" s="48"/>
      <c r="H9" s="38"/>
      <c r="I9" s="38"/>
      <c r="J9" s="38"/>
      <c r="K9" s="38"/>
      <c r="L9" s="38"/>
      <c r="M9" s="38"/>
      <c r="N9" s="38"/>
      <c r="O9" s="38"/>
      <c r="P9" s="38"/>
      <c r="Q9" s="38"/>
      <c r="V9" s="29"/>
    </row>
    <row r="10" spans="1:22" s="36" customFormat="1" x14ac:dyDescent="0.25">
      <c r="A10" s="109" t="s">
        <v>102</v>
      </c>
      <c r="B10" s="167">
        <v>18694</v>
      </c>
      <c r="C10" s="167">
        <v>740</v>
      </c>
      <c r="D10" s="167">
        <v>435</v>
      </c>
      <c r="E10" s="167">
        <v>19869</v>
      </c>
      <c r="F10" s="168">
        <f>E10/E4*100</f>
        <v>29.661421789627685</v>
      </c>
      <c r="G10" s="48"/>
      <c r="H10" s="38"/>
      <c r="I10" s="38"/>
      <c r="J10" s="38"/>
      <c r="K10" s="38"/>
      <c r="L10" s="38"/>
      <c r="M10" s="38"/>
      <c r="N10" s="38"/>
      <c r="O10" s="38"/>
      <c r="P10" s="38"/>
      <c r="Q10" s="38"/>
      <c r="V10" s="29"/>
    </row>
    <row r="11" spans="1:22" s="36" customFormat="1" x14ac:dyDescent="0.25">
      <c r="A11" s="200"/>
      <c r="B11" s="201"/>
      <c r="C11" s="201"/>
      <c r="D11" s="201"/>
      <c r="E11" s="201"/>
      <c r="F11" s="202"/>
      <c r="G11" s="48"/>
      <c r="H11" s="38"/>
      <c r="I11" s="38"/>
      <c r="J11" s="38"/>
      <c r="K11" s="38"/>
      <c r="L11" s="38"/>
      <c r="M11" s="38"/>
      <c r="N11" s="38"/>
      <c r="O11" s="38"/>
      <c r="P11" s="38"/>
      <c r="Q11" s="38"/>
      <c r="V11" s="29"/>
    </row>
    <row r="12" spans="1:22" s="36" customFormat="1" x14ac:dyDescent="0.25">
      <c r="A12" s="107" t="s">
        <v>165</v>
      </c>
      <c r="B12" s="110"/>
      <c r="C12" s="110"/>
      <c r="D12" s="110"/>
      <c r="E12" s="110"/>
      <c r="F12" s="110"/>
      <c r="G12" s="48"/>
      <c r="H12" s="38"/>
      <c r="I12" s="38"/>
      <c r="J12" s="38"/>
      <c r="K12" s="38"/>
      <c r="L12" s="38"/>
      <c r="M12" s="38"/>
      <c r="N12" s="38"/>
      <c r="O12" s="38"/>
      <c r="P12" s="38"/>
      <c r="Q12" s="38"/>
      <c r="V12" s="29"/>
    </row>
    <row r="13" spans="1:22" s="36" customFormat="1" x14ac:dyDescent="0.25">
      <c r="A13" s="48" t="s">
        <v>89</v>
      </c>
      <c r="B13" s="44"/>
      <c r="C13" s="44"/>
      <c r="D13" s="44"/>
      <c r="E13" s="44"/>
      <c r="F13" s="44"/>
      <c r="G13" s="48"/>
      <c r="H13" s="38"/>
      <c r="I13" s="38"/>
      <c r="J13" s="38"/>
      <c r="K13" s="38"/>
      <c r="L13" s="38"/>
      <c r="M13" s="38"/>
      <c r="N13" s="38"/>
      <c r="O13" s="38"/>
      <c r="P13" s="38"/>
      <c r="Q13" s="38"/>
      <c r="V13" s="29"/>
    </row>
    <row r="14" spans="1:22" x14ac:dyDescent="0.25">
      <c r="A14" s="48" t="s">
        <v>123</v>
      </c>
      <c r="B14" s="44"/>
      <c r="C14" s="44"/>
      <c r="D14" s="44"/>
      <c r="E14" s="44"/>
      <c r="F14" s="44"/>
      <c r="G14" s="4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22" x14ac:dyDescent="0.25">
      <c r="G15" s="48"/>
      <c r="N15" s="38"/>
      <c r="O15" s="38"/>
      <c r="P15" s="38"/>
      <c r="Q15" s="38"/>
    </row>
    <row r="16" spans="1:22" s="36" customFormat="1" x14ac:dyDescent="0.25">
      <c r="A16" s="39" t="s">
        <v>161</v>
      </c>
      <c r="G16" s="48"/>
      <c r="N16" s="38"/>
      <c r="O16" s="38"/>
      <c r="P16" s="38"/>
      <c r="Q16" s="38"/>
      <c r="V16" s="29"/>
    </row>
    <row r="17" spans="1:17" ht="15" customHeight="1" x14ac:dyDescent="0.25">
      <c r="G17" s="63"/>
      <c r="N17" s="38"/>
      <c r="O17" s="38"/>
      <c r="P17" s="38"/>
      <c r="Q17" s="38"/>
    </row>
    <row r="18" spans="1:17" ht="45" x14ac:dyDescent="0.25">
      <c r="A18" s="170" t="s">
        <v>24</v>
      </c>
      <c r="B18" s="141" t="s">
        <v>96</v>
      </c>
      <c r="C18" s="141" t="s">
        <v>148</v>
      </c>
      <c r="D18" s="169" t="s">
        <v>61</v>
      </c>
      <c r="E18" s="155" t="s">
        <v>54</v>
      </c>
      <c r="F18" s="155" t="s">
        <v>97</v>
      </c>
      <c r="G18" s="63"/>
      <c r="N18" s="38"/>
      <c r="O18" s="38"/>
      <c r="P18" s="38"/>
      <c r="Q18" s="38"/>
    </row>
    <row r="19" spans="1:17" ht="15" customHeight="1" x14ac:dyDescent="0.25">
      <c r="A19" s="1" t="s">
        <v>25</v>
      </c>
      <c r="B19" s="111">
        <v>321</v>
      </c>
      <c r="C19" s="108"/>
      <c r="D19" s="75"/>
      <c r="E19" s="108">
        <f t="shared" ref="E19:E46" si="0">B19+C19+D19</f>
        <v>321</v>
      </c>
      <c r="F19" s="108">
        <f t="shared" ref="F19:F47" si="1">E19/E$47*100</f>
        <v>0.47920460991849045</v>
      </c>
      <c r="G19" s="63"/>
      <c r="N19" s="38"/>
      <c r="O19" s="38"/>
      <c r="P19" s="38"/>
      <c r="Q19" s="38"/>
    </row>
    <row r="20" spans="1:17" ht="15" customHeight="1" x14ac:dyDescent="0.25">
      <c r="A20" s="1" t="s">
        <v>26</v>
      </c>
      <c r="B20" s="111">
        <v>3559</v>
      </c>
      <c r="C20" s="108"/>
      <c r="D20" s="75"/>
      <c r="E20" s="108">
        <f t="shared" si="0"/>
        <v>3559</v>
      </c>
      <c r="F20" s="108">
        <f t="shared" si="1"/>
        <v>5.3130504881617053</v>
      </c>
      <c r="G20" s="63"/>
      <c r="N20" s="38"/>
      <c r="O20" s="38"/>
      <c r="P20" s="38"/>
      <c r="Q20" s="38"/>
    </row>
    <row r="21" spans="1:17" ht="15" customHeight="1" x14ac:dyDescent="0.25">
      <c r="A21" s="1" t="s">
        <v>27</v>
      </c>
      <c r="B21" s="111">
        <v>837</v>
      </c>
      <c r="C21" s="108"/>
      <c r="D21" s="75"/>
      <c r="E21" s="108">
        <f t="shared" si="0"/>
        <v>837</v>
      </c>
      <c r="F21" s="108">
        <f t="shared" si="1"/>
        <v>1.2495148239930733</v>
      </c>
      <c r="G21" s="63"/>
      <c r="N21" s="48"/>
      <c r="O21" s="48"/>
      <c r="P21" s="48"/>
      <c r="Q21" s="48"/>
    </row>
    <row r="22" spans="1:17" ht="15" customHeight="1" x14ac:dyDescent="0.25">
      <c r="A22" s="2" t="s">
        <v>28</v>
      </c>
      <c r="B22" s="111">
        <v>170</v>
      </c>
      <c r="C22" s="108"/>
      <c r="D22" s="75"/>
      <c r="E22" s="108">
        <f t="shared" si="0"/>
        <v>170</v>
      </c>
      <c r="F22" s="108">
        <f t="shared" si="1"/>
        <v>0.25378437285402922</v>
      </c>
      <c r="G22" s="63"/>
      <c r="N22" s="48"/>
      <c r="O22" s="48"/>
      <c r="P22" s="48"/>
      <c r="Q22" s="48"/>
    </row>
    <row r="23" spans="1:17" ht="15" customHeight="1" x14ac:dyDescent="0.25">
      <c r="A23" s="157" t="s">
        <v>29</v>
      </c>
      <c r="B23" s="158">
        <f>B19+B20+B21+B22</f>
        <v>4887</v>
      </c>
      <c r="C23" s="159"/>
      <c r="D23" s="160"/>
      <c r="E23" s="159">
        <f t="shared" si="0"/>
        <v>4887</v>
      </c>
      <c r="F23" s="159">
        <f t="shared" si="1"/>
        <v>7.2955542949272978</v>
      </c>
      <c r="G23" s="63"/>
      <c r="N23" s="48"/>
      <c r="O23" s="48"/>
      <c r="P23" s="48"/>
      <c r="Q23" s="48"/>
    </row>
    <row r="24" spans="1:17" ht="15" customHeight="1" x14ac:dyDescent="0.25">
      <c r="A24" s="3" t="s">
        <v>30</v>
      </c>
      <c r="B24" s="111">
        <v>558</v>
      </c>
      <c r="C24" s="108"/>
      <c r="D24" s="75"/>
      <c r="E24" s="108">
        <f t="shared" si="0"/>
        <v>558</v>
      </c>
      <c r="F24" s="108">
        <f t="shared" si="1"/>
        <v>0.83300988266204889</v>
      </c>
      <c r="G24" s="63"/>
      <c r="N24" s="48"/>
      <c r="O24" s="48"/>
      <c r="P24" s="48"/>
      <c r="Q24" s="48"/>
    </row>
    <row r="25" spans="1:17" ht="15" customHeight="1" x14ac:dyDescent="0.25">
      <c r="A25" s="4" t="s">
        <v>31</v>
      </c>
      <c r="B25" s="111">
        <v>4328</v>
      </c>
      <c r="C25" s="108">
        <v>54</v>
      </c>
      <c r="D25" s="75"/>
      <c r="E25" s="108">
        <f t="shared" si="0"/>
        <v>4382</v>
      </c>
      <c r="F25" s="108">
        <f t="shared" si="1"/>
        <v>6.5416654226256226</v>
      </c>
      <c r="G25" s="63"/>
      <c r="N25" s="48"/>
      <c r="O25" s="48"/>
      <c r="P25" s="48"/>
      <c r="Q25" s="48"/>
    </row>
    <row r="26" spans="1:17" ht="15" customHeight="1" x14ac:dyDescent="0.25">
      <c r="A26" s="3" t="s">
        <v>32</v>
      </c>
      <c r="B26" s="111">
        <v>379</v>
      </c>
      <c r="C26" s="108">
        <v>351</v>
      </c>
      <c r="D26" s="75"/>
      <c r="E26" s="108">
        <f t="shared" si="0"/>
        <v>730</v>
      </c>
      <c r="F26" s="108">
        <f t="shared" si="1"/>
        <v>1.0897799540202431</v>
      </c>
      <c r="G26" s="63"/>
      <c r="N26" s="48"/>
      <c r="O26" s="48"/>
      <c r="P26" s="48"/>
      <c r="Q26" s="48"/>
    </row>
    <row r="27" spans="1:17" ht="15" customHeight="1" x14ac:dyDescent="0.25">
      <c r="A27" s="3" t="s">
        <v>33</v>
      </c>
      <c r="B27" s="111">
        <v>39</v>
      </c>
      <c r="C27" s="108"/>
      <c r="D27" s="75"/>
      <c r="E27" s="108">
        <f t="shared" si="0"/>
        <v>39</v>
      </c>
      <c r="F27" s="108">
        <f t="shared" si="1"/>
        <v>5.822112083121847E-2</v>
      </c>
      <c r="G27" s="63"/>
      <c r="N27" s="48"/>
      <c r="O27" s="48"/>
      <c r="P27" s="48"/>
      <c r="Q27" s="48"/>
    </row>
    <row r="28" spans="1:17" ht="15" customHeight="1" x14ac:dyDescent="0.25">
      <c r="A28" s="157" t="s">
        <v>34</v>
      </c>
      <c r="B28" s="158">
        <f>B24+B25+B26+B27</f>
        <v>5304</v>
      </c>
      <c r="C28" s="159">
        <f>C25+C26</f>
        <v>405</v>
      </c>
      <c r="D28" s="160"/>
      <c r="E28" s="159">
        <f t="shared" si="0"/>
        <v>5709</v>
      </c>
      <c r="F28" s="159">
        <f t="shared" si="1"/>
        <v>8.5226763801391332</v>
      </c>
      <c r="G28" s="63"/>
      <c r="N28" s="92"/>
      <c r="O28" s="92"/>
      <c r="P28" s="48"/>
      <c r="Q28" s="48"/>
    </row>
    <row r="29" spans="1:17" ht="15" customHeight="1" x14ac:dyDescent="0.25">
      <c r="A29" s="5" t="s">
        <v>35</v>
      </c>
      <c r="B29" s="111">
        <v>4208</v>
      </c>
      <c r="C29" s="108">
        <v>1599</v>
      </c>
      <c r="D29" s="75">
        <v>37</v>
      </c>
      <c r="E29" s="108">
        <f t="shared" si="0"/>
        <v>5844</v>
      </c>
      <c r="F29" s="108">
        <f t="shared" si="1"/>
        <v>8.7242110291702737</v>
      </c>
      <c r="G29" s="63"/>
      <c r="N29" s="48"/>
      <c r="O29" s="48"/>
      <c r="P29" s="48"/>
      <c r="Q29" s="48"/>
    </row>
    <row r="30" spans="1:17" ht="15" customHeight="1" x14ac:dyDescent="0.25">
      <c r="A30" s="5" t="s">
        <v>36</v>
      </c>
      <c r="B30" s="111">
        <v>18406</v>
      </c>
      <c r="C30" s="108">
        <v>1130</v>
      </c>
      <c r="D30" s="75">
        <v>1</v>
      </c>
      <c r="E30" s="108">
        <f t="shared" si="0"/>
        <v>19537</v>
      </c>
      <c r="F30" s="108">
        <f t="shared" si="1"/>
        <v>29.165795837936287</v>
      </c>
      <c r="G30" s="63"/>
      <c r="N30" s="48"/>
      <c r="O30" s="48"/>
      <c r="P30" s="48"/>
      <c r="Q30" s="48"/>
    </row>
    <row r="31" spans="1:17" ht="15" customHeight="1" x14ac:dyDescent="0.25">
      <c r="A31" s="6" t="s">
        <v>37</v>
      </c>
      <c r="B31" s="111">
        <v>3675</v>
      </c>
      <c r="C31" s="108"/>
      <c r="D31" s="75">
        <v>215</v>
      </c>
      <c r="E31" s="108">
        <f t="shared" si="0"/>
        <v>3890</v>
      </c>
      <c r="F31" s="108">
        <f t="shared" si="1"/>
        <v>5.8071835906010216</v>
      </c>
      <c r="G31" s="63"/>
      <c r="N31" s="48"/>
      <c r="O31" s="48"/>
      <c r="P31" s="48"/>
      <c r="Q31" s="48"/>
    </row>
    <row r="32" spans="1:17" ht="15" customHeight="1" x14ac:dyDescent="0.25">
      <c r="A32" s="6" t="s">
        <v>38</v>
      </c>
      <c r="B32" s="111">
        <v>12</v>
      </c>
      <c r="C32" s="108"/>
      <c r="D32" s="75">
        <v>1</v>
      </c>
      <c r="E32" s="108">
        <f t="shared" si="0"/>
        <v>13</v>
      </c>
      <c r="F32" s="108">
        <f t="shared" si="1"/>
        <v>1.9407040277072823E-2</v>
      </c>
      <c r="G32" s="63"/>
      <c r="N32" s="48"/>
      <c r="O32" s="48"/>
      <c r="P32" s="48"/>
      <c r="Q32" s="48"/>
    </row>
    <row r="33" spans="1:22" ht="15" customHeight="1" x14ac:dyDescent="0.25">
      <c r="A33" s="4" t="s">
        <v>39</v>
      </c>
      <c r="B33" s="111">
        <v>1019</v>
      </c>
      <c r="C33" s="108">
        <v>1077</v>
      </c>
      <c r="D33" s="75">
        <v>14</v>
      </c>
      <c r="E33" s="108">
        <f t="shared" si="0"/>
        <v>2110</v>
      </c>
      <c r="F33" s="108">
        <f t="shared" si="1"/>
        <v>3.1499119218941276</v>
      </c>
      <c r="G33" s="63"/>
      <c r="N33" s="48"/>
      <c r="O33" s="48"/>
      <c r="P33" s="48"/>
      <c r="Q33" s="48"/>
    </row>
    <row r="34" spans="1:22" ht="15" customHeight="1" x14ac:dyDescent="0.25">
      <c r="A34" s="157" t="s">
        <v>40</v>
      </c>
      <c r="B34" s="158">
        <f>B29+B30+B31+B32+B33</f>
        <v>27320</v>
      </c>
      <c r="C34" s="159">
        <f>C29+C30+C31+C33</f>
        <v>3806</v>
      </c>
      <c r="D34" s="160">
        <f>D29+D30+D31+D32+D33</f>
        <v>268</v>
      </c>
      <c r="E34" s="159">
        <f t="shared" si="0"/>
        <v>31394</v>
      </c>
      <c r="F34" s="159">
        <f t="shared" si="1"/>
        <v>46.866509419878781</v>
      </c>
      <c r="G34" s="63"/>
      <c r="N34" s="92"/>
      <c r="O34" s="48"/>
      <c r="P34" s="48"/>
      <c r="Q34" s="48"/>
    </row>
    <row r="35" spans="1:22" ht="15" customHeight="1" x14ac:dyDescent="0.25">
      <c r="A35" s="4" t="s">
        <v>41</v>
      </c>
      <c r="B35" s="111">
        <v>17</v>
      </c>
      <c r="C35" s="108"/>
      <c r="D35" s="75"/>
      <c r="E35" s="108">
        <f t="shared" si="0"/>
        <v>17</v>
      </c>
      <c r="F35" s="108">
        <f t="shared" si="1"/>
        <v>2.5378437285402917E-2</v>
      </c>
      <c r="G35" s="63"/>
      <c r="N35" s="48"/>
      <c r="O35" s="48"/>
      <c r="P35" s="48"/>
      <c r="Q35" s="48"/>
    </row>
    <row r="36" spans="1:22" ht="15" customHeight="1" x14ac:dyDescent="0.25">
      <c r="A36" s="42" t="s">
        <v>42</v>
      </c>
      <c r="B36" s="111">
        <v>5209</v>
      </c>
      <c r="C36" s="111"/>
      <c r="D36" s="112">
        <v>6</v>
      </c>
      <c r="E36" s="111">
        <f t="shared" si="0"/>
        <v>5215</v>
      </c>
      <c r="F36" s="111">
        <f t="shared" si="1"/>
        <v>7.785208849610366</v>
      </c>
      <c r="G36" s="63"/>
      <c r="N36" s="48"/>
      <c r="O36" s="48"/>
      <c r="P36" s="48"/>
      <c r="Q36" s="48"/>
    </row>
    <row r="37" spans="1:22" ht="15" customHeight="1" x14ac:dyDescent="0.25">
      <c r="A37" s="43" t="s">
        <v>43</v>
      </c>
      <c r="B37" s="111">
        <v>87</v>
      </c>
      <c r="C37" s="111"/>
      <c r="D37" s="112">
        <v>2</v>
      </c>
      <c r="E37" s="111">
        <f t="shared" si="0"/>
        <v>89</v>
      </c>
      <c r="F37" s="111">
        <f t="shared" si="1"/>
        <v>0.13286358343534468</v>
      </c>
      <c r="G37" s="63"/>
      <c r="N37" s="48"/>
      <c r="O37" s="48"/>
      <c r="P37" s="48"/>
      <c r="Q37" s="48"/>
    </row>
    <row r="38" spans="1:22" ht="15" customHeight="1" x14ac:dyDescent="0.25">
      <c r="A38" s="42" t="s">
        <v>44</v>
      </c>
      <c r="B38" s="111">
        <v>11929</v>
      </c>
      <c r="C38" s="111">
        <v>740</v>
      </c>
      <c r="D38" s="112">
        <v>294</v>
      </c>
      <c r="E38" s="111">
        <f t="shared" si="0"/>
        <v>12963</v>
      </c>
      <c r="F38" s="111">
        <f t="shared" si="1"/>
        <v>19.351804854745769</v>
      </c>
      <c r="G38" s="63"/>
      <c r="N38" s="48"/>
      <c r="O38" s="48"/>
      <c r="P38" s="48"/>
      <c r="Q38" s="48"/>
    </row>
    <row r="39" spans="1:22" ht="15" customHeight="1" x14ac:dyDescent="0.25">
      <c r="A39" s="42" t="s">
        <v>45</v>
      </c>
      <c r="B39" s="111">
        <v>1469</v>
      </c>
      <c r="C39" s="111"/>
      <c r="D39" s="112">
        <v>133</v>
      </c>
      <c r="E39" s="111">
        <f t="shared" si="0"/>
        <v>1602</v>
      </c>
      <c r="F39" s="111">
        <f t="shared" si="1"/>
        <v>2.3915445018362047</v>
      </c>
      <c r="G39" s="63"/>
      <c r="N39" s="48"/>
      <c r="O39" s="48"/>
      <c r="P39" s="48"/>
      <c r="Q39" s="48"/>
    </row>
    <row r="40" spans="1:22" ht="15" customHeight="1" x14ac:dyDescent="0.25">
      <c r="A40" s="3" t="s">
        <v>46</v>
      </c>
      <c r="B40" s="111">
        <v>183</v>
      </c>
      <c r="C40" s="108">
        <v>38</v>
      </c>
      <c r="D40" s="75">
        <v>359</v>
      </c>
      <c r="E40" s="108">
        <f t="shared" si="0"/>
        <v>580</v>
      </c>
      <c r="F40" s="108">
        <f t="shared" si="1"/>
        <v>0.86585256620786444</v>
      </c>
      <c r="G40" s="63"/>
      <c r="N40" s="48"/>
      <c r="O40" s="48"/>
      <c r="P40" s="48"/>
      <c r="Q40" s="48"/>
    </row>
    <row r="41" spans="1:22" ht="15" customHeight="1" x14ac:dyDescent="0.25">
      <c r="A41" s="4" t="s">
        <v>47</v>
      </c>
      <c r="B41" s="111">
        <v>2</v>
      </c>
      <c r="C41" s="108"/>
      <c r="D41" s="75"/>
      <c r="E41" s="108">
        <f t="shared" si="0"/>
        <v>2</v>
      </c>
      <c r="F41" s="108">
        <f t="shared" si="1"/>
        <v>2.9856985041650493E-3</v>
      </c>
      <c r="G41" s="63"/>
      <c r="N41" s="48"/>
      <c r="O41" s="48"/>
      <c r="P41" s="48"/>
      <c r="Q41" s="48"/>
    </row>
    <row r="42" spans="1:22" ht="15" customHeight="1" x14ac:dyDescent="0.25">
      <c r="A42" s="87" t="s">
        <v>48</v>
      </c>
      <c r="B42" s="111">
        <v>1593</v>
      </c>
      <c r="C42" s="108">
        <v>317</v>
      </c>
      <c r="D42" s="75">
        <v>339</v>
      </c>
      <c r="E42" s="108">
        <f t="shared" si="0"/>
        <v>2249</v>
      </c>
      <c r="F42" s="108">
        <f t="shared" si="1"/>
        <v>3.357417967933598</v>
      </c>
      <c r="G42" s="63"/>
      <c r="N42" s="48"/>
      <c r="O42" s="48"/>
      <c r="P42" s="48"/>
      <c r="Q42" s="48"/>
    </row>
    <row r="43" spans="1:22" ht="15" customHeight="1" x14ac:dyDescent="0.25">
      <c r="A43" s="3" t="s">
        <v>49</v>
      </c>
      <c r="B43" s="111">
        <v>547</v>
      </c>
      <c r="C43" s="108"/>
      <c r="D43" s="75"/>
      <c r="E43" s="108">
        <f t="shared" si="0"/>
        <v>547</v>
      </c>
      <c r="F43" s="108">
        <f t="shared" si="1"/>
        <v>0.81658854088914101</v>
      </c>
      <c r="G43" s="63"/>
      <c r="N43" s="48"/>
      <c r="O43" s="48"/>
      <c r="P43" s="48"/>
      <c r="Q43" s="48"/>
    </row>
    <row r="44" spans="1:22" ht="15" customHeight="1" x14ac:dyDescent="0.25">
      <c r="A44" s="7" t="s">
        <v>50</v>
      </c>
      <c r="B44" s="111">
        <v>1042</v>
      </c>
      <c r="C44" s="108">
        <v>270</v>
      </c>
      <c r="D44" s="75">
        <v>275</v>
      </c>
      <c r="E44" s="108">
        <f t="shared" si="0"/>
        <v>1587</v>
      </c>
      <c r="F44" s="108">
        <f t="shared" si="1"/>
        <v>2.3691517630549668</v>
      </c>
      <c r="G44" s="63"/>
      <c r="N44" s="48"/>
      <c r="O44" s="48"/>
      <c r="P44" s="48"/>
      <c r="Q44" s="48"/>
    </row>
    <row r="45" spans="1:22" ht="15" customHeight="1" x14ac:dyDescent="0.25">
      <c r="A45" s="7" t="s">
        <v>51</v>
      </c>
      <c r="B45" s="111">
        <v>145</v>
      </c>
      <c r="C45" s="108"/>
      <c r="D45" s="75"/>
      <c r="E45" s="108">
        <f t="shared" si="0"/>
        <v>145</v>
      </c>
      <c r="F45" s="108">
        <f t="shared" si="1"/>
        <v>0.21646314155196611</v>
      </c>
      <c r="G45" s="53"/>
      <c r="N45" s="44"/>
      <c r="O45" s="44"/>
      <c r="P45" s="44"/>
      <c r="Q45" s="44"/>
    </row>
    <row r="46" spans="1:22" x14ac:dyDescent="0.25">
      <c r="A46" s="157" t="s">
        <v>52</v>
      </c>
      <c r="B46" s="158">
        <f>B35+B36+B37+B38+B39+B40+B41+B42+B43+B44+B45</f>
        <v>22223</v>
      </c>
      <c r="C46" s="159">
        <f>C38+C40+C42+C44</f>
        <v>1365</v>
      </c>
      <c r="D46" s="160">
        <f>D36+D37+D38+D39+D40+D42+D44</f>
        <v>1408</v>
      </c>
      <c r="E46" s="159">
        <f t="shared" si="0"/>
        <v>24996</v>
      </c>
      <c r="F46" s="159">
        <f t="shared" si="1"/>
        <v>37.315259905054788</v>
      </c>
      <c r="G46" s="44"/>
    </row>
    <row r="47" spans="1:22" x14ac:dyDescent="0.25">
      <c r="A47" s="156" t="s">
        <v>53</v>
      </c>
      <c r="B47" s="158">
        <f>B23+B28+B34+B46</f>
        <v>59734</v>
      </c>
      <c r="C47" s="159">
        <f>C28+C34+C46</f>
        <v>5576</v>
      </c>
      <c r="D47" s="160">
        <f>D34+D46</f>
        <v>1676</v>
      </c>
      <c r="E47" s="158">
        <f>B47+C47+D47</f>
        <v>66986</v>
      </c>
      <c r="F47" s="159">
        <f t="shared" si="1"/>
        <v>100</v>
      </c>
      <c r="G47" s="44"/>
    </row>
    <row r="48" spans="1:22" s="36" customFormat="1" x14ac:dyDescent="0.25">
      <c r="A48" s="203"/>
      <c r="B48" s="204"/>
      <c r="C48" s="205"/>
      <c r="D48" s="205"/>
      <c r="E48" s="204"/>
      <c r="F48" s="205"/>
      <c r="G48" s="44"/>
      <c r="V48" s="29"/>
    </row>
    <row r="49" spans="1:22" x14ac:dyDescent="0.25">
      <c r="A49" s="107" t="s">
        <v>165</v>
      </c>
      <c r="B49" s="44"/>
      <c r="C49" s="44"/>
      <c r="D49" s="44"/>
      <c r="E49" s="44"/>
      <c r="F49" s="44"/>
      <c r="G49" s="44"/>
    </row>
    <row r="50" spans="1:22" x14ac:dyDescent="0.25">
      <c r="A50" s="48" t="s">
        <v>89</v>
      </c>
      <c r="B50" s="44"/>
      <c r="C50" s="44"/>
      <c r="D50" s="44"/>
      <c r="E50" s="44"/>
      <c r="F50" s="44"/>
      <c r="G50" s="44"/>
    </row>
    <row r="51" spans="1:22" s="36" customFormat="1" x14ac:dyDescent="0.25">
      <c r="A51" s="48" t="s">
        <v>123</v>
      </c>
      <c r="G51" s="44"/>
      <c r="V51" s="29"/>
    </row>
    <row r="52" spans="1:22" x14ac:dyDescent="0.25">
      <c r="G52" s="44"/>
    </row>
    <row r="53" spans="1:22" x14ac:dyDescent="0.25">
      <c r="G53" s="44"/>
    </row>
    <row r="54" spans="1:22" x14ac:dyDescent="0.25">
      <c r="G54" s="44"/>
      <c r="N54" s="37"/>
    </row>
    <row r="55" spans="1:22" x14ac:dyDescent="0.25">
      <c r="G55" s="44"/>
      <c r="N55" s="37"/>
    </row>
    <row r="56" spans="1:22" x14ac:dyDescent="0.25">
      <c r="G56" s="44"/>
    </row>
    <row r="57" spans="1:22" x14ac:dyDescent="0.25">
      <c r="G57" s="44"/>
    </row>
    <row r="58" spans="1:22" x14ac:dyDescent="0.25">
      <c r="G58" s="44"/>
    </row>
    <row r="59" spans="1:22" x14ac:dyDescent="0.25">
      <c r="G59" s="44"/>
    </row>
    <row r="60" spans="1:22" x14ac:dyDescent="0.25">
      <c r="G60" s="44"/>
    </row>
    <row r="61" spans="1:22" x14ac:dyDescent="0.25">
      <c r="A61" s="48"/>
      <c r="B61" s="44"/>
      <c r="C61" s="44"/>
      <c r="D61" s="44"/>
      <c r="E61" s="44"/>
      <c r="F61" s="44"/>
      <c r="G61" s="44"/>
      <c r="O61" s="88"/>
    </row>
    <row r="62" spans="1:22" x14ac:dyDescent="0.25">
      <c r="A62" s="48"/>
      <c r="B62" s="44"/>
      <c r="C62" s="44"/>
      <c r="D62" s="44"/>
      <c r="E62" s="44"/>
      <c r="F62" s="44"/>
      <c r="G62" s="44"/>
    </row>
    <row r="63" spans="1:22" x14ac:dyDescent="0.25">
      <c r="B63" s="89"/>
    </row>
    <row r="64" spans="1:22" x14ac:dyDescent="0.25">
      <c r="B64" s="89"/>
    </row>
    <row r="65" spans="2:2" x14ac:dyDescent="0.25">
      <c r="B65" s="89"/>
    </row>
    <row r="66" spans="2:2" x14ac:dyDescent="0.25">
      <c r="B66" s="89"/>
    </row>
    <row r="67" spans="2:2" x14ac:dyDescent="0.25">
      <c r="B67" s="8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workbookViewId="0">
      <selection activeCell="G11" sqref="G11"/>
    </sheetView>
  </sheetViews>
  <sheetFormatPr baseColWidth="10" defaultRowHeight="15" x14ac:dyDescent="0.25"/>
  <cols>
    <col min="1" max="1" width="20.7109375" customWidth="1"/>
    <col min="2" max="2" width="14.5703125" customWidth="1"/>
    <col min="17" max="17" width="19.5703125" customWidth="1"/>
  </cols>
  <sheetData>
    <row r="1" spans="1:13" x14ac:dyDescent="0.25">
      <c r="A1" s="39" t="s">
        <v>157</v>
      </c>
    </row>
    <row r="3" spans="1:13" ht="56.25" x14ac:dyDescent="0.25">
      <c r="A3" s="65" t="s">
        <v>122</v>
      </c>
      <c r="B3" s="137" t="s">
        <v>152</v>
      </c>
      <c r="C3" s="137" t="s">
        <v>153</v>
      </c>
      <c r="D3" s="137" t="s">
        <v>151</v>
      </c>
      <c r="E3" s="138" t="s">
        <v>150</v>
      </c>
      <c r="I3" s="47"/>
      <c r="J3" s="129"/>
      <c r="K3" s="129"/>
      <c r="L3" s="132"/>
    </row>
    <row r="4" spans="1:13" x14ac:dyDescent="0.25">
      <c r="A4" s="45" t="s">
        <v>116</v>
      </c>
      <c r="B4" s="69">
        <v>47.22</v>
      </c>
      <c r="C4" s="175">
        <v>25</v>
      </c>
      <c r="D4" s="69">
        <f t="shared" ref="D4:D12" si="0">B4+C4</f>
        <v>72.22</v>
      </c>
      <c r="E4" s="176">
        <v>0.11</v>
      </c>
      <c r="I4" s="47"/>
      <c r="J4" s="129"/>
      <c r="K4" s="129"/>
      <c r="L4" s="132"/>
      <c r="M4" s="38"/>
    </row>
    <row r="5" spans="1:13" x14ac:dyDescent="0.25">
      <c r="A5" s="45" t="s">
        <v>109</v>
      </c>
      <c r="B5" s="69">
        <v>34.369999999999997</v>
      </c>
      <c r="C5" s="175">
        <v>23.24</v>
      </c>
      <c r="D5" s="69">
        <f t="shared" si="0"/>
        <v>57.61</v>
      </c>
      <c r="E5" s="176">
        <v>3.68</v>
      </c>
      <c r="I5" s="47"/>
      <c r="J5" s="129"/>
      <c r="K5" s="129"/>
      <c r="L5" s="132"/>
      <c r="M5" s="38"/>
    </row>
    <row r="6" spans="1:13" x14ac:dyDescent="0.25">
      <c r="A6" s="45" t="s">
        <v>117</v>
      </c>
      <c r="B6" s="69">
        <v>13.8</v>
      </c>
      <c r="C6" s="175">
        <v>35.11</v>
      </c>
      <c r="D6" s="69">
        <f t="shared" si="0"/>
        <v>48.91</v>
      </c>
      <c r="E6" s="176">
        <v>7.29</v>
      </c>
      <c r="I6" s="47"/>
      <c r="J6" s="129"/>
      <c r="K6" s="129"/>
      <c r="L6" s="132"/>
      <c r="M6" s="38"/>
    </row>
    <row r="7" spans="1:13" x14ac:dyDescent="0.25">
      <c r="A7" s="45" t="s">
        <v>121</v>
      </c>
      <c r="B7" s="69">
        <v>35.049999999999997</v>
      </c>
      <c r="C7" s="175">
        <v>13.26</v>
      </c>
      <c r="D7" s="69">
        <f t="shared" si="0"/>
        <v>48.309999999999995</v>
      </c>
      <c r="E7" s="176">
        <v>3.96</v>
      </c>
      <c r="I7" s="47"/>
      <c r="J7" s="129"/>
      <c r="K7" s="129"/>
      <c r="L7" s="132"/>
      <c r="M7" s="38"/>
    </row>
    <row r="8" spans="1:13" x14ac:dyDescent="0.25">
      <c r="A8" s="45" t="s">
        <v>110</v>
      </c>
      <c r="B8" s="177">
        <v>42.04</v>
      </c>
      <c r="C8" s="175">
        <v>4.84</v>
      </c>
      <c r="D8" s="177">
        <f t="shared" si="0"/>
        <v>46.879999999999995</v>
      </c>
      <c r="E8" s="178">
        <v>7.21</v>
      </c>
      <c r="I8" s="47"/>
      <c r="J8" s="129"/>
      <c r="K8" s="129"/>
      <c r="L8" s="132"/>
      <c r="M8" s="38"/>
    </row>
    <row r="9" spans="1:13" x14ac:dyDescent="0.25">
      <c r="A9" s="45" t="s">
        <v>119</v>
      </c>
      <c r="B9" s="177">
        <v>42.4</v>
      </c>
      <c r="C9" s="175">
        <v>4.33</v>
      </c>
      <c r="D9" s="177">
        <f t="shared" si="0"/>
        <v>46.73</v>
      </c>
      <c r="E9" s="178">
        <v>14.28</v>
      </c>
      <c r="I9" s="47"/>
      <c r="J9" s="129"/>
      <c r="K9" s="129"/>
      <c r="L9" s="132"/>
      <c r="M9" s="38"/>
    </row>
    <row r="10" spans="1:13" x14ac:dyDescent="0.25">
      <c r="A10" s="45" t="s">
        <v>108</v>
      </c>
      <c r="B10" s="177">
        <v>38.08</v>
      </c>
      <c r="C10" s="175">
        <v>5.07</v>
      </c>
      <c r="D10" s="177">
        <f t="shared" si="0"/>
        <v>43.15</v>
      </c>
      <c r="E10" s="178">
        <v>21.87</v>
      </c>
      <c r="I10" s="47"/>
      <c r="J10" s="129"/>
      <c r="K10" s="129"/>
      <c r="L10" s="132"/>
      <c r="M10" s="38"/>
    </row>
    <row r="11" spans="1:13" x14ac:dyDescent="0.25">
      <c r="A11" s="45" t="s">
        <v>120</v>
      </c>
      <c r="B11" s="177">
        <v>33.24</v>
      </c>
      <c r="C11" s="175">
        <v>8.3699999999999992</v>
      </c>
      <c r="D11" s="177">
        <f t="shared" si="0"/>
        <v>41.61</v>
      </c>
      <c r="E11" s="178">
        <v>8.02</v>
      </c>
      <c r="I11" s="98"/>
      <c r="J11" s="130"/>
      <c r="K11" s="131"/>
      <c r="L11" s="132"/>
      <c r="M11" s="38"/>
    </row>
    <row r="12" spans="1:13" x14ac:dyDescent="0.25">
      <c r="A12" s="45" t="s">
        <v>111</v>
      </c>
      <c r="B12" s="69">
        <v>22.5</v>
      </c>
      <c r="C12" s="175">
        <v>18.57</v>
      </c>
      <c r="D12" s="69">
        <f t="shared" si="0"/>
        <v>41.07</v>
      </c>
      <c r="E12" s="176">
        <v>1</v>
      </c>
      <c r="I12" s="47"/>
      <c r="J12" s="129"/>
      <c r="K12" s="129"/>
      <c r="L12" s="132"/>
      <c r="M12" s="38"/>
    </row>
    <row r="13" spans="1:13" x14ac:dyDescent="0.25">
      <c r="A13" s="45" t="s">
        <v>112</v>
      </c>
      <c r="B13" s="69">
        <v>26.77</v>
      </c>
      <c r="C13" s="175">
        <v>11.15</v>
      </c>
      <c r="D13" s="69">
        <f t="shared" ref="D13:D18" si="1">B13+C13</f>
        <v>37.92</v>
      </c>
      <c r="E13" s="176">
        <v>6.3</v>
      </c>
      <c r="I13" s="47"/>
      <c r="J13" s="129"/>
      <c r="K13" s="129"/>
      <c r="L13" s="132"/>
      <c r="M13" s="38"/>
    </row>
    <row r="14" spans="1:13" x14ac:dyDescent="0.25">
      <c r="A14" s="45" t="s">
        <v>115</v>
      </c>
      <c r="B14" s="69">
        <v>21.29</v>
      </c>
      <c r="C14" s="175">
        <v>12.09</v>
      </c>
      <c r="D14" s="69">
        <f t="shared" si="1"/>
        <v>33.379999999999995</v>
      </c>
      <c r="E14" s="176">
        <v>13.52</v>
      </c>
      <c r="F14" s="93"/>
      <c r="I14" s="47"/>
      <c r="J14" s="129"/>
      <c r="K14" s="129"/>
      <c r="L14" s="132"/>
      <c r="M14" s="38"/>
    </row>
    <row r="15" spans="1:13" x14ac:dyDescent="0.25">
      <c r="A15" s="45" t="s">
        <v>118</v>
      </c>
      <c r="B15" s="177">
        <v>29.45</v>
      </c>
      <c r="C15" s="175">
        <v>0.99</v>
      </c>
      <c r="D15" s="177">
        <f t="shared" si="1"/>
        <v>30.439999999999998</v>
      </c>
      <c r="E15" s="178">
        <v>7.51</v>
      </c>
      <c r="I15" s="47"/>
      <c r="J15" s="129"/>
      <c r="K15" s="129"/>
      <c r="L15" s="132"/>
      <c r="M15" s="38"/>
    </row>
    <row r="16" spans="1:13" x14ac:dyDescent="0.25">
      <c r="A16" s="45" t="s">
        <v>113</v>
      </c>
      <c r="B16" s="177">
        <v>20.18</v>
      </c>
      <c r="C16" s="175">
        <v>9.9700000000000006</v>
      </c>
      <c r="D16" s="177">
        <f t="shared" si="1"/>
        <v>30.15</v>
      </c>
      <c r="E16" s="178">
        <v>0.56000000000000005</v>
      </c>
      <c r="I16" s="47"/>
      <c r="J16" s="129"/>
      <c r="K16" s="129"/>
      <c r="L16" s="132"/>
      <c r="M16" s="38"/>
    </row>
    <row r="17" spans="1:13" x14ac:dyDescent="0.25">
      <c r="A17" s="45" t="s">
        <v>114</v>
      </c>
      <c r="B17" s="177">
        <v>21.49</v>
      </c>
      <c r="C17" s="175">
        <v>1.65</v>
      </c>
      <c r="D17" s="177">
        <f t="shared" si="1"/>
        <v>23.139999999999997</v>
      </c>
      <c r="E17" s="178">
        <v>4.62</v>
      </c>
      <c r="I17" s="47"/>
      <c r="J17" s="129"/>
      <c r="K17" s="129"/>
      <c r="L17" s="132"/>
      <c r="M17" s="38"/>
    </row>
    <row r="18" spans="1:13" x14ac:dyDescent="0.25">
      <c r="A18" s="90" t="s">
        <v>54</v>
      </c>
      <c r="B18" s="179">
        <v>30.81</v>
      </c>
      <c r="C18" s="180">
        <v>9</v>
      </c>
      <c r="D18" s="69">
        <f t="shared" si="1"/>
        <v>39.81</v>
      </c>
      <c r="E18" s="176"/>
      <c r="I18" s="38"/>
      <c r="J18" s="46"/>
      <c r="K18" s="49"/>
      <c r="L18" s="49"/>
      <c r="M18" s="38"/>
    </row>
    <row r="19" spans="1:13" x14ac:dyDescent="0.25">
      <c r="I19" s="38"/>
      <c r="J19" s="38"/>
      <c r="K19" s="38"/>
      <c r="L19" s="38"/>
      <c r="M19" s="38"/>
    </row>
    <row r="20" spans="1:13" x14ac:dyDescent="0.25">
      <c r="B20" s="52"/>
      <c r="C20" s="52"/>
      <c r="D20" s="52"/>
      <c r="I20" s="38"/>
      <c r="J20" s="38"/>
      <c r="K20" s="38"/>
      <c r="L20" s="38"/>
      <c r="M20" s="38"/>
    </row>
    <row r="21" spans="1:13" x14ac:dyDescent="0.25">
      <c r="B21" s="52"/>
      <c r="C21" s="52"/>
      <c r="D21" s="52"/>
      <c r="I21" s="38"/>
      <c r="J21" s="38"/>
      <c r="K21" s="38"/>
      <c r="L21" s="38"/>
      <c r="M21" s="38"/>
    </row>
    <row r="22" spans="1:13" x14ac:dyDescent="0.25">
      <c r="I22" s="38"/>
      <c r="J22" s="38"/>
      <c r="K22" s="38"/>
      <c r="L22" s="38"/>
      <c r="M22" s="38"/>
    </row>
    <row r="23" spans="1:13" x14ac:dyDescent="0.25">
      <c r="I23" s="38"/>
      <c r="J23" s="38"/>
      <c r="K23" s="38"/>
      <c r="L23" s="38"/>
      <c r="M23" s="38"/>
    </row>
    <row r="34" spans="1:22" x14ac:dyDescent="0.25">
      <c r="I34" s="48"/>
      <c r="J34" s="38"/>
      <c r="K34" s="38"/>
      <c r="L34" s="38"/>
      <c r="M34" s="38"/>
      <c r="N34" s="8"/>
      <c r="O34" s="8"/>
      <c r="Q34" s="136"/>
      <c r="R34" s="38"/>
      <c r="S34" s="38"/>
      <c r="T34" s="38"/>
      <c r="U34" s="38"/>
      <c r="V34" s="38"/>
    </row>
    <row r="35" spans="1:22" x14ac:dyDescent="0.25">
      <c r="I35" s="128"/>
      <c r="J35" s="59"/>
      <c r="K35" s="59"/>
      <c r="L35" s="59"/>
      <c r="M35" s="8"/>
      <c r="N35" s="38"/>
      <c r="O35" s="8"/>
      <c r="Q35" s="94"/>
      <c r="R35" s="48"/>
      <c r="S35" s="38"/>
      <c r="T35" s="38"/>
      <c r="U35" s="38"/>
      <c r="V35" s="38"/>
    </row>
    <row r="36" spans="1:22" x14ac:dyDescent="0.25">
      <c r="I36" s="47"/>
      <c r="J36" s="134"/>
      <c r="K36" s="96"/>
      <c r="L36" s="134"/>
      <c r="M36" s="8"/>
      <c r="N36" s="38"/>
      <c r="O36" s="8"/>
      <c r="Q36" s="47"/>
      <c r="R36" s="95"/>
      <c r="S36" s="38"/>
      <c r="T36" s="38"/>
      <c r="U36" s="38"/>
      <c r="V36" s="38"/>
    </row>
    <row r="37" spans="1:22" x14ac:dyDescent="0.25">
      <c r="I37" s="47"/>
      <c r="J37" s="134"/>
      <c r="K37" s="96"/>
      <c r="L37" s="134"/>
      <c r="M37" s="8"/>
      <c r="N37" s="38"/>
      <c r="O37" s="8"/>
      <c r="Q37" s="47"/>
      <c r="R37" s="95"/>
      <c r="S37" s="38"/>
      <c r="T37" s="38"/>
      <c r="U37" s="38"/>
      <c r="V37" s="38"/>
    </row>
    <row r="38" spans="1:22" x14ac:dyDescent="0.25">
      <c r="I38" s="47"/>
      <c r="J38" s="134"/>
      <c r="K38" s="96"/>
      <c r="L38" s="134"/>
      <c r="M38" s="8"/>
      <c r="N38" s="38"/>
      <c r="O38" s="8"/>
      <c r="Q38" s="47"/>
      <c r="R38" s="95"/>
      <c r="S38" s="38"/>
      <c r="T38" s="38"/>
      <c r="U38" s="38"/>
      <c r="V38" s="38"/>
    </row>
    <row r="39" spans="1:22" x14ac:dyDescent="0.25">
      <c r="I39" s="47"/>
      <c r="J39" s="134"/>
      <c r="K39" s="96"/>
      <c r="L39" s="134"/>
      <c r="M39" s="8"/>
      <c r="N39" s="38"/>
      <c r="O39" s="8"/>
      <c r="Q39" s="47"/>
      <c r="R39" s="95"/>
      <c r="S39" s="38"/>
      <c r="T39" s="38"/>
      <c r="U39" s="38"/>
      <c r="V39" s="38"/>
    </row>
    <row r="40" spans="1:22" x14ac:dyDescent="0.25">
      <c r="I40" s="47"/>
      <c r="J40" s="134"/>
      <c r="K40" s="96"/>
      <c r="L40" s="134"/>
      <c r="M40" s="8"/>
      <c r="N40" s="38"/>
      <c r="O40" s="8"/>
      <c r="Q40" s="47"/>
      <c r="R40" s="95"/>
      <c r="S40" s="38"/>
      <c r="T40" s="38"/>
      <c r="U40" s="38"/>
      <c r="V40" s="38"/>
    </row>
    <row r="41" spans="1:22" x14ac:dyDescent="0.25">
      <c r="I41" s="47"/>
      <c r="J41" s="134"/>
      <c r="K41" s="96"/>
      <c r="L41" s="134"/>
      <c r="M41" s="8"/>
      <c r="N41" s="38"/>
      <c r="O41" s="8"/>
      <c r="Q41" s="47"/>
      <c r="R41" s="95"/>
      <c r="S41" s="38"/>
      <c r="T41" s="38"/>
      <c r="U41" s="38"/>
      <c r="V41" s="38"/>
    </row>
    <row r="42" spans="1:22" x14ac:dyDescent="0.25">
      <c r="I42" s="47"/>
      <c r="J42" s="134"/>
      <c r="K42" s="96"/>
      <c r="L42" s="134"/>
      <c r="M42" s="8"/>
      <c r="N42" s="38"/>
      <c r="O42" s="8"/>
      <c r="Q42" s="47"/>
      <c r="R42" s="95"/>
      <c r="S42" s="38"/>
      <c r="T42" s="38"/>
      <c r="U42" s="38"/>
      <c r="V42" s="38"/>
    </row>
    <row r="43" spans="1:22" x14ac:dyDescent="0.25">
      <c r="I43" s="47"/>
      <c r="J43" s="134"/>
      <c r="K43" s="96"/>
      <c r="L43" s="134"/>
      <c r="M43" s="8"/>
      <c r="N43" s="38"/>
      <c r="O43" s="8"/>
      <c r="Q43" s="47"/>
      <c r="R43" s="95"/>
      <c r="S43" s="38"/>
      <c r="T43" s="38"/>
      <c r="U43" s="38"/>
      <c r="V43" s="38"/>
    </row>
    <row r="44" spans="1:22" x14ac:dyDescent="0.25">
      <c r="A44" s="47" t="s">
        <v>160</v>
      </c>
      <c r="I44" s="98"/>
      <c r="J44" s="135"/>
      <c r="K44" s="100"/>
      <c r="L44" s="134"/>
      <c r="M44" s="8"/>
      <c r="N44" s="38"/>
      <c r="O44" s="8"/>
      <c r="Q44" s="47"/>
      <c r="R44" s="95"/>
      <c r="S44" s="38"/>
      <c r="T44" s="38"/>
      <c r="U44" s="38"/>
      <c r="V44" s="38"/>
    </row>
    <row r="45" spans="1:22" x14ac:dyDescent="0.25">
      <c r="A45" s="48" t="s">
        <v>89</v>
      </c>
      <c r="I45" s="47"/>
      <c r="J45" s="134"/>
      <c r="K45" s="96"/>
      <c r="L45" s="134"/>
      <c r="M45" s="8"/>
      <c r="N45" s="38"/>
      <c r="O45" s="8"/>
      <c r="Q45" s="47"/>
      <c r="R45" s="95"/>
      <c r="S45" s="38"/>
      <c r="T45" s="38"/>
      <c r="U45" s="38"/>
      <c r="V45" s="38"/>
    </row>
    <row r="46" spans="1:22" x14ac:dyDescent="0.25">
      <c r="A46" s="48" t="s">
        <v>123</v>
      </c>
      <c r="I46" s="47"/>
      <c r="J46" s="134"/>
      <c r="K46" s="96"/>
      <c r="L46" s="134"/>
      <c r="M46" s="8"/>
      <c r="N46" s="38"/>
      <c r="O46" s="8"/>
      <c r="Q46" s="47"/>
      <c r="R46" s="95"/>
      <c r="S46" s="38"/>
      <c r="T46" s="38"/>
      <c r="U46" s="38"/>
      <c r="V46" s="38"/>
    </row>
    <row r="47" spans="1:22" x14ac:dyDescent="0.25">
      <c r="I47" s="47"/>
      <c r="J47" s="134"/>
      <c r="K47" s="96"/>
      <c r="L47" s="134"/>
      <c r="M47" s="8"/>
      <c r="N47" s="38"/>
      <c r="O47" s="8"/>
      <c r="Q47" s="47"/>
      <c r="R47" s="95"/>
      <c r="S47" s="38"/>
      <c r="T47" s="38"/>
      <c r="U47" s="38"/>
      <c r="V47" s="38"/>
    </row>
    <row r="48" spans="1:22" x14ac:dyDescent="0.25">
      <c r="I48" s="47"/>
      <c r="J48" s="134"/>
      <c r="K48" s="96"/>
      <c r="L48" s="134"/>
      <c r="M48" s="8"/>
      <c r="N48" s="38"/>
      <c r="O48" s="8"/>
      <c r="Q48" s="47"/>
      <c r="R48" s="95"/>
      <c r="S48" s="38"/>
      <c r="T48" s="38"/>
      <c r="U48" s="38"/>
      <c r="V48" s="38"/>
    </row>
    <row r="49" spans="9:22" x14ac:dyDescent="0.25">
      <c r="I49" s="47"/>
      <c r="J49" s="134"/>
      <c r="K49" s="96"/>
      <c r="L49" s="134"/>
      <c r="M49" s="8"/>
      <c r="N49" s="38"/>
      <c r="O49" s="8"/>
      <c r="Q49" s="47"/>
      <c r="R49" s="95"/>
      <c r="S49" s="38"/>
      <c r="T49" s="38"/>
      <c r="U49" s="38"/>
      <c r="V49" s="38"/>
    </row>
    <row r="50" spans="9:22" x14ac:dyDescent="0.25">
      <c r="I50" s="47"/>
      <c r="J50" s="134"/>
      <c r="K50" s="96"/>
      <c r="L50" s="134"/>
      <c r="M50" s="8"/>
      <c r="N50" s="38"/>
      <c r="O50" s="8"/>
      <c r="Q50" s="98"/>
      <c r="R50" s="99"/>
      <c r="S50" s="38"/>
      <c r="T50" s="38"/>
      <c r="U50" s="38"/>
      <c r="V50" s="38"/>
    </row>
    <row r="51" spans="9:22" x14ac:dyDescent="0.25">
      <c r="I51" s="47"/>
      <c r="J51" s="8"/>
      <c r="K51" s="8"/>
      <c r="L51" s="8"/>
      <c r="M51" s="8"/>
      <c r="N51" s="38"/>
      <c r="O51" s="38"/>
      <c r="P51" s="91"/>
      <c r="Q51" s="47"/>
      <c r="R51" s="38"/>
      <c r="S51" s="38"/>
      <c r="T51" s="38"/>
      <c r="U51" s="38"/>
      <c r="V51" s="38"/>
    </row>
    <row r="52" spans="9:22" x14ac:dyDescent="0.25">
      <c r="N52" s="91"/>
      <c r="O52" s="91"/>
      <c r="P52" s="91"/>
      <c r="R52" s="91"/>
      <c r="S52" s="91"/>
      <c r="T52" s="91"/>
    </row>
    <row r="53" spans="9:22" x14ac:dyDescent="0.25">
      <c r="N53" s="91"/>
      <c r="O53" s="91"/>
      <c r="P53" s="91"/>
      <c r="S53" s="38"/>
      <c r="T53" s="38"/>
      <c r="U53" s="8"/>
      <c r="V53" s="8"/>
    </row>
    <row r="54" spans="9:22" x14ac:dyDescent="0.25">
      <c r="Q54" s="91"/>
      <c r="R54" s="91"/>
      <c r="S54" s="98"/>
      <c r="T54" s="38"/>
      <c r="U54" s="38"/>
      <c r="V54" s="8"/>
    </row>
    <row r="55" spans="9:22" x14ac:dyDescent="0.25">
      <c r="S55" s="128"/>
      <c r="T55" s="48"/>
      <c r="U55" s="8"/>
      <c r="V55" s="8"/>
    </row>
    <row r="56" spans="9:22" x14ac:dyDescent="0.25">
      <c r="S56" s="47"/>
      <c r="T56" s="63"/>
      <c r="U56" s="8"/>
      <c r="V56" s="8"/>
    </row>
    <row r="57" spans="9:22" x14ac:dyDescent="0.25">
      <c r="S57" s="47"/>
      <c r="T57" s="63"/>
      <c r="U57" s="8"/>
      <c r="V57" s="8"/>
    </row>
    <row r="58" spans="9:22" x14ac:dyDescent="0.25">
      <c r="S58" s="47"/>
      <c r="T58" s="63"/>
      <c r="U58" s="8"/>
      <c r="V58" s="8"/>
    </row>
    <row r="59" spans="9:22" x14ac:dyDescent="0.25">
      <c r="S59" s="47"/>
      <c r="T59" s="63"/>
      <c r="U59" s="8"/>
      <c r="V59" s="8"/>
    </row>
    <row r="60" spans="9:22" x14ac:dyDescent="0.25">
      <c r="S60" s="47"/>
      <c r="T60" s="63"/>
      <c r="U60" s="8"/>
      <c r="V60" s="8"/>
    </row>
    <row r="61" spans="9:22" x14ac:dyDescent="0.25">
      <c r="S61" s="47"/>
      <c r="T61" s="63"/>
      <c r="U61" s="8"/>
      <c r="V61" s="8"/>
    </row>
    <row r="62" spans="9:22" x14ac:dyDescent="0.25">
      <c r="S62" s="47"/>
      <c r="T62" s="63"/>
      <c r="U62" s="8"/>
      <c r="V62" s="8"/>
    </row>
    <row r="63" spans="9:22" x14ac:dyDescent="0.25">
      <c r="S63" s="47"/>
      <c r="T63" s="63"/>
      <c r="U63" s="8"/>
      <c r="V63" s="8"/>
    </row>
    <row r="64" spans="9:22" x14ac:dyDescent="0.25">
      <c r="S64" s="47"/>
      <c r="T64" s="63"/>
      <c r="U64" s="8"/>
      <c r="V64" s="8"/>
    </row>
    <row r="65" spans="9:22" x14ac:dyDescent="0.25">
      <c r="S65" s="47"/>
      <c r="T65" s="63"/>
      <c r="U65" s="8"/>
      <c r="V65" s="8"/>
    </row>
    <row r="66" spans="9:22" x14ac:dyDescent="0.25">
      <c r="S66" s="47"/>
      <c r="T66" s="63"/>
      <c r="U66" s="8"/>
      <c r="V66" s="8"/>
    </row>
    <row r="67" spans="9:22" x14ac:dyDescent="0.25">
      <c r="S67" s="47"/>
      <c r="T67" s="63"/>
      <c r="U67" s="8"/>
      <c r="V67" s="8"/>
    </row>
    <row r="68" spans="9:22" x14ac:dyDescent="0.25">
      <c r="S68" s="47"/>
      <c r="T68" s="63"/>
      <c r="U68" s="8"/>
      <c r="V68" s="8"/>
    </row>
    <row r="69" spans="9:22" x14ac:dyDescent="0.25">
      <c r="S69" s="47"/>
      <c r="T69" s="63"/>
      <c r="U69" s="8"/>
      <c r="V69" s="8"/>
    </row>
    <row r="70" spans="9:22" x14ac:dyDescent="0.25">
      <c r="S70" s="98"/>
      <c r="T70" s="133"/>
      <c r="U70" s="8"/>
      <c r="V70" s="8"/>
    </row>
    <row r="71" spans="9:22" x14ac:dyDescent="0.25">
      <c r="S71" s="47"/>
      <c r="T71" s="63"/>
      <c r="U71" s="8"/>
      <c r="V71" s="8"/>
    </row>
    <row r="72" spans="9:22" x14ac:dyDescent="0.25">
      <c r="R72" s="47"/>
      <c r="S72" s="63"/>
      <c r="T72" s="8"/>
      <c r="U72" s="8"/>
      <c r="V72" s="8"/>
    </row>
    <row r="74" spans="9:22" x14ac:dyDescent="0.25">
      <c r="I74" s="94"/>
      <c r="J74" s="48"/>
      <c r="K74" s="48"/>
      <c r="L74" s="48"/>
      <c r="M74" s="48"/>
    </row>
    <row r="75" spans="9:22" x14ac:dyDescent="0.25">
      <c r="I75" s="47"/>
      <c r="J75" s="95"/>
      <c r="K75" s="96"/>
      <c r="L75" s="95"/>
      <c r="M75" s="97"/>
    </row>
    <row r="76" spans="9:22" x14ac:dyDescent="0.25">
      <c r="I76" s="47"/>
      <c r="J76" s="95"/>
      <c r="K76" s="96"/>
      <c r="L76" s="95"/>
      <c r="M76" s="97"/>
    </row>
    <row r="77" spans="9:22" x14ac:dyDescent="0.25">
      <c r="I77" s="47"/>
      <c r="J77" s="95"/>
      <c r="K77" s="96"/>
      <c r="L77" s="95"/>
      <c r="M77" s="97"/>
    </row>
    <row r="78" spans="9:22" x14ac:dyDescent="0.25">
      <c r="I78" s="47"/>
      <c r="J78" s="95"/>
      <c r="K78" s="96"/>
      <c r="L78" s="95"/>
      <c r="M78" s="97"/>
    </row>
    <row r="79" spans="9:22" x14ac:dyDescent="0.25">
      <c r="I79" s="47"/>
      <c r="J79" s="95"/>
      <c r="K79" s="96"/>
      <c r="L79" s="95"/>
      <c r="M79" s="97"/>
    </row>
    <row r="80" spans="9:22" x14ac:dyDescent="0.25">
      <c r="I80" s="47"/>
      <c r="J80" s="95"/>
      <c r="K80" s="96"/>
      <c r="L80" s="95"/>
      <c r="M80" s="97"/>
    </row>
    <row r="81" spans="9:14" x14ac:dyDescent="0.25">
      <c r="I81" s="47"/>
      <c r="J81" s="95"/>
      <c r="K81" s="96"/>
      <c r="L81" s="95"/>
      <c r="M81" s="97"/>
    </row>
    <row r="82" spans="9:14" x14ac:dyDescent="0.25">
      <c r="I82" s="47"/>
      <c r="J82" s="95"/>
      <c r="K82" s="96"/>
      <c r="L82" s="95"/>
      <c r="M82" s="97"/>
    </row>
    <row r="83" spans="9:14" x14ac:dyDescent="0.25">
      <c r="I83" s="47"/>
      <c r="J83" s="95"/>
      <c r="K83" s="96"/>
      <c r="L83" s="95"/>
      <c r="M83" s="97"/>
    </row>
    <row r="84" spans="9:14" x14ac:dyDescent="0.25">
      <c r="I84" s="47"/>
      <c r="J84" s="95"/>
      <c r="K84" s="96"/>
      <c r="L84" s="95"/>
      <c r="M84" s="97"/>
    </row>
    <row r="85" spans="9:14" x14ac:dyDescent="0.25">
      <c r="I85" s="47"/>
      <c r="J85" s="95"/>
      <c r="K85" s="96"/>
      <c r="L85" s="95"/>
      <c r="M85" s="97"/>
    </row>
    <row r="86" spans="9:14" x14ac:dyDescent="0.25">
      <c r="I86" s="47"/>
      <c r="J86" s="95"/>
      <c r="K86" s="96"/>
      <c r="L86" s="95"/>
      <c r="M86" s="97"/>
    </row>
    <row r="87" spans="9:14" x14ac:dyDescent="0.25">
      <c r="I87" s="47"/>
      <c r="J87" s="95"/>
      <c r="K87" s="96"/>
      <c r="L87" s="95"/>
      <c r="M87" s="97"/>
    </row>
    <row r="88" spans="9:14" x14ac:dyDescent="0.25">
      <c r="I88" s="47"/>
      <c r="J88" s="95"/>
      <c r="K88" s="96"/>
      <c r="L88" s="95"/>
      <c r="M88" s="97"/>
      <c r="N88" s="93"/>
    </row>
    <row r="89" spans="9:14" x14ac:dyDescent="0.25">
      <c r="I89" s="98"/>
      <c r="J89" s="99"/>
      <c r="K89" s="100"/>
      <c r="L89" s="95"/>
      <c r="M89" s="97"/>
    </row>
  </sheetData>
  <sortState ref="I84:M97">
    <sortCondition ref="M84:M97"/>
  </sortState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E20" sqref="E20"/>
    </sheetView>
  </sheetViews>
  <sheetFormatPr baseColWidth="10" defaultRowHeight="15" x14ac:dyDescent="0.25"/>
  <cols>
    <col min="1" max="1" width="30.42578125" customWidth="1"/>
    <col min="2" max="2" width="10" bestFit="1" customWidth="1"/>
    <col min="3" max="3" width="11" customWidth="1"/>
    <col min="4" max="4" width="6" bestFit="1" customWidth="1"/>
    <col min="5" max="5" width="13.28515625" customWidth="1"/>
    <col min="6" max="6" width="9.7109375" bestFit="1" customWidth="1"/>
    <col min="7" max="7" width="11" customWidth="1"/>
    <col min="8" max="8" width="6" bestFit="1" customWidth="1"/>
    <col min="9" max="9" width="13.42578125" customWidth="1"/>
    <col min="10" max="10" width="9.85546875" bestFit="1" customWidth="1"/>
    <col min="11" max="11" width="8.85546875" bestFit="1" customWidth="1"/>
    <col min="12" max="12" width="6.42578125" bestFit="1" customWidth="1"/>
    <col min="13" max="13" width="9.42578125" bestFit="1" customWidth="1"/>
    <col min="14" max="14" width="8.85546875" bestFit="1" customWidth="1"/>
    <col min="15" max="15" width="5.5703125" bestFit="1" customWidth="1"/>
    <col min="16" max="16" width="6.42578125" bestFit="1" customWidth="1"/>
    <col min="17" max="17" width="9.42578125" bestFit="1" customWidth="1"/>
  </cols>
  <sheetData>
    <row r="1" spans="1:17" s="36" customFormat="1" x14ac:dyDescent="0.25">
      <c r="A1" s="40" t="s">
        <v>163</v>
      </c>
    </row>
    <row r="3" spans="1:17" ht="15" customHeight="1" x14ac:dyDescent="0.25">
      <c r="A3" s="50"/>
      <c r="B3" s="189" t="s">
        <v>140</v>
      </c>
      <c r="C3" s="189"/>
      <c r="D3" s="189"/>
      <c r="E3" s="189"/>
      <c r="F3" s="189" t="s">
        <v>141</v>
      </c>
      <c r="G3" s="189"/>
      <c r="H3" s="189"/>
      <c r="I3" s="189"/>
      <c r="K3" s="33"/>
      <c r="L3" s="33"/>
      <c r="M3" s="8"/>
      <c r="O3" s="31"/>
      <c r="P3" s="31"/>
      <c r="Q3" s="31"/>
    </row>
    <row r="4" spans="1:17" ht="45" x14ac:dyDescent="0.25">
      <c r="A4" s="50"/>
      <c r="B4" s="67" t="s">
        <v>54</v>
      </c>
      <c r="C4" s="67" t="s">
        <v>60</v>
      </c>
      <c r="D4" s="66" t="s">
        <v>22</v>
      </c>
      <c r="E4" s="67" t="s">
        <v>61</v>
      </c>
      <c r="F4" s="67" t="s">
        <v>54</v>
      </c>
      <c r="G4" s="67" t="s">
        <v>60</v>
      </c>
      <c r="H4" s="66" t="s">
        <v>22</v>
      </c>
      <c r="I4" s="67" t="s">
        <v>61</v>
      </c>
      <c r="J4" s="8"/>
      <c r="K4" s="8"/>
      <c r="L4" s="8"/>
      <c r="M4" s="8"/>
      <c r="N4" s="31"/>
      <c r="O4" s="31"/>
      <c r="P4" s="31"/>
      <c r="Q4" s="31"/>
    </row>
    <row r="5" spans="1:17" x14ac:dyDescent="0.25">
      <c r="A5" s="55" t="s">
        <v>54</v>
      </c>
      <c r="B5" s="56">
        <v>150.1157694287412</v>
      </c>
      <c r="C5" s="56">
        <v>139.06238031154231</v>
      </c>
      <c r="D5" s="68">
        <v>200.86052766049002</v>
      </c>
      <c r="E5" s="68">
        <v>163.89332683877254</v>
      </c>
      <c r="F5" s="56">
        <v>124.39270147812852</v>
      </c>
      <c r="G5" s="68">
        <v>108.19242449782661</v>
      </c>
      <c r="H5" s="56">
        <v>200.52182448968614</v>
      </c>
      <c r="I5" s="68">
        <v>136.6363248904043</v>
      </c>
      <c r="J5" s="8"/>
      <c r="K5" s="35"/>
      <c r="L5" s="35"/>
      <c r="N5" s="31"/>
      <c r="O5" s="31"/>
      <c r="P5" s="31"/>
    </row>
    <row r="6" spans="1:17" s="36" customFormat="1" x14ac:dyDescent="0.25">
      <c r="A6" s="55" t="s">
        <v>67</v>
      </c>
      <c r="B6" s="68">
        <v>164.98067127767948</v>
      </c>
      <c r="C6" s="68">
        <v>165.4168933572351</v>
      </c>
      <c r="D6" s="68">
        <v>187.22522855783967</v>
      </c>
      <c r="E6" s="68">
        <v>104.00745804847732</v>
      </c>
      <c r="F6" s="68">
        <v>131.68201168838132</v>
      </c>
      <c r="G6" s="68">
        <v>127.3433265221697</v>
      </c>
      <c r="H6" s="68">
        <v>187.08920361464885</v>
      </c>
      <c r="I6" s="68">
        <v>87.397638284648849</v>
      </c>
      <c r="J6" s="8"/>
      <c r="K6" s="35"/>
      <c r="L6" s="35"/>
    </row>
    <row r="7" spans="1:17" x14ac:dyDescent="0.25">
      <c r="A7" s="198" t="s">
        <v>143</v>
      </c>
      <c r="B7" s="199">
        <v>100.08894010264652</v>
      </c>
      <c r="C7" s="199">
        <v>97.803424324204755</v>
      </c>
      <c r="D7" s="199">
        <v>132.93484395040616</v>
      </c>
      <c r="E7" s="199">
        <v>82.609390193082376</v>
      </c>
      <c r="F7" s="199">
        <v>80.248375774207972</v>
      </c>
      <c r="G7" s="199">
        <v>75.487581294518421</v>
      </c>
      <c r="H7" s="199">
        <v>132.70696879008122</v>
      </c>
      <c r="I7" s="199">
        <v>69.766078622030832</v>
      </c>
    </row>
    <row r="8" spans="1:17" x14ac:dyDescent="0.25">
      <c r="A8" s="55" t="s">
        <v>70</v>
      </c>
      <c r="B8" s="68">
        <v>279.06353454955274</v>
      </c>
      <c r="C8" s="68">
        <v>301.96930604982208</v>
      </c>
      <c r="D8" s="68">
        <v>210.5443310048361</v>
      </c>
      <c r="E8" s="68">
        <v>233.13230429988974</v>
      </c>
      <c r="F8" s="68">
        <v>219.55866262825481</v>
      </c>
      <c r="G8" s="68">
        <v>224.69001016776818</v>
      </c>
      <c r="H8" s="68">
        <v>208.26276195593766</v>
      </c>
      <c r="I8" s="68">
        <v>188.47519294377068</v>
      </c>
    </row>
    <row r="9" spans="1:17" x14ac:dyDescent="0.25">
      <c r="A9" s="198" t="s">
        <v>144</v>
      </c>
      <c r="B9" s="199">
        <v>275.21656987165699</v>
      </c>
      <c r="C9" s="199">
        <v>291.00313778990449</v>
      </c>
      <c r="D9" s="199">
        <v>193.4264705882353</v>
      </c>
      <c r="E9" s="199">
        <v>377.85869565217394</v>
      </c>
      <c r="F9" s="199">
        <v>207.41614684161468</v>
      </c>
      <c r="G9" s="199">
        <v>208.75420645748068</v>
      </c>
      <c r="H9" s="199">
        <v>189.29798761609908</v>
      </c>
      <c r="I9" s="199">
        <v>294.65896739130437</v>
      </c>
    </row>
    <row r="10" spans="1:17" x14ac:dyDescent="0.25">
      <c r="A10" s="55" t="s">
        <v>71</v>
      </c>
      <c r="B10" s="68">
        <v>105.18527901294765</v>
      </c>
      <c r="C10" s="68">
        <v>78.594764197918224</v>
      </c>
      <c r="D10" s="68">
        <v>192.71610738255035</v>
      </c>
      <c r="E10" s="68">
        <v>237.31821006836543</v>
      </c>
      <c r="F10" s="68">
        <v>92.893821912943935</v>
      </c>
      <c r="G10" s="68">
        <v>64.293998881355463</v>
      </c>
      <c r="H10" s="68">
        <v>192.67379865771812</v>
      </c>
      <c r="I10" s="68">
        <v>191.526828257717</v>
      </c>
    </row>
    <row r="11" spans="1:17" x14ac:dyDescent="0.25">
      <c r="A11" s="198" t="s">
        <v>167</v>
      </c>
      <c r="B11" s="199">
        <v>21.526089363384738</v>
      </c>
      <c r="C11" s="199">
        <v>21.532011250417124</v>
      </c>
      <c r="D11" s="199">
        <v>0</v>
      </c>
      <c r="E11" s="199">
        <v>20.258503401360546</v>
      </c>
      <c r="F11" s="199">
        <v>21.147362593910636</v>
      </c>
      <c r="G11" s="199">
        <v>21.151515151515152</v>
      </c>
      <c r="H11" s="199">
        <v>0</v>
      </c>
      <c r="I11" s="199">
        <v>20.258503401360546</v>
      </c>
    </row>
    <row r="13" spans="1:17" x14ac:dyDescent="0.25">
      <c r="A13" s="48" t="s">
        <v>89</v>
      </c>
    </row>
    <row r="14" spans="1:17" x14ac:dyDescent="0.25">
      <c r="A14" s="48" t="s">
        <v>123</v>
      </c>
    </row>
  </sheetData>
  <mergeCells count="2">
    <mergeCell ref="B3:E3"/>
    <mergeCell ref="F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E34" sqref="E34"/>
    </sheetView>
  </sheetViews>
  <sheetFormatPr baseColWidth="10" defaultRowHeight="15" x14ac:dyDescent="0.25"/>
  <cols>
    <col min="1" max="1" width="35" customWidth="1"/>
    <col min="2" max="2" width="7.85546875" bestFit="1" customWidth="1"/>
    <col min="3" max="3" width="8.140625" bestFit="1" customWidth="1"/>
    <col min="4" max="4" width="13.28515625" bestFit="1" customWidth="1"/>
    <col min="5" max="5" width="5" bestFit="1" customWidth="1"/>
    <col min="6" max="6" width="7.85546875" bestFit="1" customWidth="1"/>
    <col min="7" max="7" width="4.85546875" bestFit="1" customWidth="1"/>
    <col min="8" max="8" width="13.28515625" bestFit="1" customWidth="1"/>
    <col min="9" max="9" width="5" bestFit="1" customWidth="1"/>
    <col min="10" max="10" width="7.85546875" bestFit="1" customWidth="1"/>
    <col min="11" max="11" width="4.85546875" bestFit="1" customWidth="1"/>
    <col min="12" max="12" width="13.28515625" bestFit="1" customWidth="1"/>
    <col min="13" max="13" width="5" bestFit="1" customWidth="1"/>
    <col min="14" max="14" width="7.85546875" bestFit="1" customWidth="1"/>
    <col min="15" max="15" width="4.85546875" bestFit="1" customWidth="1"/>
    <col min="16" max="16" width="13.28515625" bestFit="1" customWidth="1"/>
    <col min="17" max="17" width="5" bestFit="1" customWidth="1"/>
  </cols>
  <sheetData>
    <row r="1" spans="1:17" s="44" customFormat="1" ht="11.25" x14ac:dyDescent="0.2">
      <c r="A1" s="40" t="s">
        <v>149</v>
      </c>
    </row>
    <row r="2" spans="1:17" s="44" customFormat="1" ht="11.25" x14ac:dyDescent="0.2">
      <c r="A2" s="40"/>
    </row>
    <row r="3" spans="1:17" x14ac:dyDescent="0.25">
      <c r="A3" s="161"/>
      <c r="B3" s="190" t="s">
        <v>60</v>
      </c>
      <c r="C3" s="190"/>
      <c r="D3" s="190"/>
      <c r="E3" s="191"/>
      <c r="F3" s="192" t="s">
        <v>86</v>
      </c>
      <c r="G3" s="190"/>
      <c r="H3" s="190"/>
      <c r="I3" s="191"/>
      <c r="J3" s="192" t="s">
        <v>61</v>
      </c>
      <c r="K3" s="190"/>
      <c r="L3" s="190"/>
      <c r="M3" s="191"/>
      <c r="N3" s="192" t="s">
        <v>54</v>
      </c>
      <c r="O3" s="190"/>
      <c r="P3" s="190"/>
      <c r="Q3" s="191"/>
    </row>
    <row r="4" spans="1:17" x14ac:dyDescent="0.25">
      <c r="A4" s="41"/>
      <c r="B4" s="113" t="s">
        <v>104</v>
      </c>
      <c r="C4" s="113" t="s">
        <v>63</v>
      </c>
      <c r="D4" s="113" t="s">
        <v>105</v>
      </c>
      <c r="E4" s="114" t="s">
        <v>106</v>
      </c>
      <c r="F4" s="113" t="s">
        <v>104</v>
      </c>
      <c r="G4" s="113" t="s">
        <v>63</v>
      </c>
      <c r="H4" s="113" t="s">
        <v>105</v>
      </c>
      <c r="I4" s="114" t="s">
        <v>106</v>
      </c>
      <c r="J4" s="113" t="s">
        <v>104</v>
      </c>
      <c r="K4" s="113" t="s">
        <v>63</v>
      </c>
      <c r="L4" s="113" t="s">
        <v>105</v>
      </c>
      <c r="M4" s="114" t="s">
        <v>106</v>
      </c>
      <c r="N4" s="115" t="s">
        <v>104</v>
      </c>
      <c r="O4" s="113" t="s">
        <v>63</v>
      </c>
      <c r="P4" s="113" t="s">
        <v>105</v>
      </c>
      <c r="Q4" s="114" t="s">
        <v>106</v>
      </c>
    </row>
    <row r="5" spans="1:17" x14ac:dyDescent="0.25">
      <c r="A5" s="116" t="s">
        <v>0</v>
      </c>
      <c r="B5" s="117">
        <v>40861</v>
      </c>
      <c r="C5" s="118">
        <f>B5/B$22*100</f>
        <v>11.291187231267479</v>
      </c>
      <c r="D5" s="117">
        <v>4243879</v>
      </c>
      <c r="E5" s="119">
        <f>D5/D$22*100</f>
        <v>8.4325123950438705</v>
      </c>
      <c r="F5" s="117">
        <v>1562</v>
      </c>
      <c r="G5" s="118">
        <f>F5/F$22*100</f>
        <v>2.10042223596805</v>
      </c>
      <c r="H5" s="117">
        <v>138071</v>
      </c>
      <c r="I5" s="118">
        <f>H5/H$22*100</f>
        <v>0.92426856491458553</v>
      </c>
      <c r="J5" s="117">
        <v>271</v>
      </c>
      <c r="K5" s="118">
        <f>J5/J$22*100</f>
        <v>1.6500243546030198</v>
      </c>
      <c r="L5" s="117">
        <v>29159</v>
      </c>
      <c r="M5" s="118">
        <f>L5/L$22*100</f>
        <v>1.0832592808338262</v>
      </c>
      <c r="N5" s="120">
        <v>42694</v>
      </c>
      <c r="O5" s="118">
        <f>N5/N$22*100</f>
        <v>9.4315114188135389</v>
      </c>
      <c r="P5" s="121">
        <v>4411109</v>
      </c>
      <c r="Q5" s="122">
        <f>P5/P$22*100</f>
        <v>6.490956456691058</v>
      </c>
    </row>
    <row r="6" spans="1:17" x14ac:dyDescent="0.25">
      <c r="A6" s="116" t="s">
        <v>1</v>
      </c>
      <c r="B6" s="117">
        <v>21112</v>
      </c>
      <c r="C6" s="118">
        <f t="shared" ref="C6:C21" si="0">B6/B$22*100</f>
        <v>5.833913629781919</v>
      </c>
      <c r="D6" s="117">
        <v>2661307</v>
      </c>
      <c r="E6" s="119">
        <f t="shared" ref="E6:E22" si="1">D6/D$22*100</f>
        <v>5.2879698654266578</v>
      </c>
      <c r="F6" s="117">
        <v>437</v>
      </c>
      <c r="G6" s="118">
        <f t="shared" ref="G6:G21" si="2">F6/F$22*100</f>
        <v>0.58763413387838526</v>
      </c>
      <c r="H6" s="117">
        <v>48596</v>
      </c>
      <c r="I6" s="118">
        <f t="shared" ref="I6:I21" si="3">H6/H$22*100</f>
        <v>0.32530911763215448</v>
      </c>
      <c r="J6" s="117">
        <v>1118</v>
      </c>
      <c r="K6" s="118">
        <f t="shared" ref="K6:K21" si="4">J6/J$22*100</f>
        <v>6.8071115440818311</v>
      </c>
      <c r="L6" s="117">
        <v>253631</v>
      </c>
      <c r="M6" s="118">
        <f t="shared" ref="M6:M21" si="5">L6/L$22*100</f>
        <v>9.4224127938943099</v>
      </c>
      <c r="N6" s="120">
        <v>22667</v>
      </c>
      <c r="O6" s="118">
        <f t="shared" ref="O6:O21" si="6">N6/N$22*100</f>
        <v>5.0073562873060968</v>
      </c>
      <c r="P6" s="121">
        <v>2963534</v>
      </c>
      <c r="Q6" s="119">
        <f t="shared" ref="Q6:Q21" si="7">P6/P$22*100</f>
        <v>4.3608467058790605</v>
      </c>
    </row>
    <row r="7" spans="1:17" x14ac:dyDescent="0.25">
      <c r="A7" s="116" t="s">
        <v>2</v>
      </c>
      <c r="B7" s="117">
        <v>60492</v>
      </c>
      <c r="C7" s="118">
        <f t="shared" si="0"/>
        <v>16.715853698975362</v>
      </c>
      <c r="D7" s="117">
        <v>6601746</v>
      </c>
      <c r="E7" s="119">
        <f t="shared" si="1"/>
        <v>13.11755235574136</v>
      </c>
      <c r="F7" s="117">
        <v>5563</v>
      </c>
      <c r="G7" s="118">
        <f t="shared" si="2"/>
        <v>7.4805690772664928</v>
      </c>
      <c r="H7" s="117">
        <v>837505</v>
      </c>
      <c r="I7" s="118">
        <f t="shared" si="3"/>
        <v>5.6063876154934054</v>
      </c>
      <c r="J7" s="117">
        <v>5400</v>
      </c>
      <c r="K7" s="118">
        <f t="shared" si="4"/>
        <v>32.878714076960549</v>
      </c>
      <c r="L7" s="117">
        <v>464793</v>
      </c>
      <c r="M7" s="118">
        <f t="shared" si="5"/>
        <v>17.267098697369477</v>
      </c>
      <c r="N7" s="120">
        <v>71455</v>
      </c>
      <c r="O7" s="118">
        <f t="shared" si="6"/>
        <v>15.785090374088195</v>
      </c>
      <c r="P7" s="121">
        <v>7904044</v>
      </c>
      <c r="Q7" s="119">
        <f t="shared" si="7"/>
        <v>11.630817881800294</v>
      </c>
    </row>
    <row r="8" spans="1:17" x14ac:dyDescent="0.25">
      <c r="A8" s="116" t="s">
        <v>3</v>
      </c>
      <c r="B8" s="117">
        <v>33796</v>
      </c>
      <c r="C8" s="118">
        <f t="shared" si="0"/>
        <v>9.3389041792397567</v>
      </c>
      <c r="D8" s="117">
        <v>2164961</v>
      </c>
      <c r="E8" s="119">
        <f t="shared" si="1"/>
        <v>4.3017391559199902</v>
      </c>
      <c r="F8" s="117">
        <v>1412</v>
      </c>
      <c r="G8" s="118">
        <f t="shared" si="2"/>
        <v>1.8987171556894282</v>
      </c>
      <c r="H8" s="117">
        <v>132244</v>
      </c>
      <c r="I8" s="118">
        <f t="shared" si="3"/>
        <v>0.88526172837572314</v>
      </c>
      <c r="J8" s="117">
        <v>1387</v>
      </c>
      <c r="K8" s="118">
        <f t="shared" si="4"/>
        <v>8.4449585971748657</v>
      </c>
      <c r="L8" s="117">
        <v>86921</v>
      </c>
      <c r="M8" s="118">
        <f t="shared" si="5"/>
        <v>3.229122396150657</v>
      </c>
      <c r="N8" s="120">
        <v>36595</v>
      </c>
      <c r="O8" s="118">
        <f t="shared" si="6"/>
        <v>8.0841842032014206</v>
      </c>
      <c r="P8" s="121">
        <v>2384126</v>
      </c>
      <c r="Q8" s="119">
        <f t="shared" si="7"/>
        <v>3.5082465777347651</v>
      </c>
    </row>
    <row r="9" spans="1:17" x14ac:dyDescent="0.25">
      <c r="A9" s="116" t="s">
        <v>4</v>
      </c>
      <c r="B9" s="117">
        <v>6984</v>
      </c>
      <c r="C9" s="118">
        <f t="shared" si="0"/>
        <v>1.9299001890108431</v>
      </c>
      <c r="D9" s="117">
        <v>1343492</v>
      </c>
      <c r="E9" s="119">
        <f t="shared" si="1"/>
        <v>2.6694948047864417</v>
      </c>
      <c r="F9" s="117">
        <v>528</v>
      </c>
      <c r="G9" s="118">
        <f t="shared" si="2"/>
        <v>0.71000188258074926</v>
      </c>
      <c r="H9" s="117">
        <v>122972</v>
      </c>
      <c r="I9" s="118">
        <f t="shared" si="3"/>
        <v>0.8231935306087188</v>
      </c>
      <c r="J9" s="117">
        <v>1085</v>
      </c>
      <c r="K9" s="118">
        <f t="shared" si="4"/>
        <v>6.6061860691670722</v>
      </c>
      <c r="L9" s="117">
        <v>139608</v>
      </c>
      <c r="M9" s="118">
        <f t="shared" si="5"/>
        <v>5.1864488383911933</v>
      </c>
      <c r="N9" s="120">
        <v>8597</v>
      </c>
      <c r="O9" s="118">
        <f t="shared" si="6"/>
        <v>1.8991592183337236</v>
      </c>
      <c r="P9" s="121">
        <v>1606072</v>
      </c>
      <c r="Q9" s="119">
        <f t="shared" si="7"/>
        <v>2.3633384299301419</v>
      </c>
    </row>
    <row r="10" spans="1:17" x14ac:dyDescent="0.25">
      <c r="A10" s="116" t="s">
        <v>5</v>
      </c>
      <c r="B10" s="117">
        <v>665</v>
      </c>
      <c r="C10" s="118">
        <f t="shared" si="0"/>
        <v>0.18376054205214931</v>
      </c>
      <c r="D10" s="117">
        <v>251723</v>
      </c>
      <c r="E10" s="119">
        <f t="shared" si="1"/>
        <v>0.50016914186705796</v>
      </c>
      <c r="F10" s="117">
        <v>13</v>
      </c>
      <c r="G10" s="118">
        <f t="shared" si="2"/>
        <v>1.748110695748057E-2</v>
      </c>
      <c r="H10" s="117">
        <v>1240</v>
      </c>
      <c r="I10" s="118">
        <f t="shared" si="3"/>
        <v>8.3007512112904681E-3</v>
      </c>
      <c r="J10" s="117">
        <v>1057</v>
      </c>
      <c r="K10" s="118">
        <f t="shared" si="4"/>
        <v>6.435703848027277</v>
      </c>
      <c r="L10" s="117">
        <v>534292</v>
      </c>
      <c r="M10" s="118">
        <f t="shared" si="5"/>
        <v>19.848992341138814</v>
      </c>
      <c r="N10" s="120">
        <v>1735</v>
      </c>
      <c r="O10" s="118">
        <f t="shared" si="6"/>
        <v>0.38327803231464586</v>
      </c>
      <c r="P10" s="121">
        <v>787255</v>
      </c>
      <c r="Q10" s="119">
        <f t="shared" si="7"/>
        <v>1.1584474392521966</v>
      </c>
    </row>
    <row r="11" spans="1:17" x14ac:dyDescent="0.25">
      <c r="A11" s="116" t="s">
        <v>6</v>
      </c>
      <c r="B11" s="117">
        <v>2286</v>
      </c>
      <c r="C11" s="118">
        <f t="shared" si="0"/>
        <v>0.63169413403189978</v>
      </c>
      <c r="D11" s="117">
        <v>831542</v>
      </c>
      <c r="E11" s="119">
        <f t="shared" si="1"/>
        <v>1.6522592236959559</v>
      </c>
      <c r="F11" s="117">
        <v>672</v>
      </c>
      <c r="G11" s="118">
        <f t="shared" si="2"/>
        <v>0.90363875964822626</v>
      </c>
      <c r="H11" s="117">
        <v>284788</v>
      </c>
      <c r="I11" s="118">
        <f t="shared" si="3"/>
        <v>1.9064147870653143</v>
      </c>
      <c r="J11" s="117">
        <v>642</v>
      </c>
      <c r="K11" s="118">
        <f t="shared" si="4"/>
        <v>3.9089137847053088</v>
      </c>
      <c r="L11" s="117">
        <v>84838</v>
      </c>
      <c r="M11" s="118">
        <f t="shared" si="5"/>
        <v>3.1517387725018056</v>
      </c>
      <c r="N11" s="120">
        <v>3600</v>
      </c>
      <c r="O11" s="118">
        <f t="shared" si="6"/>
        <v>0.79527430336180127</v>
      </c>
      <c r="P11" s="121">
        <v>1201168</v>
      </c>
      <c r="Q11" s="119">
        <f t="shared" si="7"/>
        <v>1.7675213161068304</v>
      </c>
    </row>
    <row r="12" spans="1:17" x14ac:dyDescent="0.25">
      <c r="A12" s="116" t="s">
        <v>7</v>
      </c>
      <c r="B12" s="117">
        <v>2196</v>
      </c>
      <c r="C12" s="118">
        <f t="shared" si="0"/>
        <v>0.60682428623536822</v>
      </c>
      <c r="D12" s="117">
        <v>727997</v>
      </c>
      <c r="E12" s="119">
        <f t="shared" si="1"/>
        <v>1.4465171429380415</v>
      </c>
      <c r="F12" s="117">
        <v>3605</v>
      </c>
      <c r="G12" s="118">
        <f t="shared" si="2"/>
        <v>4.8476454293628812</v>
      </c>
      <c r="H12" s="117">
        <v>465641</v>
      </c>
      <c r="I12" s="118">
        <f t="shared" si="3"/>
        <v>3.1170726570778262</v>
      </c>
      <c r="J12" s="117">
        <v>265</v>
      </c>
      <c r="K12" s="118">
        <f t="shared" si="4"/>
        <v>1.6134924500730639</v>
      </c>
      <c r="L12" s="117">
        <v>71516</v>
      </c>
      <c r="M12" s="118">
        <f t="shared" si="5"/>
        <v>2.6568253619161122</v>
      </c>
      <c r="N12" s="120">
        <v>6066</v>
      </c>
      <c r="O12" s="118">
        <f t="shared" si="6"/>
        <v>1.3400372011646349</v>
      </c>
      <c r="P12" s="121">
        <v>1265154</v>
      </c>
      <c r="Q12" s="119">
        <f t="shared" si="7"/>
        <v>1.8616768538271256</v>
      </c>
    </row>
    <row r="13" spans="1:17" x14ac:dyDescent="0.25">
      <c r="A13" s="116" t="s">
        <v>8</v>
      </c>
      <c r="B13" s="117">
        <v>92</v>
      </c>
      <c r="C13" s="118">
        <f t="shared" si="0"/>
        <v>2.5422511080898852E-2</v>
      </c>
      <c r="D13" s="117">
        <v>33102</v>
      </c>
      <c r="E13" s="119">
        <f t="shared" si="1"/>
        <v>6.5773087616480638E-2</v>
      </c>
      <c r="F13" s="117">
        <v>52</v>
      </c>
      <c r="G13" s="118">
        <f t="shared" si="2"/>
        <v>6.9924427829922281E-2</v>
      </c>
      <c r="H13" s="117">
        <v>15652</v>
      </c>
      <c r="I13" s="118">
        <f t="shared" si="3"/>
        <v>0.10477690157993419</v>
      </c>
      <c r="J13" s="117">
        <v>81</v>
      </c>
      <c r="K13" s="118">
        <f t="shared" si="4"/>
        <v>0.4931807111544082</v>
      </c>
      <c r="L13" s="117">
        <v>2917</v>
      </c>
      <c r="M13" s="118">
        <f t="shared" si="5"/>
        <v>0.10836679317508388</v>
      </c>
      <c r="N13" s="120">
        <v>225</v>
      </c>
      <c r="O13" s="118">
        <f t="shared" si="6"/>
        <v>4.9704643960112579E-2</v>
      </c>
      <c r="P13" s="121">
        <v>51671</v>
      </c>
      <c r="Q13" s="119">
        <f t="shared" si="7"/>
        <v>7.6033988521635634E-2</v>
      </c>
    </row>
    <row r="14" spans="1:17" x14ac:dyDescent="0.25">
      <c r="A14" s="116" t="s">
        <v>9</v>
      </c>
      <c r="B14" s="117">
        <v>3848</v>
      </c>
      <c r="C14" s="118">
        <f t="shared" si="0"/>
        <v>1.0633241591228129</v>
      </c>
      <c r="D14" s="117">
        <v>1401701</v>
      </c>
      <c r="E14" s="119">
        <f t="shared" si="1"/>
        <v>2.7851550566463814</v>
      </c>
      <c r="F14" s="117">
        <v>993</v>
      </c>
      <c r="G14" s="118">
        <f t="shared" si="2"/>
        <v>1.3352876314444773</v>
      </c>
      <c r="H14" s="117">
        <v>216825</v>
      </c>
      <c r="I14" s="118">
        <f t="shared" si="3"/>
        <v>1.4514599849903675</v>
      </c>
      <c r="J14" s="117">
        <v>921</v>
      </c>
      <c r="K14" s="118">
        <f t="shared" si="4"/>
        <v>5.6076473453482709</v>
      </c>
      <c r="L14" s="117">
        <v>221317</v>
      </c>
      <c r="M14" s="118">
        <f t="shared" si="5"/>
        <v>8.2219450000445793</v>
      </c>
      <c r="N14" s="120">
        <v>5762</v>
      </c>
      <c r="O14" s="118">
        <f t="shared" si="6"/>
        <v>1.2728807044363051</v>
      </c>
      <c r="P14" s="121">
        <v>1839843</v>
      </c>
      <c r="Q14" s="119">
        <f t="shared" si="7"/>
        <v>2.7073329632407281</v>
      </c>
    </row>
    <row r="15" spans="1:17" x14ac:dyDescent="0.25">
      <c r="A15" s="116" t="s">
        <v>10</v>
      </c>
      <c r="B15" s="117">
        <v>865</v>
      </c>
      <c r="C15" s="118">
        <f t="shared" si="0"/>
        <v>0.23902687048888596</v>
      </c>
      <c r="D15" s="117">
        <v>277347</v>
      </c>
      <c r="E15" s="119">
        <f t="shared" si="1"/>
        <v>0.55108357595214952</v>
      </c>
      <c r="F15" s="117">
        <v>700</v>
      </c>
      <c r="G15" s="118">
        <f t="shared" si="2"/>
        <v>0.94129037463356913</v>
      </c>
      <c r="H15" s="117">
        <v>20850</v>
      </c>
      <c r="I15" s="118">
        <f t="shared" si="3"/>
        <v>0.13957311512532763</v>
      </c>
      <c r="J15" s="117">
        <v>57</v>
      </c>
      <c r="K15" s="118">
        <f t="shared" si="4"/>
        <v>0.34705309303458354</v>
      </c>
      <c r="L15" s="117">
        <v>5568</v>
      </c>
      <c r="M15" s="118">
        <f t="shared" si="5"/>
        <v>0.20685166417513443</v>
      </c>
      <c r="N15" s="120">
        <v>1622</v>
      </c>
      <c r="O15" s="118">
        <f t="shared" si="6"/>
        <v>0.35831525557023375</v>
      </c>
      <c r="P15" s="121">
        <v>303765</v>
      </c>
      <c r="Q15" s="119">
        <f t="shared" si="7"/>
        <v>0.44699085605609812</v>
      </c>
    </row>
    <row r="16" spans="1:17" x14ac:dyDescent="0.25">
      <c r="A16" s="116" t="s">
        <v>11</v>
      </c>
      <c r="B16" s="117">
        <v>37551</v>
      </c>
      <c r="C16" s="118">
        <f t="shared" si="0"/>
        <v>10.376529495639486</v>
      </c>
      <c r="D16" s="117">
        <v>10754405</v>
      </c>
      <c r="E16" s="119">
        <f t="shared" si="1"/>
        <v>21.368812226696797</v>
      </c>
      <c r="F16" s="117">
        <v>31020</v>
      </c>
      <c r="G16" s="118">
        <f t="shared" si="2"/>
        <v>41.712610601619019</v>
      </c>
      <c r="H16" s="117">
        <v>7747100</v>
      </c>
      <c r="I16" s="118">
        <f t="shared" si="3"/>
        <v>51.860282023377721</v>
      </c>
      <c r="J16" s="117">
        <v>165</v>
      </c>
      <c r="K16" s="118">
        <f t="shared" si="4"/>
        <v>1.0046273745737946</v>
      </c>
      <c r="L16" s="117">
        <v>85961</v>
      </c>
      <c r="M16" s="118">
        <f t="shared" si="5"/>
        <v>3.1934583161204615</v>
      </c>
      <c r="N16" s="120">
        <v>68736</v>
      </c>
      <c r="O16" s="118">
        <f t="shared" si="6"/>
        <v>15.184437365521324</v>
      </c>
      <c r="P16" s="121">
        <v>18587466</v>
      </c>
      <c r="Q16" s="119">
        <f t="shared" si="7"/>
        <v>27.351496516233333</v>
      </c>
    </row>
    <row r="17" spans="1:17" x14ac:dyDescent="0.25">
      <c r="A17" s="116" t="s">
        <v>12</v>
      </c>
      <c r="B17" s="117">
        <v>20128</v>
      </c>
      <c r="C17" s="118">
        <f t="shared" si="0"/>
        <v>5.5620032938731745</v>
      </c>
      <c r="D17" s="117">
        <v>3524153</v>
      </c>
      <c r="E17" s="119">
        <f t="shared" si="1"/>
        <v>7.0024295825896647</v>
      </c>
      <c r="F17" s="117">
        <v>11377</v>
      </c>
      <c r="G17" s="118">
        <f t="shared" si="2"/>
        <v>15.29865798886588</v>
      </c>
      <c r="H17" s="117">
        <v>1724547</v>
      </c>
      <c r="I17" s="118">
        <f t="shared" si="3"/>
        <v>11.544383547723664</v>
      </c>
      <c r="J17" s="117">
        <v>1729</v>
      </c>
      <c r="K17" s="118">
        <f t="shared" si="4"/>
        <v>10.527277155382366</v>
      </c>
      <c r="L17" s="117">
        <v>246808</v>
      </c>
      <c r="M17" s="118">
        <f t="shared" si="5"/>
        <v>9.1689377750963672</v>
      </c>
      <c r="N17" s="120">
        <v>33234</v>
      </c>
      <c r="O17" s="118">
        <f t="shared" si="6"/>
        <v>7.3417072772016949</v>
      </c>
      <c r="P17" s="121">
        <v>5495508</v>
      </c>
      <c r="Q17" s="119">
        <f t="shared" si="7"/>
        <v>8.0866519361451648</v>
      </c>
    </row>
    <row r="18" spans="1:17" x14ac:dyDescent="0.25">
      <c r="A18" s="116" t="s">
        <v>13</v>
      </c>
      <c r="B18" s="117">
        <v>112495</v>
      </c>
      <c r="C18" s="118">
        <f t="shared" si="0"/>
        <v>31.085928087453439</v>
      </c>
      <c r="D18" s="117">
        <v>11640222</v>
      </c>
      <c r="E18" s="119">
        <f t="shared" si="1"/>
        <v>23.128914913941315</v>
      </c>
      <c r="F18" s="117">
        <v>5429</v>
      </c>
      <c r="G18" s="118">
        <f t="shared" si="2"/>
        <v>7.3003792055509233</v>
      </c>
      <c r="H18" s="117">
        <v>765296</v>
      </c>
      <c r="I18" s="118">
        <f t="shared" si="3"/>
        <v>5.1230094346739916</v>
      </c>
      <c r="J18" s="117">
        <v>1633</v>
      </c>
      <c r="K18" s="118">
        <f t="shared" si="4"/>
        <v>9.9427666829030681</v>
      </c>
      <c r="L18" s="117">
        <v>258044</v>
      </c>
      <c r="M18" s="118">
        <f t="shared" si="5"/>
        <v>9.5863561117831146</v>
      </c>
      <c r="N18" s="120">
        <v>119557</v>
      </c>
      <c r="O18" s="118">
        <f t="shared" si="6"/>
        <v>26.411280524174131</v>
      </c>
      <c r="P18" s="121">
        <v>12663562</v>
      </c>
      <c r="Q18" s="119">
        <f t="shared" si="7"/>
        <v>18.634458937334696</v>
      </c>
    </row>
    <row r="19" spans="1:17" x14ac:dyDescent="0.25">
      <c r="A19" s="116" t="s">
        <v>14</v>
      </c>
      <c r="B19" s="117">
        <v>5192</v>
      </c>
      <c r="C19" s="118">
        <f t="shared" si="0"/>
        <v>1.4347138862176831</v>
      </c>
      <c r="D19" s="117">
        <v>535673</v>
      </c>
      <c r="E19" s="119">
        <f t="shared" si="1"/>
        <v>1.064372761850735</v>
      </c>
      <c r="F19" s="117">
        <v>2018</v>
      </c>
      <c r="G19" s="118">
        <f t="shared" si="2"/>
        <v>2.713605680015061</v>
      </c>
      <c r="H19" s="117">
        <v>277617</v>
      </c>
      <c r="I19" s="118">
        <f t="shared" si="3"/>
        <v>1.8584110072780851</v>
      </c>
      <c r="J19" s="117">
        <v>182</v>
      </c>
      <c r="K19" s="118">
        <f t="shared" si="4"/>
        <v>1.1081344374086703</v>
      </c>
      <c r="L19" s="117">
        <v>51528</v>
      </c>
      <c r="M19" s="118">
        <f t="shared" si="5"/>
        <v>1.9142694956207482</v>
      </c>
      <c r="N19" s="120">
        <v>7392</v>
      </c>
      <c r="O19" s="118">
        <f t="shared" si="6"/>
        <v>1.6329632362362316</v>
      </c>
      <c r="P19" s="121">
        <v>864818</v>
      </c>
      <c r="Q19" s="119">
        <f t="shared" si="7"/>
        <v>1.272581561907141</v>
      </c>
    </row>
    <row r="20" spans="1:17" x14ac:dyDescent="0.25">
      <c r="A20" s="116" t="s">
        <v>15</v>
      </c>
      <c r="B20" s="117">
        <v>4193</v>
      </c>
      <c r="C20" s="118">
        <f t="shared" si="0"/>
        <v>1.1586585756761836</v>
      </c>
      <c r="D20" s="117">
        <v>480573</v>
      </c>
      <c r="E20" s="119">
        <f t="shared" si="1"/>
        <v>0.95489003791658944</v>
      </c>
      <c r="F20" s="117">
        <v>663</v>
      </c>
      <c r="G20" s="118">
        <f t="shared" si="2"/>
        <v>0.89153645483150901</v>
      </c>
      <c r="H20" s="117">
        <v>8398</v>
      </c>
      <c r="I20" s="118">
        <f t="shared" si="3"/>
        <v>5.6217506993884954E-2</v>
      </c>
      <c r="J20" s="117">
        <v>45</v>
      </c>
      <c r="K20" s="118">
        <f t="shared" si="4"/>
        <v>0.2739892839746712</v>
      </c>
      <c r="L20" s="117">
        <v>2730</v>
      </c>
      <c r="M20" s="118">
        <f t="shared" si="5"/>
        <v>0.10141972758586872</v>
      </c>
      <c r="N20" s="120">
        <v>4901</v>
      </c>
      <c r="O20" s="118">
        <f t="shared" si="6"/>
        <v>1.0826776002156078</v>
      </c>
      <c r="P20" s="121">
        <v>491701</v>
      </c>
      <c r="Q20" s="119">
        <f t="shared" si="7"/>
        <v>0.72353908749737306</v>
      </c>
    </row>
    <row r="21" spans="1:17" x14ac:dyDescent="0.25">
      <c r="A21" s="116" t="s">
        <v>16</v>
      </c>
      <c r="B21" s="117">
        <v>1194</v>
      </c>
      <c r="C21" s="118">
        <f t="shared" si="0"/>
        <v>0.32993998076731773</v>
      </c>
      <c r="D21" s="117">
        <v>190843</v>
      </c>
      <c r="E21" s="119">
        <f t="shared" si="1"/>
        <v>0.37920166032239783</v>
      </c>
      <c r="F21" s="117">
        <v>7922</v>
      </c>
      <c r="G21" s="118">
        <f t="shared" si="2"/>
        <v>10.652717639781621</v>
      </c>
      <c r="H21" s="117">
        <v>1781820</v>
      </c>
      <c r="I21" s="118">
        <f t="shared" si="3"/>
        <v>11.927777841372244</v>
      </c>
      <c r="J21" s="117">
        <v>229</v>
      </c>
      <c r="K21" s="118">
        <f t="shared" si="4"/>
        <v>1.3943010228933268</v>
      </c>
      <c r="L21" s="117">
        <v>4440</v>
      </c>
      <c r="M21" s="118">
        <f t="shared" si="5"/>
        <v>0.1649463701396546</v>
      </c>
      <c r="N21" s="120">
        <v>9345</v>
      </c>
      <c r="O21" s="118">
        <f t="shared" si="6"/>
        <v>2.0643995458100091</v>
      </c>
      <c r="P21" s="121">
        <v>1977103</v>
      </c>
      <c r="Q21" s="119">
        <f t="shared" si="7"/>
        <v>2.9093113508175064</v>
      </c>
    </row>
    <row r="22" spans="1:17" x14ac:dyDescent="0.25">
      <c r="A22" s="123" t="s">
        <v>107</v>
      </c>
      <c r="B22" s="124">
        <v>361884</v>
      </c>
      <c r="C22" s="125">
        <f>B22/B$22*100</f>
        <v>100</v>
      </c>
      <c r="D22" s="126">
        <v>50327575</v>
      </c>
      <c r="E22" s="127">
        <f t="shared" si="1"/>
        <v>100</v>
      </c>
      <c r="F22" s="126">
        <v>74366</v>
      </c>
      <c r="G22" s="125">
        <f>F22/F$22*100</f>
        <v>100</v>
      </c>
      <c r="H22" s="126">
        <v>14938407</v>
      </c>
      <c r="I22" s="125">
        <f>H22/H$22*100</f>
        <v>100</v>
      </c>
      <c r="J22" s="126">
        <v>16424</v>
      </c>
      <c r="K22" s="125">
        <f>J22/J$22*100</f>
        <v>100</v>
      </c>
      <c r="L22" s="126">
        <v>2691784</v>
      </c>
      <c r="M22" s="125">
        <f>L22/L$22*100</f>
        <v>100</v>
      </c>
      <c r="N22" s="126">
        <v>452674</v>
      </c>
      <c r="O22" s="125">
        <f>N22/N$22*100</f>
        <v>100</v>
      </c>
      <c r="P22" s="126">
        <v>67957766</v>
      </c>
      <c r="Q22" s="127">
        <f>P22/P$22*100</f>
        <v>100</v>
      </c>
    </row>
    <row r="23" spans="1:17" x14ac:dyDescent="0.25">
      <c r="B23" s="37"/>
    </row>
    <row r="24" spans="1:17" x14ac:dyDescent="0.25">
      <c r="A24" s="48" t="s">
        <v>89</v>
      </c>
      <c r="C24" s="93"/>
      <c r="E24" s="93"/>
      <c r="O24" s="93"/>
      <c r="Q24" s="93"/>
    </row>
    <row r="25" spans="1:17" x14ac:dyDescent="0.25">
      <c r="A25" s="48" t="s">
        <v>123</v>
      </c>
    </row>
  </sheetData>
  <sortState ref="R5:S21">
    <sortCondition descending="1" ref="R5"/>
  </sortState>
  <mergeCells count="4"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Figure_1</vt:lpstr>
      <vt:lpstr>Figure_2</vt:lpstr>
      <vt:lpstr>Figure_3</vt:lpstr>
      <vt:lpstr>Figure_4</vt:lpstr>
      <vt:lpstr>Figure_5</vt:lpstr>
      <vt:lpstr>Figure_6</vt:lpstr>
      <vt:lpstr>Figure_7</vt:lpstr>
      <vt:lpstr>Figure_8</vt:lpstr>
      <vt:lpstr>Figure_9_complémentaire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2020-01-06T16:36:35Z</cp:lastPrinted>
  <dcterms:created xsi:type="dcterms:W3CDTF">2019-10-28T07:36:11Z</dcterms:created>
  <dcterms:modified xsi:type="dcterms:W3CDTF">2020-02-11T11:56:47Z</dcterms:modified>
</cp:coreProperties>
</file>