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baudry\Documents\Publications\Note d'Information\Avril 2021\"/>
    </mc:Choice>
  </mc:AlternateContent>
  <bookViews>
    <workbookView xWindow="0" yWindow="0" windowWidth="18405" windowHeight="7605"/>
  </bookViews>
  <sheets>
    <sheet name="Sommaire" sheetId="6" r:id="rId1"/>
    <sheet name="Tab.1" sheetId="1" r:id="rId2"/>
    <sheet name="Tab.2" sheetId="3" r:id="rId3"/>
    <sheet name="Tab.3" sheetId="2" r:id="rId4"/>
    <sheet name="Tab.4" sheetId="4" r:id="rId5"/>
    <sheet name="Graph.1" sheetId="5" r:id="rId6"/>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21" i="3" l="1"/>
  <c r="O21" i="3"/>
  <c r="N21" i="3"/>
  <c r="M21" i="3"/>
  <c r="L21" i="3"/>
  <c r="I21" i="3" l="1"/>
  <c r="F21" i="3"/>
  <c r="C21" i="3"/>
  <c r="B21" i="3"/>
  <c r="K6" i="1" l="1"/>
  <c r="H6" i="1"/>
  <c r="H7" i="1"/>
  <c r="H8" i="1"/>
  <c r="H9" i="1"/>
  <c r="H10" i="1"/>
  <c r="H11" i="1"/>
  <c r="H12" i="1"/>
  <c r="H13" i="1"/>
  <c r="H14" i="1"/>
  <c r="H15" i="1"/>
  <c r="H16" i="1"/>
  <c r="H17" i="1"/>
  <c r="H18" i="1"/>
  <c r="H19" i="1"/>
  <c r="H20" i="1"/>
  <c r="H21" i="1"/>
  <c r="H22" i="1"/>
  <c r="H23" i="1"/>
  <c r="H5" i="1"/>
  <c r="E6" i="1"/>
  <c r="E7" i="1"/>
  <c r="E8" i="1"/>
  <c r="E9" i="1"/>
  <c r="E10" i="1"/>
  <c r="E11" i="1"/>
  <c r="E12" i="1"/>
  <c r="E13" i="1"/>
  <c r="E14" i="1"/>
  <c r="E15" i="1"/>
  <c r="E16" i="1"/>
  <c r="E17" i="1"/>
  <c r="E18" i="1"/>
  <c r="E19" i="1"/>
  <c r="E20" i="1"/>
  <c r="E21" i="1"/>
  <c r="E22" i="1"/>
  <c r="E23" i="1"/>
  <c r="E5" i="1"/>
  <c r="Q25" i="3" l="1"/>
  <c r="D28" i="3" l="1"/>
  <c r="E28" i="3"/>
  <c r="G28" i="3"/>
  <c r="H28" i="3" s="1"/>
  <c r="Q28" i="3"/>
  <c r="R28" i="3" s="1"/>
  <c r="J28" i="3"/>
  <c r="K28" i="3" s="1"/>
  <c r="R14" i="1"/>
  <c r="Q6" i="1"/>
  <c r="R6" i="1" s="1"/>
  <c r="Q7" i="1"/>
  <c r="R7" i="1" s="1"/>
  <c r="Q8" i="1"/>
  <c r="R8" i="1" s="1"/>
  <c r="Q9" i="1"/>
  <c r="R9" i="1" s="1"/>
  <c r="Q10" i="1"/>
  <c r="R10" i="1" s="1"/>
  <c r="Q11" i="1"/>
  <c r="R11" i="1" s="1"/>
  <c r="Q12" i="1"/>
  <c r="R12" i="1" s="1"/>
  <c r="Q13" i="1"/>
  <c r="R13" i="1" s="1"/>
  <c r="Q14" i="1"/>
  <c r="Q15" i="1"/>
  <c r="R15" i="1" s="1"/>
  <c r="Q16" i="1"/>
  <c r="R16" i="1" s="1"/>
  <c r="Q17" i="1"/>
  <c r="R17" i="1" s="1"/>
  <c r="Q21" i="1"/>
  <c r="R21" i="1" s="1"/>
  <c r="Q19" i="1"/>
  <c r="R19" i="1" s="1"/>
  <c r="Q18" i="1"/>
  <c r="R18" i="1" s="1"/>
  <c r="Q20" i="1"/>
  <c r="R20" i="1" s="1"/>
  <c r="Q22" i="1"/>
  <c r="R22" i="1" s="1"/>
  <c r="Q23" i="1"/>
  <c r="R23" i="1" s="1"/>
  <c r="Q5" i="1"/>
  <c r="R5" i="1" s="1"/>
  <c r="K8" i="1"/>
  <c r="J23" i="1"/>
  <c r="K23" i="1" s="1"/>
  <c r="J22" i="1"/>
  <c r="K22" i="1" s="1"/>
  <c r="J20" i="1"/>
  <c r="K20" i="1" s="1"/>
  <c r="J18" i="1"/>
  <c r="K18" i="1" s="1"/>
  <c r="J19" i="1"/>
  <c r="K19" i="1" s="1"/>
  <c r="J21" i="1"/>
  <c r="K21" i="1" s="1"/>
  <c r="J17" i="1"/>
  <c r="K17" i="1" s="1"/>
  <c r="J16" i="1"/>
  <c r="K16" i="1" s="1"/>
  <c r="J15" i="1"/>
  <c r="K15" i="1" s="1"/>
  <c r="J14" i="1"/>
  <c r="K14" i="1" s="1"/>
  <c r="J13" i="1"/>
  <c r="K13" i="1" s="1"/>
  <c r="J12" i="1"/>
  <c r="K12" i="1" s="1"/>
  <c r="J11" i="1"/>
  <c r="K11" i="1" s="1"/>
  <c r="J10" i="1"/>
  <c r="K10" i="1" s="1"/>
  <c r="J9" i="1"/>
  <c r="K9" i="1" s="1"/>
  <c r="J8" i="1"/>
  <c r="J7" i="1"/>
  <c r="K7" i="1" s="1"/>
  <c r="J6" i="1"/>
  <c r="J5" i="1"/>
  <c r="K5" i="1" s="1"/>
  <c r="G6" i="1"/>
  <c r="G7" i="1"/>
  <c r="G8" i="1"/>
  <c r="G9" i="1"/>
  <c r="G10" i="1"/>
  <c r="G11" i="1"/>
  <c r="G12" i="1"/>
  <c r="G13" i="1"/>
  <c r="G14" i="1"/>
  <c r="G15" i="1"/>
  <c r="G16" i="1"/>
  <c r="G21" i="1"/>
  <c r="G19" i="1"/>
  <c r="G18" i="1"/>
  <c r="G20" i="1"/>
  <c r="G22" i="1"/>
  <c r="G23" i="1"/>
  <c r="G5" i="1"/>
  <c r="Q12" i="3"/>
  <c r="Q24" i="3"/>
  <c r="Q6" i="3"/>
  <c r="Q7" i="3"/>
  <c r="Q8" i="3"/>
  <c r="Q9" i="3"/>
  <c r="Q10" i="3"/>
  <c r="Q11" i="3"/>
  <c r="Q13" i="3"/>
  <c r="Q14" i="3"/>
  <c r="Q15" i="3"/>
  <c r="Q16" i="3"/>
  <c r="Q17" i="3"/>
  <c r="Q18" i="3"/>
  <c r="Q19" i="3"/>
  <c r="Q20" i="3"/>
  <c r="Q23" i="3"/>
  <c r="Q22" i="3"/>
  <c r="Q5" i="3"/>
  <c r="G6" i="3"/>
  <c r="G7" i="3"/>
  <c r="G8" i="3"/>
  <c r="G9" i="3"/>
  <c r="G10" i="3"/>
  <c r="G11" i="3"/>
  <c r="G12" i="3"/>
  <c r="G13" i="3"/>
  <c r="G14" i="3"/>
  <c r="G15" i="3"/>
  <c r="G16" i="3"/>
  <c r="G17" i="3"/>
  <c r="G18" i="3"/>
  <c r="G19" i="3"/>
  <c r="G20" i="3"/>
  <c r="G25" i="3"/>
  <c r="G23" i="3"/>
  <c r="G22" i="3"/>
  <c r="G24" i="3"/>
  <c r="G5" i="3"/>
  <c r="J39" i="4" l="1"/>
  <c r="J38" i="4"/>
  <c r="J37" i="4"/>
  <c r="J36" i="4"/>
  <c r="J35" i="4"/>
  <c r="J34" i="4"/>
  <c r="J33" i="4"/>
  <c r="J32" i="4"/>
  <c r="J31" i="4"/>
  <c r="J30" i="4"/>
  <c r="J29" i="4"/>
  <c r="J28" i="4"/>
  <c r="J27" i="4"/>
  <c r="J26" i="4"/>
  <c r="J25" i="4"/>
  <c r="J24" i="4"/>
  <c r="J23" i="4"/>
  <c r="J22" i="4"/>
  <c r="J21" i="4"/>
  <c r="J20" i="4"/>
  <c r="J19" i="4"/>
  <c r="J18" i="4"/>
  <c r="J17" i="4"/>
  <c r="J16" i="4"/>
  <c r="J15" i="4"/>
  <c r="J14" i="4"/>
  <c r="J13" i="4"/>
  <c r="J12" i="4"/>
  <c r="J11" i="4"/>
  <c r="J10" i="4"/>
  <c r="J9" i="4"/>
  <c r="J8" i="4"/>
  <c r="J7" i="4"/>
  <c r="J6" i="4"/>
  <c r="J5" i="4"/>
  <c r="P26" i="3" l="1"/>
  <c r="P27" i="3" s="1"/>
  <c r="O26" i="3"/>
  <c r="O27" i="3" s="1"/>
  <c r="N26" i="3"/>
  <c r="N27" i="3" s="1"/>
  <c r="M26" i="3"/>
  <c r="M27" i="3" s="1"/>
  <c r="L26" i="3"/>
  <c r="L27" i="3" s="1"/>
  <c r="I26" i="3"/>
  <c r="I27" i="3" s="1"/>
  <c r="E21" i="3"/>
  <c r="B26" i="3"/>
  <c r="B27" i="3" s="1"/>
  <c r="R6" i="3"/>
  <c r="R7" i="3"/>
  <c r="R8" i="3"/>
  <c r="R9" i="3"/>
  <c r="R10" i="3"/>
  <c r="R11" i="3"/>
  <c r="R12" i="3"/>
  <c r="R13" i="3"/>
  <c r="R14" i="3"/>
  <c r="R15" i="3"/>
  <c r="R16" i="3"/>
  <c r="R17" i="3"/>
  <c r="R18" i="3"/>
  <c r="R19" i="3"/>
  <c r="R20" i="3"/>
  <c r="R25" i="3"/>
  <c r="R23" i="3"/>
  <c r="R22" i="3"/>
  <c r="R24" i="3"/>
  <c r="J6" i="3"/>
  <c r="K6" i="3" s="1"/>
  <c r="J7" i="3"/>
  <c r="K7" i="3" s="1"/>
  <c r="J8" i="3"/>
  <c r="K8" i="3" s="1"/>
  <c r="J9" i="3"/>
  <c r="K9" i="3" s="1"/>
  <c r="J10" i="3"/>
  <c r="K10" i="3" s="1"/>
  <c r="J11" i="3"/>
  <c r="K11" i="3" s="1"/>
  <c r="J12" i="3"/>
  <c r="K12" i="3" s="1"/>
  <c r="J13" i="3"/>
  <c r="K13" i="3" s="1"/>
  <c r="J14" i="3"/>
  <c r="K14" i="3" s="1"/>
  <c r="J15" i="3"/>
  <c r="K15" i="3" s="1"/>
  <c r="J16" i="3"/>
  <c r="K16" i="3" s="1"/>
  <c r="J17" i="3"/>
  <c r="K17" i="3" s="1"/>
  <c r="J18" i="3"/>
  <c r="K18" i="3" s="1"/>
  <c r="J19" i="3"/>
  <c r="K19" i="3" s="1"/>
  <c r="J20" i="3"/>
  <c r="J25" i="3"/>
  <c r="K25" i="3" s="1"/>
  <c r="J23" i="3"/>
  <c r="K23" i="3" s="1"/>
  <c r="J22" i="3"/>
  <c r="K22" i="3" s="1"/>
  <c r="J24" i="3"/>
  <c r="K24" i="3" s="1"/>
  <c r="H6" i="3"/>
  <c r="H7" i="3"/>
  <c r="H8" i="3"/>
  <c r="H9" i="3"/>
  <c r="H10" i="3"/>
  <c r="H11" i="3"/>
  <c r="H12" i="3"/>
  <c r="H13" i="3"/>
  <c r="H14" i="3"/>
  <c r="H15" i="3"/>
  <c r="H16" i="3"/>
  <c r="H17" i="3"/>
  <c r="H18" i="3"/>
  <c r="H19" i="3"/>
  <c r="H20" i="3"/>
  <c r="H25" i="3"/>
  <c r="H23" i="3"/>
  <c r="H22" i="3"/>
  <c r="H24" i="3"/>
  <c r="D6" i="3"/>
  <c r="E6" i="3"/>
  <c r="D7" i="3"/>
  <c r="E7" i="3"/>
  <c r="D8" i="3"/>
  <c r="E8" i="3"/>
  <c r="D9" i="3"/>
  <c r="E9" i="3"/>
  <c r="D10" i="3"/>
  <c r="E10" i="3"/>
  <c r="D11" i="3"/>
  <c r="E11" i="3"/>
  <c r="D12" i="3"/>
  <c r="E12" i="3"/>
  <c r="D13" i="3"/>
  <c r="E13" i="3"/>
  <c r="D14" i="3"/>
  <c r="E14" i="3"/>
  <c r="D15" i="3"/>
  <c r="E15" i="3"/>
  <c r="D16" i="3"/>
  <c r="E16" i="3"/>
  <c r="D17" i="3"/>
  <c r="E17" i="3"/>
  <c r="D18" i="3"/>
  <c r="E18" i="3"/>
  <c r="D19" i="3"/>
  <c r="E19" i="3"/>
  <c r="D20" i="3"/>
  <c r="E20" i="3"/>
  <c r="D25" i="3"/>
  <c r="E25" i="3"/>
  <c r="D23" i="3"/>
  <c r="E23" i="3"/>
  <c r="D22" i="3"/>
  <c r="E22" i="3"/>
  <c r="D24" i="3"/>
  <c r="E24" i="3"/>
  <c r="R5" i="3"/>
  <c r="J5" i="3"/>
  <c r="K5" i="3" s="1"/>
  <c r="H5" i="3"/>
  <c r="E5" i="3"/>
  <c r="D5" i="3"/>
  <c r="C26" i="3" l="1"/>
  <c r="C27" i="3" s="1"/>
  <c r="Q21" i="3"/>
  <c r="R21" i="3" s="1"/>
  <c r="F26" i="3"/>
  <c r="F27" i="3" s="1"/>
  <c r="G21" i="3"/>
  <c r="H21" i="3" s="1"/>
  <c r="K20" i="3"/>
  <c r="J21" i="3"/>
  <c r="K21" i="3" s="1"/>
  <c r="D21" i="3"/>
  <c r="J27" i="3" l="1"/>
  <c r="K27" i="3" s="1"/>
  <c r="G27" i="3"/>
  <c r="H27" i="3" s="1"/>
  <c r="D27" i="3"/>
  <c r="E27" i="3"/>
  <c r="Q27" i="3"/>
  <c r="R27" i="3" s="1"/>
  <c r="Q26" i="3"/>
  <c r="E26" i="3"/>
  <c r="G26" i="3"/>
  <c r="D26" i="3"/>
  <c r="J26" i="3"/>
  <c r="R26" i="3" l="1"/>
  <c r="K26" i="3"/>
  <c r="H26" i="3"/>
</calcChain>
</file>

<file path=xl/sharedStrings.xml><?xml version="1.0" encoding="utf-8"?>
<sst xmlns="http://schemas.openxmlformats.org/spreadsheetml/2006/main" count="198" uniqueCount="107">
  <si>
    <t>Constat</t>
  </si>
  <si>
    <t>Universités hors IUT</t>
  </si>
  <si>
    <t>- cursus Licence (L)</t>
  </si>
  <si>
    <t>- cursus Master (M)</t>
  </si>
  <si>
    <t>- cursus Doctorat (D)</t>
  </si>
  <si>
    <t>IUT</t>
  </si>
  <si>
    <t>- IUT secondaire</t>
  </si>
  <si>
    <t>- IUT tertiaire</t>
  </si>
  <si>
    <t>- STS production</t>
  </si>
  <si>
    <t>- STS service</t>
  </si>
  <si>
    <t>Ensemble des filières traditionnelles</t>
  </si>
  <si>
    <t>- Ecoles d'ingénieurs (hors universitaires)</t>
  </si>
  <si>
    <t>- Grands établissements</t>
  </si>
  <si>
    <t xml:space="preserve">Ensemble de l'enseignement supérieur </t>
  </si>
  <si>
    <r>
      <t xml:space="preserve">CPGE </t>
    </r>
    <r>
      <rPr>
        <sz val="10"/>
        <rFont val="Calibri"/>
        <family val="2"/>
        <scheme val="minor"/>
      </rPr>
      <t>(hors CPES)</t>
    </r>
  </si>
  <si>
    <t>Evolution 2019/2018</t>
  </si>
  <si>
    <t>Evolution 2020/2019</t>
  </si>
  <si>
    <t>Evolution 2021/2020</t>
  </si>
  <si>
    <t>Evolution 2029/2019</t>
  </si>
  <si>
    <t>Eff.</t>
  </si>
  <si>
    <t>%</t>
  </si>
  <si>
    <t>Proj.</t>
  </si>
  <si>
    <t>Projections</t>
  </si>
  <si>
    <t>Autres formations principales</t>
  </si>
  <si>
    <t>Tableau 1 : Effectifs de l'enseignement supérieur</t>
  </si>
  <si>
    <t>Bacheliers généraux</t>
  </si>
  <si>
    <t>Universités (hors IUT)</t>
  </si>
  <si>
    <t xml:space="preserve">  Droit</t>
  </si>
  <si>
    <t xml:space="preserve">  Lettres, Sc. humaines</t>
  </si>
  <si>
    <t xml:space="preserve">  Sciences</t>
  </si>
  <si>
    <t xml:space="preserve">  STAPS</t>
  </si>
  <si>
    <t xml:space="preserve">CPGE      </t>
  </si>
  <si>
    <t>Bacheliers technologiques</t>
  </si>
  <si>
    <t>Bacheliers Géné. + Techno.</t>
  </si>
  <si>
    <t>Bacheliers professionnels</t>
  </si>
  <si>
    <t>Ensemble bacheliers</t>
  </si>
  <si>
    <t>Ecoles d'ingénieurs</t>
  </si>
  <si>
    <t xml:space="preserve">Grandes Ecoles </t>
  </si>
  <si>
    <t>Constats</t>
  </si>
  <si>
    <t xml:space="preserve">  Sc. économiques, AES</t>
  </si>
  <si>
    <t xml:space="preserve">  Santé</t>
  </si>
  <si>
    <t xml:space="preserve">  Ingénieurs universitaires</t>
  </si>
  <si>
    <t xml:space="preserve"> IUT  </t>
  </si>
  <si>
    <t xml:space="preserve">   - dont IUT secondaire  </t>
  </si>
  <si>
    <t xml:space="preserve">   - dont IUT tertiaire  </t>
  </si>
  <si>
    <t xml:space="preserve">   - dont STS production  </t>
  </si>
  <si>
    <t xml:space="preserve">   - dont STS service  </t>
  </si>
  <si>
    <t>Tableau 4 : Effectifs des universités hors IUT</t>
  </si>
  <si>
    <t>Cursus L</t>
  </si>
  <si>
    <t>Droit</t>
  </si>
  <si>
    <t>Sc.économiques, AES</t>
  </si>
  <si>
    <t>Lettres, Sc. humaines</t>
  </si>
  <si>
    <t>Sciences</t>
  </si>
  <si>
    <t>STAPS</t>
  </si>
  <si>
    <t>Santé autres</t>
  </si>
  <si>
    <t>Santé médecine</t>
  </si>
  <si>
    <t>Santé pharmacie</t>
  </si>
  <si>
    <t>Santé odontologie, maieutique</t>
  </si>
  <si>
    <t>Ingénieurs universitaires</t>
  </si>
  <si>
    <t>Cursus D</t>
  </si>
  <si>
    <t>TOTAL</t>
  </si>
  <si>
    <t>Santé (médecine, pharma, odonto)</t>
  </si>
  <si>
    <t>Evolution 2029/2019 en %</t>
  </si>
  <si>
    <t>Graphique 1 : Effectifs de bacheliers 1994-2020 et prévisions 2021-2029</t>
  </si>
  <si>
    <t xml:space="preserve"> CPGE (hors CPES)</t>
  </si>
  <si>
    <t>Etablissements d’enseignement universitaire privés</t>
  </si>
  <si>
    <t xml:space="preserve">  Etablissements d’enseignement universitaire privés</t>
  </si>
  <si>
    <t xml:space="preserve">- Etablissements d’enseignement universitaire privés </t>
  </si>
  <si>
    <t xml:space="preserve">Etablissements d’enseignement universitaire privés </t>
  </si>
  <si>
    <r>
      <t xml:space="preserve">STS </t>
    </r>
    <r>
      <rPr>
        <sz val="10"/>
        <rFont val="Calibri"/>
        <family val="2"/>
        <scheme val="minor"/>
      </rPr>
      <t>(sous statut scolaire)</t>
    </r>
  </si>
  <si>
    <t>- Ecoles de commerce, gestion, vente</t>
  </si>
  <si>
    <t>(1) : Champ partiel, seules les écoles répondant via SISE sont prises en compte ici</t>
  </si>
  <si>
    <t>(1) : Classes préparatoires intégrées ou deux premières années de l'école</t>
  </si>
  <si>
    <r>
      <t xml:space="preserve"> STS </t>
    </r>
    <r>
      <rPr>
        <sz val="10"/>
        <color theme="1"/>
        <rFont val="Calibri"/>
        <family val="2"/>
        <scheme val="minor"/>
      </rPr>
      <t>(sous tatut scolaire, yc DCG)</t>
    </r>
  </si>
  <si>
    <t>Sommaire des figures</t>
  </si>
  <si>
    <t>Tableau 1</t>
  </si>
  <si>
    <t>Tableau 2</t>
  </si>
  <si>
    <t>Tableau 3</t>
  </si>
  <si>
    <t>Tableau 4</t>
  </si>
  <si>
    <t>Graphique 1</t>
  </si>
  <si>
    <t>Effectifs de l'enseignement supérieur</t>
  </si>
  <si>
    <t>Taux de poursuite des bacheliers dans les principales filières de l'enseignement supérieur</t>
  </si>
  <si>
    <t>Effectifs des universités hors IUT</t>
  </si>
  <si>
    <t>Effectifs de bacheliers 1994-2020 et prévisions 2021-2029</t>
  </si>
  <si>
    <t>Ensemble des néo-bacheliers</t>
  </si>
  <si>
    <t>Ensemble des filières principales</t>
  </si>
  <si>
    <t>Note : à cause des arrondis, la somme des lignes peut différer des sous-totaux affichés</t>
  </si>
  <si>
    <t>Santé PACES/PASS</t>
  </si>
  <si>
    <t>Cursus M</t>
  </si>
  <si>
    <t>Pour l'ensemble des figures, le champ est France métropolitaine + DROM</t>
  </si>
  <si>
    <t>Pour le graphique, la source est MENJS-DEPP, Systèmes d’information Ocean, Cyclades ; MAA pour la période 1994-2020, puis traitements MESRI-SIES sur la période 2021-2029</t>
  </si>
  <si>
    <t>Pour les quatre tableaux, les sources utilisées dans cette note sont celles produites par le SIES (système d’information SISE et enquêtes sur les établissements d’enseignement supérieur) mais aussi celles produites par les ministères de l’Éducation Nationale et de la Jeunesse (système d’information Scolarité), du ministère de l’Agriculture et de l’Alimentation, du ministère des Solidarités et de la Santé et celui de la Culture. Ces enquêtes sont réalisées sous la forme de remontées agrégées ou individuelles.</t>
  </si>
  <si>
    <t>Champ : France métropolitaine + DROM</t>
  </si>
  <si>
    <t>Source : MESRI-SIES</t>
  </si>
  <si>
    <t>Tableau 3 : Taux de poursuite des bacheliers dans les principales filières de l'enseignement supérieur</t>
  </si>
  <si>
    <t>Source : MESRI-SIES pour 2021-2029, MENJS pour la période 1994-2020 (résultats définitifs du baccalauréat en 2020)</t>
  </si>
  <si>
    <t xml:space="preserve">  Grands établissements</t>
  </si>
  <si>
    <t xml:space="preserve">  Ecoles de commerce, gestion, vente</t>
  </si>
  <si>
    <r>
      <t>Ecoles de commerce, gestion, vente</t>
    </r>
    <r>
      <rPr>
        <vertAlign val="superscript"/>
        <sz val="10"/>
        <rFont val="Calibri"/>
        <family val="2"/>
        <scheme val="minor"/>
      </rPr>
      <t xml:space="preserve"> (1)</t>
    </r>
  </si>
  <si>
    <t>STS (sous statut scolaire)</t>
  </si>
  <si>
    <r>
      <t xml:space="preserve">  Ecoles d'ingénieur</t>
    </r>
    <r>
      <rPr>
        <i/>
        <vertAlign val="superscript"/>
        <sz val="10"/>
        <rFont val="Calibri"/>
        <family val="2"/>
        <scheme val="minor"/>
      </rPr>
      <t xml:space="preserve"> (1)</t>
    </r>
  </si>
  <si>
    <t>Tableau 2 : néo-bacheliers entrant en première année dans l'enseignement supérieur</t>
  </si>
  <si>
    <t>Néo-bacheliers entrant en première année dans l'enseignement supérieur</t>
  </si>
  <si>
    <r>
      <t xml:space="preserve">Autres formations </t>
    </r>
    <r>
      <rPr>
        <vertAlign val="superscript"/>
        <sz val="10"/>
        <rFont val="Calibri"/>
        <family val="2"/>
        <scheme val="minor"/>
      </rPr>
      <t>(2)</t>
    </r>
  </si>
  <si>
    <t>(2) : formations paramédicales et sociales, apprentis en STS, formations culturelles et artistiques, …</t>
  </si>
  <si>
    <r>
      <t xml:space="preserve">Autres formations </t>
    </r>
    <r>
      <rPr>
        <b/>
        <vertAlign val="superscript"/>
        <sz val="10"/>
        <rFont val="Calibri"/>
        <family val="2"/>
        <scheme val="minor"/>
      </rPr>
      <t>(1)</t>
    </r>
  </si>
  <si>
    <t>(1) : formations paramédicales et sociales, formations culturelles et artistiques,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</si>
</sst>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quot; &quot;@\ \ "/>
    <numFmt numFmtId="165" formatCode="#,##0.0"/>
    <numFmt numFmtId="166" formatCode="0.0_)"/>
    <numFmt numFmtId="167" formatCode="0.0"/>
  </numFmts>
  <fonts count="16" x14ac:knownFonts="1">
    <font>
      <sz val="11"/>
      <color theme="1"/>
      <name val="Calibri"/>
      <family val="2"/>
      <scheme val="minor"/>
    </font>
    <font>
      <sz val="10"/>
      <name val="Calibri"/>
      <family val="2"/>
      <scheme val="minor"/>
    </font>
    <font>
      <b/>
      <sz val="10"/>
      <name val="Calibri"/>
      <family val="2"/>
      <scheme val="minor"/>
    </font>
    <font>
      <i/>
      <sz val="10"/>
      <name val="Calibri"/>
      <family val="2"/>
      <scheme val="minor"/>
    </font>
    <font>
      <sz val="10"/>
      <color theme="1"/>
      <name val="Calibri"/>
      <family val="2"/>
      <scheme val="minor"/>
    </font>
    <font>
      <b/>
      <sz val="10"/>
      <color theme="1"/>
      <name val="Calibri"/>
      <family val="2"/>
      <scheme val="minor"/>
    </font>
    <font>
      <sz val="10"/>
      <name val="MS Sans Serif"/>
      <family val="2"/>
    </font>
    <font>
      <b/>
      <sz val="10"/>
      <color indexed="8"/>
      <name val="Calibri"/>
      <family val="2"/>
      <scheme val="minor"/>
    </font>
    <font>
      <i/>
      <sz val="10"/>
      <color theme="1"/>
      <name val="Calibri"/>
      <family val="2"/>
      <scheme val="minor"/>
    </font>
    <font>
      <vertAlign val="superscript"/>
      <sz val="10"/>
      <name val="Calibri"/>
      <family val="2"/>
      <scheme val="minor"/>
    </font>
    <font>
      <u/>
      <sz val="11"/>
      <color theme="10"/>
      <name val="Calibri"/>
      <family val="2"/>
      <scheme val="minor"/>
    </font>
    <font>
      <b/>
      <u/>
      <sz val="11"/>
      <color theme="1"/>
      <name val="Calibri"/>
      <family val="2"/>
      <scheme val="minor"/>
    </font>
    <font>
      <i/>
      <sz val="11"/>
      <color theme="1"/>
      <name val="Calibri"/>
      <family val="2"/>
      <scheme val="minor"/>
    </font>
    <font>
      <b/>
      <sz val="11"/>
      <color theme="1"/>
      <name val="Calibri"/>
      <family val="2"/>
      <scheme val="minor"/>
    </font>
    <font>
      <i/>
      <vertAlign val="superscript"/>
      <sz val="10"/>
      <name val="Calibri"/>
      <family val="2"/>
      <scheme val="minor"/>
    </font>
    <font>
      <b/>
      <vertAlign val="superscript"/>
      <sz val="10"/>
      <name val="Calibri"/>
      <family val="2"/>
      <scheme val="minor"/>
    </font>
  </fonts>
  <fills count="3">
    <fill>
      <patternFill patternType="none"/>
    </fill>
    <fill>
      <patternFill patternType="gray125"/>
    </fill>
    <fill>
      <patternFill patternType="solid">
        <fgColor theme="0" tint="-0.14999847407452621"/>
        <bgColor indexed="64"/>
      </patternFill>
    </fill>
  </fills>
  <borders count="35">
    <border>
      <left/>
      <right/>
      <top/>
      <bottom/>
      <diagonal/>
    </border>
    <border>
      <left/>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s>
  <cellStyleXfs count="3">
    <xf numFmtId="0" fontId="0" fillId="0" borderId="0"/>
    <xf numFmtId="0" fontId="6" fillId="0" borderId="0"/>
    <xf numFmtId="0" fontId="10" fillId="0" borderId="0" applyNumberFormat="0" applyFill="0" applyBorder="0" applyAlignment="0" applyProtection="0"/>
  </cellStyleXfs>
  <cellXfs count="222">
    <xf numFmtId="0" fontId="0" fillId="0" borderId="0" xfId="0"/>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3" fontId="2" fillId="0" borderId="6" xfId="0" applyNumberFormat="1" applyFont="1" applyFill="1" applyBorder="1" applyAlignment="1">
      <alignment horizontal="right" vertical="center"/>
    </xf>
    <xf numFmtId="3" fontId="2" fillId="0" borderId="7" xfId="0" applyNumberFormat="1" applyFont="1" applyFill="1" applyBorder="1" applyAlignment="1">
      <alignment horizontal="right" vertical="center"/>
    </xf>
    <xf numFmtId="164" fontId="3" fillId="0" borderId="2" xfId="0" quotePrefix="1" applyNumberFormat="1" applyFont="1" applyFill="1" applyBorder="1" applyAlignment="1">
      <alignment horizontal="left"/>
    </xf>
    <xf numFmtId="3" fontId="3" fillId="0" borderId="8" xfId="0" applyNumberFormat="1" applyFont="1" applyFill="1" applyBorder="1" applyAlignment="1">
      <alignment horizontal="right" vertical="center"/>
    </xf>
    <xf numFmtId="3" fontId="3" fillId="0" borderId="9" xfId="0" applyNumberFormat="1" applyFont="1" applyFill="1" applyBorder="1" applyAlignment="1">
      <alignment horizontal="right" vertical="center"/>
    </xf>
    <xf numFmtId="3" fontId="3" fillId="0" borderId="10" xfId="0" applyNumberFormat="1" applyFont="1" applyFill="1" applyBorder="1" applyAlignment="1">
      <alignment horizontal="right" vertical="center"/>
    </xf>
    <xf numFmtId="3" fontId="3" fillId="0" borderId="11" xfId="0" applyNumberFormat="1" applyFont="1" applyFill="1" applyBorder="1" applyAlignment="1">
      <alignment horizontal="right" vertical="center"/>
    </xf>
    <xf numFmtId="3" fontId="3" fillId="0" borderId="12" xfId="0" applyNumberFormat="1" applyFont="1" applyFill="1" applyBorder="1" applyAlignment="1">
      <alignment horizontal="right" vertical="center"/>
    </xf>
    <xf numFmtId="3" fontId="3" fillId="0" borderId="13" xfId="0" applyNumberFormat="1" applyFont="1" applyFill="1" applyBorder="1" applyAlignment="1">
      <alignment horizontal="right" vertical="center"/>
    </xf>
    <xf numFmtId="0" fontId="2" fillId="0" borderId="14" xfId="0" applyFont="1" applyFill="1" applyBorder="1" applyAlignment="1">
      <alignment vertical="center"/>
    </xf>
    <xf numFmtId="3" fontId="2" fillId="0" borderId="3" xfId="0" applyNumberFormat="1" applyFont="1" applyFill="1" applyBorder="1" applyAlignment="1">
      <alignment horizontal="right" vertical="center"/>
    </xf>
    <xf numFmtId="3" fontId="2" fillId="0" borderId="4" xfId="0" applyNumberFormat="1" applyFont="1" applyFill="1" applyBorder="1" applyAlignment="1">
      <alignment horizontal="right" vertical="center"/>
    </xf>
    <xf numFmtId="0" fontId="2" fillId="0" borderId="15" xfId="0" applyFont="1" applyFill="1" applyBorder="1" applyAlignment="1">
      <alignment vertical="center"/>
    </xf>
    <xf numFmtId="3" fontId="2" fillId="0" borderId="16" xfId="0" applyNumberFormat="1" applyFont="1" applyFill="1" applyBorder="1" applyAlignment="1">
      <alignment horizontal="right" vertical="center"/>
    </xf>
    <xf numFmtId="3" fontId="2" fillId="0" borderId="17" xfId="0" applyNumberFormat="1" applyFont="1" applyFill="1" applyBorder="1" applyAlignment="1">
      <alignment horizontal="right" vertical="center"/>
    </xf>
    <xf numFmtId="0" fontId="2" fillId="0" borderId="5" xfId="0" applyFont="1" applyFill="1" applyBorder="1" applyAlignment="1">
      <alignment vertical="center"/>
    </xf>
    <xf numFmtId="164" fontId="3" fillId="0" borderId="18" xfId="0" quotePrefix="1" applyNumberFormat="1" applyFont="1" applyFill="1" applyBorder="1" applyAlignment="1">
      <alignment horizontal="left"/>
    </xf>
    <xf numFmtId="3" fontId="3" fillId="0" borderId="19" xfId="0" applyNumberFormat="1" applyFont="1" applyFill="1" applyBorder="1" applyAlignment="1">
      <alignment horizontal="right" vertical="center"/>
    </xf>
    <xf numFmtId="3" fontId="3" fillId="0" borderId="20" xfId="0" applyNumberFormat="1" applyFont="1" applyFill="1" applyBorder="1" applyAlignment="1">
      <alignment horizontal="right" vertical="center"/>
    </xf>
    <xf numFmtId="0" fontId="2" fillId="0" borderId="2" xfId="0" applyFont="1" applyFill="1" applyBorder="1" applyAlignment="1">
      <alignment vertical="center"/>
    </xf>
    <xf numFmtId="3" fontId="2" fillId="0" borderId="10" xfId="0" applyNumberFormat="1" applyFont="1" applyFill="1" applyBorder="1" applyAlignment="1">
      <alignment horizontal="right" vertical="center"/>
    </xf>
    <xf numFmtId="3" fontId="2" fillId="0" borderId="11" xfId="0" applyNumberFormat="1" applyFont="1" applyFill="1" applyBorder="1" applyAlignment="1">
      <alignment horizontal="right" vertical="center"/>
    </xf>
    <xf numFmtId="3" fontId="2" fillId="0" borderId="0" xfId="0" applyNumberFormat="1" applyFont="1" applyFill="1" applyBorder="1" applyAlignment="1">
      <alignment horizontal="right" vertical="center"/>
    </xf>
    <xf numFmtId="0" fontId="2" fillId="0" borderId="21" xfId="0" applyFont="1" applyFill="1" applyBorder="1" applyAlignment="1">
      <alignment vertical="center" wrapText="1"/>
    </xf>
    <xf numFmtId="3" fontId="2" fillId="0" borderId="22" xfId="0" applyNumberFormat="1" applyFont="1" applyFill="1" applyBorder="1" applyAlignment="1">
      <alignment horizontal="right" vertical="center"/>
    </xf>
    <xf numFmtId="3" fontId="2" fillId="0" borderId="23" xfId="0" applyNumberFormat="1" applyFont="1" applyFill="1" applyBorder="1" applyAlignment="1">
      <alignment horizontal="right" vertical="center"/>
    </xf>
    <xf numFmtId="3" fontId="2" fillId="0" borderId="1" xfId="0" applyNumberFormat="1" applyFont="1" applyFill="1" applyBorder="1" applyAlignment="1">
      <alignment horizontal="right" vertical="center"/>
    </xf>
    <xf numFmtId="3" fontId="3" fillId="0" borderId="25" xfId="0" applyNumberFormat="1" applyFont="1" applyFill="1" applyBorder="1" applyAlignment="1">
      <alignment horizontal="right" vertical="center"/>
    </xf>
    <xf numFmtId="3" fontId="3" fillId="0" borderId="26" xfId="0" applyNumberFormat="1" applyFont="1" applyFill="1" applyBorder="1" applyAlignment="1">
      <alignment horizontal="right" vertical="center"/>
    </xf>
    <xf numFmtId="3" fontId="2" fillId="0" borderId="24" xfId="0" applyNumberFormat="1" applyFont="1" applyFill="1" applyBorder="1" applyAlignment="1">
      <alignment horizontal="right" vertical="center"/>
    </xf>
    <xf numFmtId="3" fontId="3" fillId="0" borderId="0" xfId="0" applyNumberFormat="1" applyFont="1" applyFill="1" applyBorder="1" applyAlignment="1">
      <alignment horizontal="right" vertical="center"/>
    </xf>
    <xf numFmtId="3" fontId="2" fillId="0" borderId="27" xfId="0" applyNumberFormat="1" applyFont="1" applyFill="1" applyBorder="1" applyAlignment="1">
      <alignment horizontal="right" vertical="center"/>
    </xf>
    <xf numFmtId="3" fontId="3" fillId="0" borderId="28" xfId="0" applyNumberFormat="1" applyFont="1" applyFill="1" applyBorder="1" applyAlignment="1">
      <alignment horizontal="right" vertical="center"/>
    </xf>
    <xf numFmtId="3" fontId="2" fillId="0" borderId="29" xfId="0" applyNumberFormat="1" applyFont="1" applyFill="1" applyBorder="1" applyAlignment="1">
      <alignment horizontal="right" vertical="center"/>
    </xf>
    <xf numFmtId="0" fontId="2" fillId="0" borderId="0" xfId="0" applyFont="1" applyFill="1" applyBorder="1" applyAlignment="1">
      <alignment vertical="center"/>
    </xf>
    <xf numFmtId="0" fontId="2" fillId="0" borderId="0" xfId="0" applyFont="1" applyFill="1" applyBorder="1" applyAlignment="1">
      <alignment horizontal="center" vertical="center"/>
    </xf>
    <xf numFmtId="3" fontId="2" fillId="0" borderId="26" xfId="0" applyNumberFormat="1" applyFont="1" applyFill="1" applyBorder="1" applyAlignment="1">
      <alignment horizontal="right" vertical="center"/>
    </xf>
    <xf numFmtId="0" fontId="4" fillId="0" borderId="0" xfId="0" applyFont="1" applyFill="1"/>
    <xf numFmtId="0" fontId="2" fillId="0" borderId="32" xfId="0" applyFont="1" applyFill="1" applyBorder="1" applyAlignment="1">
      <alignment horizontal="center" vertical="center"/>
    </xf>
    <xf numFmtId="0" fontId="2" fillId="0" borderId="13" xfId="0" applyFont="1" applyFill="1" applyBorder="1" applyAlignment="1">
      <alignment horizontal="center" vertical="center"/>
    </xf>
    <xf numFmtId="0" fontId="4" fillId="0" borderId="26" xfId="0" applyFont="1" applyFill="1" applyBorder="1"/>
    <xf numFmtId="0" fontId="1" fillId="0" borderId="33" xfId="0" applyFont="1" applyFill="1" applyBorder="1" applyAlignment="1">
      <alignment vertical="center"/>
    </xf>
    <xf numFmtId="0" fontId="2" fillId="0" borderId="33" xfId="0" applyFont="1" applyFill="1" applyBorder="1" applyAlignment="1">
      <alignment vertical="center" wrapText="1"/>
    </xf>
    <xf numFmtId="3" fontId="2" fillId="0" borderId="12" xfId="0" applyNumberFormat="1" applyFont="1" applyFill="1" applyBorder="1" applyAlignment="1">
      <alignment horizontal="right" vertical="center"/>
    </xf>
    <xf numFmtId="3" fontId="2" fillId="0" borderId="13" xfId="0" applyNumberFormat="1" applyFont="1" applyFill="1" applyBorder="1" applyAlignment="1">
      <alignment horizontal="right" vertical="center"/>
    </xf>
    <xf numFmtId="0" fontId="1" fillId="0" borderId="33" xfId="0" applyFont="1" applyFill="1" applyBorder="1" applyAlignment="1">
      <alignment horizontal="center" vertical="center"/>
    </xf>
    <xf numFmtId="0" fontId="4" fillId="0" borderId="13" xfId="0" applyFont="1" applyFill="1" applyBorder="1" applyAlignment="1">
      <alignment horizontal="center"/>
    </xf>
    <xf numFmtId="165" fontId="2" fillId="0" borderId="13" xfId="0" applyNumberFormat="1" applyFont="1" applyFill="1" applyBorder="1" applyAlignment="1">
      <alignment horizontal="right" vertical="center"/>
    </xf>
    <xf numFmtId="165" fontId="3" fillId="0" borderId="9" xfId="0" applyNumberFormat="1" applyFont="1" applyFill="1" applyBorder="1" applyAlignment="1">
      <alignment horizontal="right" vertical="center"/>
    </xf>
    <xf numFmtId="165" fontId="3" fillId="0" borderId="11" xfId="0" applyNumberFormat="1" applyFont="1" applyFill="1" applyBorder="1" applyAlignment="1">
      <alignment horizontal="right" vertical="center"/>
    </xf>
    <xf numFmtId="165" fontId="3" fillId="0" borderId="13" xfId="0" applyNumberFormat="1" applyFont="1" applyFill="1" applyBorder="1" applyAlignment="1">
      <alignment horizontal="right" vertical="center"/>
    </xf>
    <xf numFmtId="165" fontId="2" fillId="0" borderId="4" xfId="0" applyNumberFormat="1" applyFont="1" applyFill="1" applyBorder="1" applyAlignment="1">
      <alignment horizontal="right" vertical="center"/>
    </xf>
    <xf numFmtId="165" fontId="2" fillId="0" borderId="17" xfId="0" applyNumberFormat="1" applyFont="1" applyFill="1" applyBorder="1" applyAlignment="1">
      <alignment horizontal="right" vertical="center"/>
    </xf>
    <xf numFmtId="165" fontId="2" fillId="0" borderId="7" xfId="0" applyNumberFormat="1" applyFont="1" applyFill="1" applyBorder="1" applyAlignment="1">
      <alignment horizontal="right" vertical="center"/>
    </xf>
    <xf numFmtId="165" fontId="3" fillId="0" borderId="20" xfId="0" applyNumberFormat="1" applyFont="1" applyFill="1" applyBorder="1" applyAlignment="1">
      <alignment horizontal="right" vertical="center"/>
    </xf>
    <xf numFmtId="165" fontId="2" fillId="0" borderId="11" xfId="0" applyNumberFormat="1" applyFont="1" applyFill="1" applyBorder="1" applyAlignment="1">
      <alignment horizontal="right" vertical="center"/>
    </xf>
    <xf numFmtId="165" fontId="2" fillId="0" borderId="23" xfId="0" applyNumberFormat="1" applyFont="1" applyFill="1" applyBorder="1" applyAlignment="1">
      <alignment horizontal="right" vertical="center"/>
    </xf>
    <xf numFmtId="165" fontId="2" fillId="0" borderId="26" xfId="0" applyNumberFormat="1" applyFont="1" applyFill="1" applyBorder="1" applyAlignment="1">
      <alignment horizontal="right" vertical="center"/>
    </xf>
    <xf numFmtId="165" fontId="3" fillId="0" borderId="25" xfId="0" applyNumberFormat="1" applyFont="1" applyFill="1" applyBorder="1" applyAlignment="1">
      <alignment horizontal="right" vertical="center"/>
    </xf>
    <xf numFmtId="165" fontId="3" fillId="0" borderId="0" xfId="0" applyNumberFormat="1" applyFont="1" applyFill="1" applyBorder="1" applyAlignment="1">
      <alignment horizontal="right" vertical="center"/>
    </xf>
    <xf numFmtId="165" fontId="3" fillId="0" borderId="26" xfId="0" applyNumberFormat="1" applyFont="1" applyFill="1" applyBorder="1" applyAlignment="1">
      <alignment horizontal="right" vertical="center"/>
    </xf>
    <xf numFmtId="165" fontId="2" fillId="0" borderId="24" xfId="0" applyNumberFormat="1" applyFont="1" applyFill="1" applyBorder="1" applyAlignment="1">
      <alignment horizontal="right" vertical="center"/>
    </xf>
    <xf numFmtId="165" fontId="2" fillId="0" borderId="27" xfId="0" applyNumberFormat="1" applyFont="1" applyFill="1" applyBorder="1" applyAlignment="1">
      <alignment horizontal="right" vertical="center"/>
    </xf>
    <xf numFmtId="165" fontId="2" fillId="0" borderId="1" xfId="0" applyNumberFormat="1" applyFont="1" applyFill="1" applyBorder="1" applyAlignment="1">
      <alignment horizontal="right" vertical="center"/>
    </xf>
    <xf numFmtId="165" fontId="3" fillId="0" borderId="28" xfId="0" applyNumberFormat="1" applyFont="1" applyFill="1" applyBorder="1" applyAlignment="1">
      <alignment horizontal="right" vertical="center"/>
    </xf>
    <xf numFmtId="165" fontId="2" fillId="0" borderId="0" xfId="0" applyNumberFormat="1" applyFont="1" applyFill="1" applyBorder="1" applyAlignment="1">
      <alignment horizontal="right" vertical="center"/>
    </xf>
    <xf numFmtId="165" fontId="2" fillId="0" borderId="29" xfId="0" applyNumberFormat="1" applyFont="1" applyFill="1" applyBorder="1" applyAlignment="1">
      <alignment horizontal="right" vertical="center"/>
    </xf>
    <xf numFmtId="0" fontId="1" fillId="0" borderId="26" xfId="0" applyFont="1" applyFill="1" applyBorder="1" applyAlignment="1">
      <alignment horizontal="center" vertical="center"/>
    </xf>
    <xf numFmtId="0" fontId="1" fillId="0" borderId="13" xfId="0" applyFont="1" applyFill="1" applyBorder="1" applyAlignment="1">
      <alignment horizontal="center" vertical="center"/>
    </xf>
    <xf numFmtId="0" fontId="4" fillId="0" borderId="0" xfId="0" applyFont="1"/>
    <xf numFmtId="166" fontId="1" fillId="0" borderId="0" xfId="1" applyNumberFormat="1" applyFont="1" applyFill="1" applyBorder="1"/>
    <xf numFmtId="166" fontId="1" fillId="0" borderId="11" xfId="1" applyNumberFormat="1" applyFont="1" applyFill="1" applyBorder="1"/>
    <xf numFmtId="166" fontId="1" fillId="0" borderId="26" xfId="1" applyNumberFormat="1" applyFont="1" applyFill="1" applyBorder="1"/>
    <xf numFmtId="166" fontId="1" fillId="0" borderId="13" xfId="1" applyNumberFormat="1" applyFont="1" applyFill="1" applyBorder="1"/>
    <xf numFmtId="0" fontId="4" fillId="0" borderId="0" xfId="0" applyFont="1" applyBorder="1"/>
    <xf numFmtId="0" fontId="4" fillId="0" borderId="26" xfId="0" applyFont="1" applyBorder="1"/>
    <xf numFmtId="0" fontId="2" fillId="0" borderId="26" xfId="1" applyFont="1" applyFill="1" applyBorder="1" applyAlignment="1">
      <alignment horizontal="center" vertical="center"/>
    </xf>
    <xf numFmtId="0" fontId="7" fillId="0" borderId="26" xfId="1" applyFont="1" applyFill="1" applyBorder="1" applyAlignment="1">
      <alignment horizontal="center" vertical="center"/>
    </xf>
    <xf numFmtId="0" fontId="1" fillId="0" borderId="9" xfId="1" applyFont="1" applyFill="1" applyBorder="1"/>
    <xf numFmtId="164" fontId="1" fillId="0" borderId="13" xfId="1" applyNumberFormat="1" applyFont="1" applyFill="1" applyBorder="1" applyAlignment="1">
      <alignment vertical="center"/>
    </xf>
    <xf numFmtId="0" fontId="1" fillId="0" borderId="11" xfId="1" applyNumberFormat="1" applyFont="1" applyFill="1" applyBorder="1" applyAlignment="1">
      <alignment horizontal="left" indent="1"/>
    </xf>
    <xf numFmtId="0" fontId="1" fillId="0" borderId="13" xfId="0" quotePrefix="1" applyNumberFormat="1" applyFont="1" applyFill="1" applyBorder="1" applyAlignment="1">
      <alignment horizontal="left" indent="1"/>
    </xf>
    <xf numFmtId="0" fontId="7" fillId="0" borderId="13" xfId="1" applyFont="1" applyFill="1" applyBorder="1" applyAlignment="1">
      <alignment horizontal="center" vertical="center"/>
    </xf>
    <xf numFmtId="0" fontId="4" fillId="0" borderId="13" xfId="0" applyFont="1" applyFill="1" applyBorder="1" applyAlignment="1">
      <alignment vertical="center"/>
    </xf>
    <xf numFmtId="3" fontId="5" fillId="0" borderId="0" xfId="0" applyNumberFormat="1" applyFont="1" applyFill="1" applyBorder="1"/>
    <xf numFmtId="3" fontId="5" fillId="0" borderId="11" xfId="0" applyNumberFormat="1" applyFont="1" applyFill="1" applyBorder="1"/>
    <xf numFmtId="3" fontId="4" fillId="0" borderId="0" xfId="0" applyNumberFormat="1" applyFont="1" applyFill="1" applyBorder="1"/>
    <xf numFmtId="3" fontId="4" fillId="0" borderId="11" xfId="0" applyNumberFormat="1" applyFont="1" applyFill="1" applyBorder="1"/>
    <xf numFmtId="3" fontId="4" fillId="0" borderId="26" xfId="0" applyNumberFormat="1" applyFont="1" applyFill="1" applyBorder="1"/>
    <xf numFmtId="3" fontId="4" fillId="0" borderId="13" xfId="0" applyNumberFormat="1" applyFont="1" applyFill="1" applyBorder="1"/>
    <xf numFmtId="3" fontId="5" fillId="0" borderId="26" xfId="0" applyNumberFormat="1" applyFont="1" applyFill="1" applyBorder="1"/>
    <xf numFmtId="3" fontId="5" fillId="0" borderId="13" xfId="0" applyNumberFormat="1" applyFont="1" applyFill="1" applyBorder="1"/>
    <xf numFmtId="0" fontId="4" fillId="0" borderId="11" xfId="0" applyFont="1" applyFill="1" applyBorder="1"/>
    <xf numFmtId="0" fontId="1" fillId="0" borderId="32" xfId="0" applyFont="1" applyFill="1" applyBorder="1" applyAlignment="1">
      <alignment horizontal="center" vertical="center"/>
    </xf>
    <xf numFmtId="3" fontId="5" fillId="0" borderId="31" xfId="0" applyNumberFormat="1" applyFont="1" applyFill="1" applyBorder="1"/>
    <xf numFmtId="3" fontId="4" fillId="0" borderId="31" xfId="0" applyNumberFormat="1" applyFont="1" applyFill="1" applyBorder="1"/>
    <xf numFmtId="3" fontId="4" fillId="0" borderId="32" xfId="0" applyNumberFormat="1" applyFont="1" applyFill="1" applyBorder="1"/>
    <xf numFmtId="3" fontId="5" fillId="0" borderId="32" xfId="0" applyNumberFormat="1" applyFont="1" applyFill="1" applyBorder="1"/>
    <xf numFmtId="165" fontId="5" fillId="0" borderId="11" xfId="0" applyNumberFormat="1" applyFont="1" applyFill="1" applyBorder="1"/>
    <xf numFmtId="165" fontId="4" fillId="0" borderId="11" xfId="0" applyNumberFormat="1" applyFont="1" applyFill="1" applyBorder="1"/>
    <xf numFmtId="165" fontId="4" fillId="0" borderId="13" xfId="0" applyNumberFormat="1" applyFont="1" applyFill="1" applyBorder="1"/>
    <xf numFmtId="165" fontId="5" fillId="0" borderId="13" xfId="0" applyNumberFormat="1" applyFont="1" applyFill="1" applyBorder="1"/>
    <xf numFmtId="165" fontId="5" fillId="0" borderId="0" xfId="0" applyNumberFormat="1" applyFont="1" applyFill="1" applyBorder="1"/>
    <xf numFmtId="165" fontId="4" fillId="0" borderId="0" xfId="0" applyNumberFormat="1" applyFont="1" applyFill="1" applyBorder="1"/>
    <xf numFmtId="165" fontId="4" fillId="0" borderId="26" xfId="0" applyNumberFormat="1" applyFont="1" applyFill="1" applyBorder="1"/>
    <xf numFmtId="165" fontId="5" fillId="0" borderId="26" xfId="0" applyNumberFormat="1" applyFont="1" applyFill="1" applyBorder="1"/>
    <xf numFmtId="3" fontId="5" fillId="0" borderId="8" xfId="0" applyNumberFormat="1" applyFont="1" applyFill="1" applyBorder="1"/>
    <xf numFmtId="3" fontId="4" fillId="0" borderId="10" xfId="0" applyNumberFormat="1" applyFont="1" applyFill="1" applyBorder="1"/>
    <xf numFmtId="3" fontId="4" fillId="0" borderId="12" xfId="0" applyNumberFormat="1" applyFont="1" applyFill="1" applyBorder="1"/>
    <xf numFmtId="3" fontId="5" fillId="0" borderId="10" xfId="0" applyNumberFormat="1" applyFont="1" applyFill="1" applyBorder="1"/>
    <xf numFmtId="3" fontId="5" fillId="0" borderId="12" xfId="0" applyNumberFormat="1" applyFont="1" applyFill="1" applyBorder="1"/>
    <xf numFmtId="3" fontId="5" fillId="0" borderId="9" xfId="0" applyNumberFormat="1" applyFont="1" applyFill="1" applyBorder="1"/>
    <xf numFmtId="0" fontId="1" fillId="0" borderId="14" xfId="0" applyNumberFormat="1" applyFont="1" applyFill="1" applyBorder="1"/>
    <xf numFmtId="3" fontId="2" fillId="0" borderId="25" xfId="0" applyNumberFormat="1" applyFont="1" applyFill="1" applyBorder="1" applyAlignment="1">
      <alignment horizontal="right"/>
    </xf>
    <xf numFmtId="3" fontId="2" fillId="0" borderId="9" xfId="0" applyNumberFormat="1" applyFont="1" applyFill="1" applyBorder="1" applyAlignment="1">
      <alignment horizontal="right"/>
    </xf>
    <xf numFmtId="3" fontId="1" fillId="0" borderId="0" xfId="0" applyNumberFormat="1" applyFont="1" applyFill="1" applyBorder="1" applyAlignment="1">
      <alignment horizontal="right"/>
    </xf>
    <xf numFmtId="3" fontId="1" fillId="0" borderId="11" xfId="0" applyNumberFormat="1" applyFont="1" applyFill="1" applyBorder="1" applyAlignment="1">
      <alignment horizontal="right"/>
    </xf>
    <xf numFmtId="3" fontId="1" fillId="0" borderId="26" xfId="0" applyNumberFormat="1" applyFont="1" applyFill="1" applyBorder="1" applyAlignment="1">
      <alignment horizontal="right"/>
    </xf>
    <xf numFmtId="3" fontId="1" fillId="0" borderId="13" xfId="0" applyNumberFormat="1" applyFont="1" applyFill="1" applyBorder="1" applyAlignment="1">
      <alignment horizontal="right"/>
    </xf>
    <xf numFmtId="0" fontId="2" fillId="0" borderId="8" xfId="0" applyNumberFormat="1" applyFont="1" applyFill="1" applyBorder="1"/>
    <xf numFmtId="3" fontId="2" fillId="0" borderId="0" xfId="0" applyNumberFormat="1" applyFont="1" applyFill="1" applyBorder="1" applyAlignment="1">
      <alignment horizontal="right"/>
    </xf>
    <xf numFmtId="3" fontId="2" fillId="0" borderId="11" xfId="0" applyNumberFormat="1" applyFont="1" applyFill="1" applyBorder="1" applyAlignment="1">
      <alignment horizontal="right"/>
    </xf>
    <xf numFmtId="0" fontId="1" fillId="0" borderId="10" xfId="0" quotePrefix="1" applyNumberFormat="1" applyFont="1" applyFill="1" applyBorder="1" applyAlignment="1">
      <alignment horizontal="left" indent="1"/>
    </xf>
    <xf numFmtId="0" fontId="1" fillId="0" borderId="10" xfId="0" quotePrefix="1" applyNumberFormat="1" applyFont="1" applyFill="1" applyBorder="1" applyAlignment="1">
      <alignment horizontal="left" wrapText="1" indent="1"/>
    </xf>
    <xf numFmtId="0" fontId="2" fillId="0" borderId="4" xfId="0" applyFont="1" applyFill="1" applyBorder="1" applyAlignment="1">
      <alignment horizontal="center"/>
    </xf>
    <xf numFmtId="0" fontId="1" fillId="0" borderId="34" xfId="0" applyNumberFormat="1" applyFont="1" applyFill="1" applyBorder="1"/>
    <xf numFmtId="0" fontId="1" fillId="0" borderId="12" xfId="0" quotePrefix="1" applyNumberFormat="1" applyFont="1" applyFill="1" applyBorder="1" applyAlignment="1">
      <alignment horizontal="left" indent="1"/>
    </xf>
    <xf numFmtId="0" fontId="2" fillId="0" borderId="2" xfId="0" applyNumberFormat="1" applyFont="1" applyFill="1" applyBorder="1"/>
    <xf numFmtId="0" fontId="1" fillId="0" borderId="2" xfId="0" quotePrefix="1" applyNumberFormat="1" applyFont="1" applyFill="1" applyBorder="1" applyAlignment="1">
      <alignment horizontal="left" indent="1"/>
    </xf>
    <xf numFmtId="0" fontId="1" fillId="0" borderId="11" xfId="0" applyFont="1" applyFill="1" applyBorder="1" applyAlignment="1" applyProtection="1">
      <alignment horizontal="center"/>
    </xf>
    <xf numFmtId="0" fontId="1" fillId="0" borderId="32" xfId="0" applyFont="1" applyFill="1" applyBorder="1" applyAlignment="1" applyProtection="1">
      <alignment horizontal="center"/>
    </xf>
    <xf numFmtId="0" fontId="1" fillId="0" borderId="26" xfId="0" applyFont="1" applyFill="1" applyBorder="1" applyAlignment="1" applyProtection="1">
      <alignment horizontal="center"/>
    </xf>
    <xf numFmtId="0" fontId="1" fillId="0" borderId="13" xfId="0" applyFont="1" applyFill="1" applyBorder="1" applyAlignment="1" applyProtection="1">
      <alignment horizontal="center"/>
    </xf>
    <xf numFmtId="167" fontId="5" fillId="0" borderId="0" xfId="0" applyNumberFormat="1" applyFont="1" applyAlignment="1">
      <alignment horizontal="center"/>
    </xf>
    <xf numFmtId="167" fontId="4" fillId="0" borderId="0" xfId="0" applyNumberFormat="1" applyFont="1" applyAlignment="1">
      <alignment horizontal="center"/>
    </xf>
    <xf numFmtId="167" fontId="4" fillId="0" borderId="32" xfId="0" applyNumberFormat="1" applyFont="1" applyBorder="1" applyAlignment="1">
      <alignment horizontal="center"/>
    </xf>
    <xf numFmtId="3" fontId="0" fillId="0" borderId="0" xfId="0" applyNumberFormat="1"/>
    <xf numFmtId="0" fontId="11" fillId="0" borderId="0" xfId="0" applyFont="1"/>
    <xf numFmtId="3" fontId="4" fillId="0" borderId="0" xfId="0" applyNumberFormat="1" applyFont="1"/>
    <xf numFmtId="3" fontId="4" fillId="0" borderId="0" xfId="0" applyNumberFormat="1" applyFont="1" applyFill="1"/>
    <xf numFmtId="0" fontId="5" fillId="0" borderId="11" xfId="0" applyNumberFormat="1" applyFont="1" applyFill="1" applyBorder="1" applyAlignment="1">
      <alignment vertical="center" wrapText="1"/>
    </xf>
    <xf numFmtId="0" fontId="8" fillId="0" borderId="11" xfId="0" applyNumberFormat="1" applyFont="1" applyFill="1" applyBorder="1" applyAlignment="1">
      <alignment vertical="center"/>
    </xf>
    <xf numFmtId="0" fontId="8" fillId="0" borderId="13" xfId="0" applyNumberFormat="1" applyFont="1" applyFill="1" applyBorder="1" applyAlignment="1">
      <alignment vertical="center"/>
    </xf>
    <xf numFmtId="0" fontId="5" fillId="0" borderId="11" xfId="0" applyNumberFormat="1" applyFont="1" applyFill="1" applyBorder="1" applyAlignment="1">
      <alignment vertical="center"/>
    </xf>
    <xf numFmtId="0" fontId="4" fillId="0" borderId="13" xfId="0" applyNumberFormat="1" applyFont="1" applyFill="1" applyBorder="1" applyAlignment="1">
      <alignment vertical="center"/>
    </xf>
    <xf numFmtId="0" fontId="5" fillId="0" borderId="13" xfId="0" applyNumberFormat="1" applyFont="1" applyFill="1" applyBorder="1" applyAlignment="1">
      <alignment vertical="center"/>
    </xf>
    <xf numFmtId="0" fontId="0" fillId="0" borderId="0" xfId="0" applyFont="1"/>
    <xf numFmtId="0" fontId="10" fillId="0" borderId="0" xfId="2" applyFont="1" applyAlignment="1">
      <alignment horizontal="right" indent="1"/>
    </xf>
    <xf numFmtId="0" fontId="13" fillId="0" borderId="0" xfId="0" applyFont="1"/>
    <xf numFmtId="0" fontId="8" fillId="0" borderId="0" xfId="0" applyFont="1" applyFill="1"/>
    <xf numFmtId="0" fontId="5" fillId="0" borderId="0" xfId="0" applyFont="1"/>
    <xf numFmtId="0" fontId="5" fillId="0" borderId="0" xfId="0" applyFont="1" applyBorder="1"/>
    <xf numFmtId="0" fontId="8" fillId="0" borderId="0" xfId="0" applyFont="1" applyBorder="1"/>
    <xf numFmtId="0" fontId="5" fillId="0" borderId="0" xfId="0" applyFont="1" applyFill="1"/>
    <xf numFmtId="164" fontId="2" fillId="2" borderId="11" xfId="1" applyNumberFormat="1" applyFont="1" applyFill="1" applyBorder="1" applyAlignment="1">
      <alignment wrapText="1"/>
    </xf>
    <xf numFmtId="166" fontId="2" fillId="2" borderId="0" xfId="1" applyNumberFormat="1" applyFont="1" applyFill="1" applyBorder="1"/>
    <xf numFmtId="166" fontId="2" fillId="2" borderId="11" xfId="1" applyNumberFormat="1" applyFont="1" applyFill="1" applyBorder="1"/>
    <xf numFmtId="164" fontId="2" fillId="2" borderId="11" xfId="1" applyNumberFormat="1" applyFont="1" applyFill="1" applyBorder="1" applyAlignment="1"/>
    <xf numFmtId="0" fontId="2" fillId="0" borderId="4"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13" xfId="0" applyFont="1" applyFill="1" applyBorder="1" applyAlignment="1">
      <alignment horizontal="center" vertical="center"/>
    </xf>
    <xf numFmtId="0" fontId="2" fillId="0" borderId="11" xfId="0" applyNumberFormat="1" applyFont="1" applyFill="1" applyBorder="1" applyAlignment="1">
      <alignment vertical="center"/>
    </xf>
    <xf numFmtId="3" fontId="2" fillId="0" borderId="10" xfId="0" applyNumberFormat="1" applyFont="1" applyFill="1" applyBorder="1"/>
    <xf numFmtId="3" fontId="2" fillId="0" borderId="31" xfId="0" applyNumberFormat="1" applyFont="1" applyFill="1" applyBorder="1"/>
    <xf numFmtId="165" fontId="2" fillId="0" borderId="11" xfId="0" applyNumberFormat="1" applyFont="1" applyFill="1" applyBorder="1"/>
    <xf numFmtId="3" fontId="2" fillId="0" borderId="0" xfId="0" applyNumberFormat="1" applyFont="1" applyFill="1" applyBorder="1"/>
    <xf numFmtId="0" fontId="1" fillId="0" borderId="0" xfId="0" applyFont="1" applyFill="1"/>
    <xf numFmtId="0" fontId="2" fillId="0" borderId="13" xfId="0" applyNumberFormat="1" applyFont="1" applyFill="1" applyBorder="1" applyAlignment="1">
      <alignment vertical="center"/>
    </xf>
    <xf numFmtId="3" fontId="2" fillId="0" borderId="12" xfId="0" applyNumberFormat="1" applyFont="1" applyFill="1" applyBorder="1"/>
    <xf numFmtId="3" fontId="2" fillId="0" borderId="32" xfId="0" applyNumberFormat="1" applyFont="1" applyFill="1" applyBorder="1"/>
    <xf numFmtId="165" fontId="2" fillId="0" borderId="13" xfId="0" applyNumberFormat="1" applyFont="1" applyFill="1" applyBorder="1"/>
    <xf numFmtId="3" fontId="2" fillId="0" borderId="26" xfId="0" applyNumberFormat="1" applyFont="1" applyFill="1" applyBorder="1"/>
    <xf numFmtId="0" fontId="1" fillId="0" borderId="13" xfId="0" applyNumberFormat="1" applyFont="1" applyFill="1" applyBorder="1" applyAlignment="1">
      <alignment vertical="center"/>
    </xf>
    <xf numFmtId="3" fontId="1" fillId="0" borderId="12" xfId="0" applyNumberFormat="1" applyFont="1" applyFill="1" applyBorder="1"/>
    <xf numFmtId="3" fontId="1" fillId="0" borderId="32" xfId="0" applyNumberFormat="1" applyFont="1" applyFill="1" applyBorder="1"/>
    <xf numFmtId="165" fontId="1" fillId="0" borderId="13" xfId="0" applyNumberFormat="1" applyFont="1" applyFill="1" applyBorder="1"/>
    <xf numFmtId="3" fontId="1" fillId="0" borderId="26" xfId="0" applyNumberFormat="1" applyFont="1" applyFill="1" applyBorder="1"/>
    <xf numFmtId="0" fontId="2" fillId="0" borderId="0" xfId="0" applyFont="1" applyFill="1"/>
    <xf numFmtId="0" fontId="1" fillId="0" borderId="26" xfId="0" applyFont="1" applyFill="1" applyBorder="1"/>
    <xf numFmtId="0" fontId="1" fillId="0" borderId="13" xfId="0" applyFont="1" applyFill="1" applyBorder="1" applyAlignment="1">
      <alignment horizontal="center"/>
    </xf>
    <xf numFmtId="0" fontId="1" fillId="0" borderId="0" xfId="0" applyFont="1" applyFill="1" applyBorder="1"/>
    <xf numFmtId="0" fontId="3" fillId="0" borderId="0" xfId="0" applyFont="1" applyFill="1"/>
    <xf numFmtId="3" fontId="1" fillId="0" borderId="0" xfId="0" applyNumberFormat="1" applyFont="1" applyFill="1"/>
    <xf numFmtId="165" fontId="1" fillId="0" borderId="0" xfId="0" applyNumberFormat="1" applyFont="1" applyFill="1"/>
    <xf numFmtId="165" fontId="2" fillId="0" borderId="0" xfId="0" applyNumberFormat="1" applyFont="1" applyFill="1" applyBorder="1"/>
    <xf numFmtId="0" fontId="3" fillId="0" borderId="11" xfId="0" applyNumberFormat="1" applyFont="1" applyFill="1" applyBorder="1" applyAlignment="1">
      <alignment vertical="center"/>
    </xf>
    <xf numFmtId="3" fontId="1" fillId="0" borderId="10" xfId="0" applyNumberFormat="1" applyFont="1" applyFill="1" applyBorder="1"/>
    <xf numFmtId="3" fontId="1" fillId="0" borderId="11" xfId="0" applyNumberFormat="1" applyFont="1" applyFill="1" applyBorder="1"/>
    <xf numFmtId="3" fontId="1" fillId="0" borderId="31" xfId="0" applyNumberFormat="1" applyFont="1" applyFill="1" applyBorder="1"/>
    <xf numFmtId="165" fontId="1" fillId="0" borderId="11" xfId="0" applyNumberFormat="1" applyFont="1" applyFill="1" applyBorder="1"/>
    <xf numFmtId="3" fontId="1" fillId="0" borderId="0" xfId="0" applyNumberFormat="1" applyFont="1" applyFill="1" applyBorder="1"/>
    <xf numFmtId="165" fontId="1" fillId="0" borderId="0" xfId="0" applyNumberFormat="1" applyFont="1" applyFill="1" applyBorder="1"/>
    <xf numFmtId="0" fontId="3" fillId="0" borderId="13" xfId="0" applyNumberFormat="1" applyFont="1" applyFill="1" applyBorder="1" applyAlignment="1">
      <alignment horizontal="left" vertical="center"/>
    </xf>
    <xf numFmtId="3" fontId="1" fillId="0" borderId="13" xfId="0" applyNumberFormat="1" applyFont="1" applyFill="1" applyBorder="1"/>
    <xf numFmtId="165" fontId="1" fillId="0" borderId="26" xfId="0" applyNumberFormat="1" applyFont="1" applyFill="1" applyBorder="1"/>
    <xf numFmtId="165" fontId="2" fillId="0" borderId="26" xfId="0" applyNumberFormat="1" applyFont="1" applyFill="1" applyBorder="1"/>
    <xf numFmtId="0" fontId="1" fillId="0" borderId="0" xfId="0" applyFont="1" applyBorder="1"/>
    <xf numFmtId="0" fontId="12" fillId="0" borderId="0" xfId="0" applyFont="1" applyAlignment="1">
      <alignment horizontal="left" vertical="top" wrapText="1"/>
    </xf>
    <xf numFmtId="0" fontId="2" fillId="0" borderId="30"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4" xfId="0" applyFont="1" applyFill="1" applyBorder="1" applyAlignment="1">
      <alignment horizontal="center" vertical="center"/>
    </xf>
    <xf numFmtId="0" fontId="1" fillId="0" borderId="30" xfId="0" applyFont="1" applyFill="1" applyBorder="1" applyAlignment="1">
      <alignment horizontal="center"/>
    </xf>
    <xf numFmtId="0" fontId="1" fillId="0" borderId="4" xfId="0" applyFont="1" applyFill="1" applyBorder="1" applyAlignment="1">
      <alignment horizontal="center"/>
    </xf>
    <xf numFmtId="0" fontId="1" fillId="0" borderId="30" xfId="0" applyFont="1" applyFill="1" applyBorder="1" applyAlignment="1">
      <alignment horizontal="center" vertical="center"/>
    </xf>
    <xf numFmtId="0" fontId="1" fillId="0" borderId="24" xfId="0" applyFont="1" applyFill="1" applyBorder="1" applyAlignment="1">
      <alignment horizontal="center" vertical="center"/>
    </xf>
    <xf numFmtId="0" fontId="1" fillId="0" borderId="4" xfId="0" applyFont="1" applyFill="1" applyBorder="1" applyAlignment="1">
      <alignment horizontal="center" vertical="center"/>
    </xf>
    <xf numFmtId="0" fontId="2" fillId="0" borderId="26" xfId="0" applyFont="1" applyFill="1" applyBorder="1" applyAlignment="1">
      <alignment horizontal="center" vertical="center"/>
    </xf>
    <xf numFmtId="0" fontId="4" fillId="0" borderId="32" xfId="0" applyFont="1" applyFill="1" applyBorder="1" applyAlignment="1">
      <alignment horizontal="center"/>
    </xf>
    <xf numFmtId="0" fontId="4" fillId="0" borderId="13" xfId="0" applyFont="1" applyFill="1" applyBorder="1" applyAlignment="1">
      <alignment horizontal="center"/>
    </xf>
    <xf numFmtId="0" fontId="1" fillId="0" borderId="26" xfId="0" applyFont="1" applyFill="1" applyBorder="1" applyAlignment="1">
      <alignment horizontal="center" vertical="center"/>
    </xf>
    <xf numFmtId="0" fontId="1" fillId="0" borderId="13" xfId="0" applyFont="1" applyFill="1" applyBorder="1" applyAlignment="1">
      <alignment horizontal="center" vertical="center"/>
    </xf>
    <xf numFmtId="0" fontId="7" fillId="0" borderId="25" xfId="1" applyFont="1" applyFill="1" applyBorder="1" applyAlignment="1">
      <alignment horizontal="center" vertical="center" wrapText="1"/>
    </xf>
    <xf numFmtId="0" fontId="7" fillId="0" borderId="9" xfId="1" applyFont="1" applyFill="1" applyBorder="1" applyAlignment="1">
      <alignment horizontal="center" vertical="center" wrapText="1"/>
    </xf>
    <xf numFmtId="0" fontId="7" fillId="0" borderId="0" xfId="1" applyFont="1" applyFill="1" applyBorder="1" applyAlignment="1">
      <alignment horizontal="center" vertical="center" wrapText="1"/>
    </xf>
    <xf numFmtId="0" fontId="2" fillId="0" borderId="30" xfId="0" applyFont="1" applyFill="1" applyBorder="1" applyAlignment="1">
      <alignment horizontal="center"/>
    </xf>
    <xf numFmtId="0" fontId="2" fillId="0" borderId="24" xfId="0" applyFont="1" applyFill="1" applyBorder="1" applyAlignment="1">
      <alignment horizontal="center"/>
    </xf>
    <xf numFmtId="0" fontId="2" fillId="0" borderId="4" xfId="0" applyFont="1" applyFill="1" applyBorder="1" applyAlignment="1">
      <alignment horizontal="center"/>
    </xf>
    <xf numFmtId="0" fontId="4" fillId="0" borderId="25" xfId="0" applyFont="1" applyBorder="1" applyAlignment="1">
      <alignment horizontal="center" wrapText="1"/>
    </xf>
    <xf numFmtId="0" fontId="4" fillId="0" borderId="26" xfId="0" applyFont="1" applyBorder="1" applyAlignment="1">
      <alignment horizontal="center" wrapText="1"/>
    </xf>
  </cellXfs>
  <cellStyles count="3">
    <cellStyle name="Lien hypertexte" xfId="2" builtinId="8"/>
    <cellStyle name="Normal" xfId="0" builtinId="0"/>
    <cellStyle name="Normal_Tab III Taux de poursuit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276464789885984E-2"/>
          <c:y val="7.5870903332259862E-2"/>
          <c:w val="0.91963024927073378"/>
          <c:h val="0.81471925819969837"/>
        </c:manualLayout>
      </c:layout>
      <c:lineChart>
        <c:grouping val="standard"/>
        <c:varyColors val="0"/>
        <c:ser>
          <c:idx val="0"/>
          <c:order val="0"/>
          <c:tx>
            <c:strRef>
              <c:f>Graph.1!$A$4</c:f>
              <c:strCache>
                <c:ptCount val="1"/>
                <c:pt idx="0">
                  <c:v>Bacheliers généraux</c:v>
                </c:pt>
              </c:strCache>
            </c:strRef>
          </c:tx>
          <c:spPr>
            <a:ln w="28575" cap="rnd">
              <a:solidFill>
                <a:schemeClr val="accent1"/>
              </a:solidFill>
              <a:round/>
            </a:ln>
            <a:effectLst/>
          </c:spPr>
          <c:marker>
            <c:symbol val="none"/>
          </c:marker>
          <c:cat>
            <c:numRef>
              <c:f>Graph.1!$B$3:$AK$3</c:f>
              <c:numCache>
                <c:formatCode>General</c:formatCode>
                <c:ptCount val="36"/>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pt idx="17">
                  <c:v>2011</c:v>
                </c:pt>
                <c:pt idx="18">
                  <c:v>2012</c:v>
                </c:pt>
                <c:pt idx="19">
                  <c:v>2013</c:v>
                </c:pt>
                <c:pt idx="20">
                  <c:v>2014</c:v>
                </c:pt>
                <c:pt idx="21">
                  <c:v>2015</c:v>
                </c:pt>
                <c:pt idx="22">
                  <c:v>2016</c:v>
                </c:pt>
                <c:pt idx="23">
                  <c:v>2017</c:v>
                </c:pt>
                <c:pt idx="24">
                  <c:v>2018</c:v>
                </c:pt>
                <c:pt idx="25">
                  <c:v>2019</c:v>
                </c:pt>
                <c:pt idx="26">
                  <c:v>2020</c:v>
                </c:pt>
                <c:pt idx="27">
                  <c:v>2021</c:v>
                </c:pt>
                <c:pt idx="28">
                  <c:v>2022</c:v>
                </c:pt>
                <c:pt idx="29">
                  <c:v>2023</c:v>
                </c:pt>
                <c:pt idx="30">
                  <c:v>2024</c:v>
                </c:pt>
                <c:pt idx="31">
                  <c:v>2025</c:v>
                </c:pt>
                <c:pt idx="32">
                  <c:v>2026</c:v>
                </c:pt>
                <c:pt idx="33">
                  <c:v>2027</c:v>
                </c:pt>
                <c:pt idx="34">
                  <c:v>2028</c:v>
                </c:pt>
                <c:pt idx="35">
                  <c:v>2029</c:v>
                </c:pt>
              </c:numCache>
            </c:numRef>
          </c:cat>
          <c:val>
            <c:numRef>
              <c:f>Graph.1!$B$4:$AK$4</c:f>
              <c:numCache>
                <c:formatCode>#,##0</c:formatCode>
                <c:ptCount val="36"/>
                <c:pt idx="0">
                  <c:v>279586</c:v>
                </c:pt>
                <c:pt idx="1">
                  <c:v>287046</c:v>
                </c:pt>
                <c:pt idx="2">
                  <c:v>264727</c:v>
                </c:pt>
                <c:pt idx="3">
                  <c:v>268868</c:v>
                </c:pt>
                <c:pt idx="4">
                  <c:v>275113</c:v>
                </c:pt>
                <c:pt idx="5">
                  <c:v>266285</c:v>
                </c:pt>
                <c:pt idx="6">
                  <c:v>271155</c:v>
                </c:pt>
                <c:pt idx="7">
                  <c:v>258785</c:v>
                </c:pt>
                <c:pt idx="8">
                  <c:v>258192</c:v>
                </c:pt>
                <c:pt idx="9">
                  <c:v>268335</c:v>
                </c:pt>
                <c:pt idx="10">
                  <c:v>261137</c:v>
                </c:pt>
                <c:pt idx="11">
                  <c:v>272512</c:v>
                </c:pt>
                <c:pt idx="12">
                  <c:v>282788</c:v>
                </c:pt>
                <c:pt idx="13">
                  <c:v>281733</c:v>
                </c:pt>
                <c:pt idx="14">
                  <c:v>279698</c:v>
                </c:pt>
                <c:pt idx="15">
                  <c:v>286762</c:v>
                </c:pt>
                <c:pt idx="16">
                  <c:v>279798</c:v>
                </c:pt>
                <c:pt idx="17">
                  <c:v>283821</c:v>
                </c:pt>
                <c:pt idx="18">
                  <c:v>293837</c:v>
                </c:pt>
                <c:pt idx="19">
                  <c:v>305316</c:v>
                </c:pt>
                <c:pt idx="20">
                  <c:v>305667</c:v>
                </c:pt>
                <c:pt idx="21">
                  <c:v>317054</c:v>
                </c:pt>
                <c:pt idx="22">
                  <c:v>327078</c:v>
                </c:pt>
                <c:pt idx="23">
                  <c:v>337714</c:v>
                </c:pt>
                <c:pt idx="24">
                  <c:v>359455</c:v>
                </c:pt>
                <c:pt idx="25">
                  <c:v>356380.30670000002</c:v>
                </c:pt>
                <c:pt idx="26">
                  <c:v>384158</c:v>
                </c:pt>
                <c:pt idx="27">
                  <c:v>373187.04590000003</c:v>
                </c:pt>
                <c:pt idx="28">
                  <c:v>352172.42379999999</c:v>
                </c:pt>
                <c:pt idx="29">
                  <c:v>367507.8553</c:v>
                </c:pt>
                <c:pt idx="30">
                  <c:v>372872.36949999997</c:v>
                </c:pt>
                <c:pt idx="31">
                  <c:v>373520.86170000001</c:v>
                </c:pt>
                <c:pt idx="32">
                  <c:v>377612.18300000002</c:v>
                </c:pt>
                <c:pt idx="33">
                  <c:v>374015.5552</c:v>
                </c:pt>
                <c:pt idx="34">
                  <c:v>376163.82010000001</c:v>
                </c:pt>
                <c:pt idx="35">
                  <c:v>372574.43079999997</c:v>
                </c:pt>
              </c:numCache>
            </c:numRef>
          </c:val>
          <c:smooth val="0"/>
          <c:extLst>
            <c:ext xmlns:c16="http://schemas.microsoft.com/office/drawing/2014/chart" uri="{C3380CC4-5D6E-409C-BE32-E72D297353CC}">
              <c16:uniqueId val="{00000000-EF73-45D1-9041-9B5FF6F86510}"/>
            </c:ext>
          </c:extLst>
        </c:ser>
        <c:ser>
          <c:idx val="1"/>
          <c:order val="1"/>
          <c:tx>
            <c:strRef>
              <c:f>Graph.1!$A$5</c:f>
              <c:strCache>
                <c:ptCount val="1"/>
                <c:pt idx="0">
                  <c:v>Bacheliers technologiques</c:v>
                </c:pt>
              </c:strCache>
            </c:strRef>
          </c:tx>
          <c:spPr>
            <a:ln w="28575" cap="rnd">
              <a:solidFill>
                <a:schemeClr val="accent2"/>
              </a:solidFill>
              <a:round/>
            </a:ln>
            <a:effectLst/>
          </c:spPr>
          <c:marker>
            <c:symbol val="none"/>
          </c:marker>
          <c:cat>
            <c:numRef>
              <c:f>Graph.1!$B$3:$AK$3</c:f>
              <c:numCache>
                <c:formatCode>General</c:formatCode>
                <c:ptCount val="36"/>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pt idx="17">
                  <c:v>2011</c:v>
                </c:pt>
                <c:pt idx="18">
                  <c:v>2012</c:v>
                </c:pt>
                <c:pt idx="19">
                  <c:v>2013</c:v>
                </c:pt>
                <c:pt idx="20">
                  <c:v>2014</c:v>
                </c:pt>
                <c:pt idx="21">
                  <c:v>2015</c:v>
                </c:pt>
                <c:pt idx="22">
                  <c:v>2016</c:v>
                </c:pt>
                <c:pt idx="23">
                  <c:v>2017</c:v>
                </c:pt>
                <c:pt idx="24">
                  <c:v>2018</c:v>
                </c:pt>
                <c:pt idx="25">
                  <c:v>2019</c:v>
                </c:pt>
                <c:pt idx="26">
                  <c:v>2020</c:v>
                </c:pt>
                <c:pt idx="27">
                  <c:v>2021</c:v>
                </c:pt>
                <c:pt idx="28">
                  <c:v>2022</c:v>
                </c:pt>
                <c:pt idx="29">
                  <c:v>2023</c:v>
                </c:pt>
                <c:pt idx="30">
                  <c:v>2024</c:v>
                </c:pt>
                <c:pt idx="31">
                  <c:v>2025</c:v>
                </c:pt>
                <c:pt idx="32">
                  <c:v>2026</c:v>
                </c:pt>
                <c:pt idx="33">
                  <c:v>2027</c:v>
                </c:pt>
                <c:pt idx="34">
                  <c:v>2028</c:v>
                </c:pt>
                <c:pt idx="35">
                  <c:v>2029</c:v>
                </c:pt>
              </c:numCache>
            </c:numRef>
          </c:cat>
          <c:val>
            <c:numRef>
              <c:f>Graph.1!$B$5:$AK$5</c:f>
              <c:numCache>
                <c:formatCode>#,##0</c:formatCode>
                <c:ptCount val="36"/>
                <c:pt idx="0">
                  <c:v>130282</c:v>
                </c:pt>
                <c:pt idx="1">
                  <c:v>138267</c:v>
                </c:pt>
                <c:pt idx="2">
                  <c:v>135882</c:v>
                </c:pt>
                <c:pt idx="3">
                  <c:v>136204</c:v>
                </c:pt>
                <c:pt idx="4">
                  <c:v>144830</c:v>
                </c:pt>
                <c:pt idx="5">
                  <c:v>149103</c:v>
                </c:pt>
                <c:pt idx="6">
                  <c:v>152778</c:v>
                </c:pt>
                <c:pt idx="7">
                  <c:v>147944</c:v>
                </c:pt>
                <c:pt idx="8">
                  <c:v>141983</c:v>
                </c:pt>
                <c:pt idx="9">
                  <c:v>142799</c:v>
                </c:pt>
                <c:pt idx="10">
                  <c:v>143277</c:v>
                </c:pt>
                <c:pt idx="11">
                  <c:v>140828</c:v>
                </c:pt>
                <c:pt idx="12">
                  <c:v>140707</c:v>
                </c:pt>
                <c:pt idx="13">
                  <c:v>137605</c:v>
                </c:pt>
                <c:pt idx="14">
                  <c:v>135886</c:v>
                </c:pt>
                <c:pt idx="15">
                  <c:v>131602</c:v>
                </c:pt>
                <c:pt idx="16">
                  <c:v>133431</c:v>
                </c:pt>
                <c:pt idx="17">
                  <c:v>129472</c:v>
                </c:pt>
                <c:pt idx="18">
                  <c:v>125121</c:v>
                </c:pt>
                <c:pt idx="19">
                  <c:v>124683</c:v>
                </c:pt>
                <c:pt idx="20">
                  <c:v>129210</c:v>
                </c:pt>
                <c:pt idx="21">
                  <c:v>125144</c:v>
                </c:pt>
                <c:pt idx="22">
                  <c:v>126578</c:v>
                </c:pt>
                <c:pt idx="23">
                  <c:v>128488</c:v>
                </c:pt>
                <c:pt idx="24">
                  <c:v>136182</c:v>
                </c:pt>
                <c:pt idx="25">
                  <c:v>138279.93840000001</c:v>
                </c:pt>
                <c:pt idx="26">
                  <c:v>149972</c:v>
                </c:pt>
                <c:pt idx="27">
                  <c:v>137973.6545</c:v>
                </c:pt>
                <c:pt idx="28">
                  <c:v>127524.8881</c:v>
                </c:pt>
                <c:pt idx="29">
                  <c:v>132461.2782</c:v>
                </c:pt>
                <c:pt idx="30">
                  <c:v>134457.0386</c:v>
                </c:pt>
                <c:pt idx="31">
                  <c:v>134842.2347</c:v>
                </c:pt>
                <c:pt idx="32">
                  <c:v>136454.698</c:v>
                </c:pt>
                <c:pt idx="33">
                  <c:v>135302.4472</c:v>
                </c:pt>
                <c:pt idx="34">
                  <c:v>136129.0815</c:v>
                </c:pt>
                <c:pt idx="35">
                  <c:v>134975.27059999999</c:v>
                </c:pt>
              </c:numCache>
            </c:numRef>
          </c:val>
          <c:smooth val="0"/>
          <c:extLst>
            <c:ext xmlns:c16="http://schemas.microsoft.com/office/drawing/2014/chart" uri="{C3380CC4-5D6E-409C-BE32-E72D297353CC}">
              <c16:uniqueId val="{00000001-EF73-45D1-9041-9B5FF6F86510}"/>
            </c:ext>
          </c:extLst>
        </c:ser>
        <c:ser>
          <c:idx val="2"/>
          <c:order val="2"/>
          <c:tx>
            <c:strRef>
              <c:f>Graph.1!$A$6</c:f>
              <c:strCache>
                <c:ptCount val="1"/>
                <c:pt idx="0">
                  <c:v>Bacheliers professionnels</c:v>
                </c:pt>
              </c:strCache>
            </c:strRef>
          </c:tx>
          <c:spPr>
            <a:ln w="28575" cap="rnd">
              <a:solidFill>
                <a:schemeClr val="accent3"/>
              </a:solidFill>
              <a:round/>
            </a:ln>
            <a:effectLst/>
          </c:spPr>
          <c:marker>
            <c:symbol val="none"/>
          </c:marker>
          <c:cat>
            <c:numRef>
              <c:f>Graph.1!$B$3:$AK$3</c:f>
              <c:numCache>
                <c:formatCode>General</c:formatCode>
                <c:ptCount val="36"/>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pt idx="17">
                  <c:v>2011</c:v>
                </c:pt>
                <c:pt idx="18">
                  <c:v>2012</c:v>
                </c:pt>
                <c:pt idx="19">
                  <c:v>2013</c:v>
                </c:pt>
                <c:pt idx="20">
                  <c:v>2014</c:v>
                </c:pt>
                <c:pt idx="21">
                  <c:v>2015</c:v>
                </c:pt>
                <c:pt idx="22">
                  <c:v>2016</c:v>
                </c:pt>
                <c:pt idx="23">
                  <c:v>2017</c:v>
                </c:pt>
                <c:pt idx="24">
                  <c:v>2018</c:v>
                </c:pt>
                <c:pt idx="25">
                  <c:v>2019</c:v>
                </c:pt>
                <c:pt idx="26">
                  <c:v>2020</c:v>
                </c:pt>
                <c:pt idx="27">
                  <c:v>2021</c:v>
                </c:pt>
                <c:pt idx="28">
                  <c:v>2022</c:v>
                </c:pt>
                <c:pt idx="29">
                  <c:v>2023</c:v>
                </c:pt>
                <c:pt idx="30">
                  <c:v>2024</c:v>
                </c:pt>
                <c:pt idx="31">
                  <c:v>2025</c:v>
                </c:pt>
                <c:pt idx="32">
                  <c:v>2026</c:v>
                </c:pt>
                <c:pt idx="33">
                  <c:v>2027</c:v>
                </c:pt>
                <c:pt idx="34">
                  <c:v>2028</c:v>
                </c:pt>
                <c:pt idx="35">
                  <c:v>2029</c:v>
                </c:pt>
              </c:numCache>
            </c:numRef>
          </c:cat>
          <c:val>
            <c:numRef>
              <c:f>Graph.1!$B$6:$AK$6</c:f>
              <c:numCache>
                <c:formatCode>#,##0</c:formatCode>
                <c:ptCount val="36"/>
                <c:pt idx="0">
                  <c:v>61465</c:v>
                </c:pt>
                <c:pt idx="1">
                  <c:v>65741</c:v>
                </c:pt>
                <c:pt idx="2">
                  <c:v>74514</c:v>
                </c:pt>
                <c:pt idx="3">
                  <c:v>76726</c:v>
                </c:pt>
                <c:pt idx="4">
                  <c:v>81573</c:v>
                </c:pt>
                <c:pt idx="5">
                  <c:v>88296</c:v>
                </c:pt>
                <c:pt idx="6">
                  <c:v>92617</c:v>
                </c:pt>
                <c:pt idx="7">
                  <c:v>92499</c:v>
                </c:pt>
                <c:pt idx="8">
                  <c:v>93580</c:v>
                </c:pt>
                <c:pt idx="9">
                  <c:v>91537</c:v>
                </c:pt>
                <c:pt idx="10">
                  <c:v>93958</c:v>
                </c:pt>
                <c:pt idx="11">
                  <c:v>93268</c:v>
                </c:pt>
                <c:pt idx="12">
                  <c:v>100562</c:v>
                </c:pt>
                <c:pt idx="13">
                  <c:v>104975</c:v>
                </c:pt>
                <c:pt idx="14">
                  <c:v>103311</c:v>
                </c:pt>
                <c:pt idx="15">
                  <c:v>120728</c:v>
                </c:pt>
                <c:pt idx="16">
                  <c:v>118593</c:v>
                </c:pt>
                <c:pt idx="17">
                  <c:v>156063</c:v>
                </c:pt>
                <c:pt idx="18">
                  <c:v>190899</c:v>
                </c:pt>
                <c:pt idx="19">
                  <c:v>159225</c:v>
                </c:pt>
                <c:pt idx="20">
                  <c:v>190773</c:v>
                </c:pt>
                <c:pt idx="21">
                  <c:v>176646</c:v>
                </c:pt>
                <c:pt idx="22">
                  <c:v>179841</c:v>
                </c:pt>
                <c:pt idx="23">
                  <c:v>177570</c:v>
                </c:pt>
                <c:pt idx="24">
                  <c:v>181650</c:v>
                </c:pt>
                <c:pt idx="25">
                  <c:v>173672.78890000001</c:v>
                </c:pt>
                <c:pt idx="26">
                  <c:v>188841.0001</c:v>
                </c:pt>
                <c:pt idx="27">
                  <c:v>190052.81899999999</c:v>
                </c:pt>
                <c:pt idx="28">
                  <c:v>179912.99489999999</c:v>
                </c:pt>
                <c:pt idx="29">
                  <c:v>177176.6715</c:v>
                </c:pt>
                <c:pt idx="30">
                  <c:v>181984.5319</c:v>
                </c:pt>
                <c:pt idx="31">
                  <c:v>182239.65590000001</c:v>
                </c:pt>
                <c:pt idx="32">
                  <c:v>184031.24900000001</c:v>
                </c:pt>
                <c:pt idx="33">
                  <c:v>182278.6575</c:v>
                </c:pt>
                <c:pt idx="34">
                  <c:v>182842.69070000001</c:v>
                </c:pt>
                <c:pt idx="35">
                  <c:v>180994.0656</c:v>
                </c:pt>
              </c:numCache>
            </c:numRef>
          </c:val>
          <c:smooth val="0"/>
          <c:extLst>
            <c:ext xmlns:c16="http://schemas.microsoft.com/office/drawing/2014/chart" uri="{C3380CC4-5D6E-409C-BE32-E72D297353CC}">
              <c16:uniqueId val="{00000002-EF73-45D1-9041-9B5FF6F86510}"/>
            </c:ext>
          </c:extLst>
        </c:ser>
        <c:dLbls>
          <c:showLegendKey val="0"/>
          <c:showVal val="0"/>
          <c:showCatName val="0"/>
          <c:showSerName val="0"/>
          <c:showPercent val="0"/>
          <c:showBubbleSize val="0"/>
        </c:dLbls>
        <c:smooth val="0"/>
        <c:axId val="442641800"/>
        <c:axId val="526271168"/>
      </c:lineChart>
      <c:catAx>
        <c:axId val="44264180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26271168"/>
        <c:crosses val="autoZero"/>
        <c:auto val="1"/>
        <c:lblAlgn val="ctr"/>
        <c:lblOffset val="100"/>
        <c:noMultiLvlLbl val="0"/>
      </c:catAx>
      <c:valAx>
        <c:axId val="526271168"/>
        <c:scaling>
          <c:orientation val="minMax"/>
          <c:max val="4000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426418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52385</xdr:colOff>
      <xdr:row>9</xdr:row>
      <xdr:rowOff>52385</xdr:rowOff>
    </xdr:from>
    <xdr:to>
      <xdr:col>18</xdr:col>
      <xdr:colOff>361950</xdr:colOff>
      <xdr:row>34</xdr:row>
      <xdr:rowOff>161924</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0.73813</cdr:x>
      <cdr:y>0.04992</cdr:y>
    </cdr:from>
    <cdr:to>
      <cdr:x>0.73813</cdr:x>
      <cdr:y>0.903</cdr:y>
    </cdr:to>
    <cdr:cxnSp macro="">
      <cdr:nvCxnSpPr>
        <cdr:cNvPr id="3" name="Connecteur droit 2"/>
        <cdr:cNvCxnSpPr/>
      </cdr:nvCxnSpPr>
      <cdr:spPr>
        <a:xfrm xmlns:a="http://schemas.openxmlformats.org/drawingml/2006/main" flipV="1">
          <a:off x="6443665" y="243207"/>
          <a:ext cx="0" cy="4156250"/>
        </a:xfrm>
        <a:prstGeom xmlns:a="http://schemas.openxmlformats.org/drawingml/2006/main" prst="line">
          <a:avLst/>
        </a:prstGeom>
        <a:ln xmlns:a="http://schemas.openxmlformats.org/drawingml/2006/main" w="25400">
          <a:solidFill>
            <a:srgbClr val="FF0000"/>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0.25696</cdr:x>
      <cdr:y>0.01662</cdr:y>
    </cdr:from>
    <cdr:to>
      <cdr:x>0.46536</cdr:x>
      <cdr:y>0.07161</cdr:y>
    </cdr:to>
    <cdr:sp macro="" textlink="">
      <cdr:nvSpPr>
        <cdr:cNvPr id="4" name="ZoneTexte 3"/>
        <cdr:cNvSpPr txBox="1"/>
      </cdr:nvSpPr>
      <cdr:spPr>
        <a:xfrm xmlns:a="http://schemas.openxmlformats.org/drawingml/2006/main">
          <a:off x="2243140" y="80965"/>
          <a:ext cx="1819275" cy="26791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fr-FR" sz="1200"/>
            <a:t>Constats</a:t>
          </a:r>
        </a:p>
      </cdr:txBody>
    </cdr:sp>
  </cdr:relSizeAnchor>
  <cdr:relSizeAnchor xmlns:cdr="http://schemas.openxmlformats.org/drawingml/2006/chartDrawing">
    <cdr:from>
      <cdr:x>0.80142</cdr:x>
      <cdr:y>0.0147</cdr:y>
    </cdr:from>
    <cdr:to>
      <cdr:x>0.9389</cdr:x>
      <cdr:y>0.06769</cdr:y>
    </cdr:to>
    <cdr:sp macro="" textlink="">
      <cdr:nvSpPr>
        <cdr:cNvPr id="5" name="ZoneTexte 4"/>
        <cdr:cNvSpPr txBox="1"/>
      </cdr:nvSpPr>
      <cdr:spPr>
        <a:xfrm xmlns:a="http://schemas.openxmlformats.org/drawingml/2006/main">
          <a:off x="6996115" y="71607"/>
          <a:ext cx="1200150" cy="25818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fr-FR" sz="1100"/>
            <a:t>Prévisions</a:t>
          </a:r>
        </a:p>
      </cdr:txBody>
    </cdr:sp>
  </cdr:relSizeAnchor>
  <cdr:relSizeAnchor xmlns:cdr="http://schemas.openxmlformats.org/drawingml/2006/chartDrawing">
    <cdr:from>
      <cdr:x>0.20895</cdr:x>
      <cdr:y>0.24731</cdr:y>
    </cdr:from>
    <cdr:to>
      <cdr:x>0.37916</cdr:x>
      <cdr:y>0.3001</cdr:y>
    </cdr:to>
    <cdr:sp macro="" textlink="">
      <cdr:nvSpPr>
        <cdr:cNvPr id="6" name="ZoneTexte 5"/>
        <cdr:cNvSpPr txBox="1"/>
      </cdr:nvSpPr>
      <cdr:spPr>
        <a:xfrm xmlns:a="http://schemas.openxmlformats.org/drawingml/2006/main">
          <a:off x="1824040" y="1204915"/>
          <a:ext cx="1485900" cy="25717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none" rtlCol="0" anchor="ctr"/>
        <a:lstStyle xmlns:a="http://schemas.openxmlformats.org/drawingml/2006/main"/>
        <a:p xmlns:a="http://schemas.openxmlformats.org/drawingml/2006/main">
          <a:pPr algn="ctr"/>
          <a:r>
            <a:rPr lang="fr-FR" sz="1200" b="1">
              <a:solidFill>
                <a:schemeClr val="accent1">
                  <a:lumMod val="75000"/>
                </a:schemeClr>
              </a:solidFill>
            </a:rPr>
            <a:t>Bacheliers généraux</a:t>
          </a:r>
        </a:p>
      </cdr:txBody>
    </cdr:sp>
  </cdr:relSizeAnchor>
  <cdr:relSizeAnchor xmlns:cdr="http://schemas.openxmlformats.org/drawingml/2006/chartDrawing">
    <cdr:from>
      <cdr:x>0.16512</cdr:x>
      <cdr:y>0.50701</cdr:y>
    </cdr:from>
    <cdr:to>
      <cdr:x>0.37916</cdr:x>
      <cdr:y>0.55979</cdr:y>
    </cdr:to>
    <cdr:sp macro="" textlink="">
      <cdr:nvSpPr>
        <cdr:cNvPr id="7" name="ZoneTexte 1"/>
        <cdr:cNvSpPr txBox="1"/>
      </cdr:nvSpPr>
      <cdr:spPr>
        <a:xfrm xmlns:a="http://schemas.openxmlformats.org/drawingml/2006/main">
          <a:off x="1441450" y="2470150"/>
          <a:ext cx="1868490" cy="257175"/>
        </a:xfrm>
        <a:prstGeom xmlns:a="http://schemas.openxmlformats.org/drawingml/2006/main" prst="rect">
          <a:avLst/>
        </a:prstGeom>
        <a:solidFill xmlns:a="http://schemas.openxmlformats.org/drawingml/2006/main">
          <a:schemeClr val="bg1"/>
        </a:solidFill>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1">
              <a:solidFill>
                <a:schemeClr val="accent2"/>
              </a:solidFill>
            </a:rPr>
            <a:t>Bacheliers technologiques</a:t>
          </a:r>
        </a:p>
      </cdr:txBody>
    </cdr:sp>
  </cdr:relSizeAnchor>
  <cdr:relSizeAnchor xmlns:cdr="http://schemas.openxmlformats.org/drawingml/2006/chartDrawing">
    <cdr:from>
      <cdr:x>0.22295</cdr:x>
      <cdr:y>0.73183</cdr:y>
    </cdr:from>
    <cdr:to>
      <cdr:x>0.43372</cdr:x>
      <cdr:y>0.78462</cdr:y>
    </cdr:to>
    <cdr:sp macro="" textlink="">
      <cdr:nvSpPr>
        <cdr:cNvPr id="8" name="ZoneTexte 1"/>
        <cdr:cNvSpPr txBox="1"/>
      </cdr:nvSpPr>
      <cdr:spPr>
        <a:xfrm xmlns:a="http://schemas.openxmlformats.org/drawingml/2006/main">
          <a:off x="1946274" y="3565525"/>
          <a:ext cx="1839915" cy="257175"/>
        </a:xfrm>
        <a:prstGeom xmlns:a="http://schemas.openxmlformats.org/drawingml/2006/main" prst="rect">
          <a:avLst/>
        </a:prstGeom>
        <a:solidFill xmlns:a="http://schemas.openxmlformats.org/drawingml/2006/main">
          <a:schemeClr val="bg1"/>
        </a:solidFill>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1">
              <a:solidFill>
                <a:schemeClr val="bg1">
                  <a:lumMod val="50000"/>
                </a:schemeClr>
              </a:solidFill>
            </a:rPr>
            <a:t>Bacheliers professionnels</a:t>
          </a: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7"/>
  <sheetViews>
    <sheetView tabSelected="1" workbookViewId="0"/>
  </sheetViews>
  <sheetFormatPr baseColWidth="10" defaultRowHeight="15" x14ac:dyDescent="0.25"/>
  <cols>
    <col min="1" max="1" width="2.85546875" style="149" customWidth="1"/>
    <col min="2" max="2" width="15.28515625" style="149" customWidth="1"/>
    <col min="3" max="16384" width="11.42578125" style="149"/>
  </cols>
  <sheetData>
    <row r="2" spans="2:10" x14ac:dyDescent="0.25">
      <c r="B2" s="140" t="s">
        <v>74</v>
      </c>
    </row>
    <row r="4" spans="2:10" x14ac:dyDescent="0.25">
      <c r="B4" s="150" t="s">
        <v>75</v>
      </c>
      <c r="C4" s="149" t="s">
        <v>80</v>
      </c>
    </row>
    <row r="5" spans="2:10" x14ac:dyDescent="0.25">
      <c r="B5" s="150" t="s">
        <v>76</v>
      </c>
      <c r="C5" s="149" t="s">
        <v>102</v>
      </c>
    </row>
    <row r="6" spans="2:10" x14ac:dyDescent="0.25">
      <c r="B6" s="150" t="s">
        <v>77</v>
      </c>
      <c r="C6" s="149" t="s">
        <v>81</v>
      </c>
    </row>
    <row r="7" spans="2:10" x14ac:dyDescent="0.25">
      <c r="B7" s="150" t="s">
        <v>78</v>
      </c>
      <c r="C7" s="149" t="s">
        <v>82</v>
      </c>
    </row>
    <row r="8" spans="2:10" x14ac:dyDescent="0.25">
      <c r="B8" s="150" t="s">
        <v>79</v>
      </c>
      <c r="C8" s="149" t="s">
        <v>83</v>
      </c>
    </row>
    <row r="10" spans="2:10" x14ac:dyDescent="0.25">
      <c r="B10" s="200" t="s">
        <v>89</v>
      </c>
      <c r="C10" s="200"/>
      <c r="D10" s="200"/>
      <c r="E10" s="200"/>
      <c r="F10" s="200"/>
      <c r="G10" s="200"/>
      <c r="H10" s="200"/>
      <c r="I10" s="200"/>
      <c r="J10" s="200"/>
    </row>
    <row r="11" spans="2:10" ht="15" customHeight="1" x14ac:dyDescent="0.25">
      <c r="B11" s="200" t="s">
        <v>91</v>
      </c>
      <c r="C11" s="200"/>
      <c r="D11" s="200"/>
      <c r="E11" s="200"/>
      <c r="F11" s="200"/>
      <c r="G11" s="200"/>
      <c r="H11" s="200"/>
      <c r="I11" s="200"/>
      <c r="J11" s="200"/>
    </row>
    <row r="12" spans="2:10" x14ac:dyDescent="0.25">
      <c r="B12" s="200"/>
      <c r="C12" s="200"/>
      <c r="D12" s="200"/>
      <c r="E12" s="200"/>
      <c r="F12" s="200"/>
      <c r="G12" s="200"/>
      <c r="H12" s="200"/>
      <c r="I12" s="200"/>
      <c r="J12" s="200"/>
    </row>
    <row r="13" spans="2:10" x14ac:dyDescent="0.25">
      <c r="B13" s="200"/>
      <c r="C13" s="200"/>
      <c r="D13" s="200"/>
      <c r="E13" s="200"/>
      <c r="F13" s="200"/>
      <c r="G13" s="200"/>
      <c r="H13" s="200"/>
      <c r="I13" s="200"/>
      <c r="J13" s="200"/>
    </row>
    <row r="14" spans="2:10" x14ac:dyDescent="0.25">
      <c r="B14" s="200"/>
      <c r="C14" s="200"/>
      <c r="D14" s="200"/>
      <c r="E14" s="200"/>
      <c r="F14" s="200"/>
      <c r="G14" s="200"/>
      <c r="H14" s="200"/>
      <c r="I14" s="200"/>
      <c r="J14" s="200"/>
    </row>
    <row r="15" spans="2:10" x14ac:dyDescent="0.25">
      <c r="B15" s="200"/>
      <c r="C15" s="200"/>
      <c r="D15" s="200"/>
      <c r="E15" s="200"/>
      <c r="F15" s="200"/>
      <c r="G15" s="200"/>
      <c r="H15" s="200"/>
      <c r="I15" s="200"/>
      <c r="J15" s="200"/>
    </row>
    <row r="16" spans="2:10" x14ac:dyDescent="0.25">
      <c r="B16" s="200" t="s">
        <v>90</v>
      </c>
      <c r="C16" s="200"/>
      <c r="D16" s="200"/>
      <c r="E16" s="200"/>
      <c r="F16" s="200"/>
      <c r="G16" s="200"/>
      <c r="H16" s="200"/>
      <c r="I16" s="200"/>
      <c r="J16" s="200"/>
    </row>
    <row r="17" spans="2:10" x14ac:dyDescent="0.25">
      <c r="B17" s="200"/>
      <c r="C17" s="200"/>
      <c r="D17" s="200"/>
      <c r="E17" s="200"/>
      <c r="F17" s="200"/>
      <c r="G17" s="200"/>
      <c r="H17" s="200"/>
      <c r="I17" s="200"/>
      <c r="J17" s="200"/>
    </row>
  </sheetData>
  <mergeCells count="3">
    <mergeCell ref="B10:J10"/>
    <mergeCell ref="B11:J15"/>
    <mergeCell ref="B16:J17"/>
  </mergeCells>
  <hyperlinks>
    <hyperlink ref="B4" location="Tab.1!A1" display="Tableau 1"/>
    <hyperlink ref="B5" location="Tab.2!A1" display="Tableau 2"/>
    <hyperlink ref="B6" location="Tab.3!A1" display="Tableau 3"/>
    <hyperlink ref="B7" location="Tab.4!A1" display="Tableau 4"/>
    <hyperlink ref="B8" location="Graph.1!A1" display="Graphique 1"/>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5"/>
  <sheetViews>
    <sheetView workbookViewId="0">
      <selection activeCell="A29" sqref="A29"/>
    </sheetView>
  </sheetViews>
  <sheetFormatPr baseColWidth="10" defaultRowHeight="12.75" x14ac:dyDescent="0.2"/>
  <cols>
    <col min="1" max="1" width="43" style="169" bestFit="1" customWidth="1"/>
    <col min="2" max="18" width="9.42578125" style="169" customWidth="1"/>
    <col min="19" max="19" width="8.85546875" style="169" customWidth="1"/>
    <col min="20" max="16384" width="11.42578125" style="169"/>
  </cols>
  <sheetData>
    <row r="1" spans="1:19" x14ac:dyDescent="0.2">
      <c r="A1" s="180" t="s">
        <v>24</v>
      </c>
    </row>
    <row r="2" spans="1:19" x14ac:dyDescent="0.2">
      <c r="A2" s="181"/>
      <c r="B2" s="181"/>
      <c r="C2" s="181"/>
      <c r="D2" s="181"/>
      <c r="E2" s="181"/>
      <c r="F2" s="181"/>
      <c r="G2" s="181"/>
      <c r="H2" s="181"/>
      <c r="I2" s="181"/>
      <c r="J2" s="181"/>
      <c r="K2" s="181"/>
      <c r="L2" s="181"/>
      <c r="M2" s="181"/>
      <c r="N2" s="181"/>
      <c r="O2" s="181"/>
      <c r="P2" s="181"/>
      <c r="Q2" s="181"/>
      <c r="R2" s="181"/>
    </row>
    <row r="3" spans="1:19" ht="15" customHeight="1" x14ac:dyDescent="0.2">
      <c r="A3" s="44"/>
      <c r="B3" s="1">
        <v>2018</v>
      </c>
      <c r="C3" s="1">
        <v>2019</v>
      </c>
      <c r="D3" s="201" t="s">
        <v>15</v>
      </c>
      <c r="E3" s="203"/>
      <c r="F3" s="161">
        <v>2020</v>
      </c>
      <c r="G3" s="201" t="s">
        <v>16</v>
      </c>
      <c r="H3" s="203"/>
      <c r="I3" s="161">
        <v>2021</v>
      </c>
      <c r="J3" s="201" t="s">
        <v>17</v>
      </c>
      <c r="K3" s="203"/>
      <c r="L3" s="161">
        <v>2022</v>
      </c>
      <c r="M3" s="161">
        <v>2024</v>
      </c>
      <c r="N3" s="161">
        <v>2026</v>
      </c>
      <c r="O3" s="161">
        <v>2028</v>
      </c>
      <c r="P3" s="161">
        <v>2029</v>
      </c>
      <c r="Q3" s="201" t="s">
        <v>18</v>
      </c>
      <c r="R3" s="202"/>
      <c r="S3" s="37"/>
    </row>
    <row r="4" spans="1:19" x14ac:dyDescent="0.2">
      <c r="A4" s="48"/>
      <c r="B4" s="204" t="s">
        <v>38</v>
      </c>
      <c r="C4" s="205"/>
      <c r="D4" s="162" t="s">
        <v>19</v>
      </c>
      <c r="E4" s="163" t="s">
        <v>20</v>
      </c>
      <c r="F4" s="182" t="s">
        <v>21</v>
      </c>
      <c r="G4" s="162" t="s">
        <v>19</v>
      </c>
      <c r="H4" s="163" t="s">
        <v>20</v>
      </c>
      <c r="I4" s="163" t="s">
        <v>21</v>
      </c>
      <c r="J4" s="162" t="s">
        <v>19</v>
      </c>
      <c r="K4" s="163" t="s">
        <v>20</v>
      </c>
      <c r="L4" s="206" t="s">
        <v>22</v>
      </c>
      <c r="M4" s="207"/>
      <c r="N4" s="207"/>
      <c r="O4" s="207"/>
      <c r="P4" s="208"/>
      <c r="Q4" s="162" t="s">
        <v>19</v>
      </c>
      <c r="R4" s="162" t="s">
        <v>20</v>
      </c>
      <c r="S4" s="38"/>
    </row>
    <row r="5" spans="1:19" x14ac:dyDescent="0.2">
      <c r="A5" s="45" t="s">
        <v>1</v>
      </c>
      <c r="B5" s="46">
        <v>1494031.6</v>
      </c>
      <c r="C5" s="46">
        <v>1513616.1333999999</v>
      </c>
      <c r="D5" s="39">
        <v>19584.53339999984</v>
      </c>
      <c r="E5" s="50">
        <f>(C5-B5)/B5*100</f>
        <v>1.3108513501320747</v>
      </c>
      <c r="F5" s="47">
        <v>1537500</v>
      </c>
      <c r="G5" s="47">
        <f>ROUND(F5-C5,-2)</f>
        <v>23900</v>
      </c>
      <c r="H5" s="50">
        <f>(F5-C5)/C5*100</f>
        <v>1.5779341983062973</v>
      </c>
      <c r="I5" s="47">
        <v>1544900</v>
      </c>
      <c r="J5" s="47">
        <f>ROUND(I5-F5,-2)</f>
        <v>7400</v>
      </c>
      <c r="K5" s="50">
        <f>J5/F5*100</f>
        <v>0.48130081300813005</v>
      </c>
      <c r="L5" s="47">
        <v>1539000</v>
      </c>
      <c r="M5" s="47">
        <v>1506000</v>
      </c>
      <c r="N5" s="47">
        <v>1514000</v>
      </c>
      <c r="O5" s="47">
        <v>1520000</v>
      </c>
      <c r="P5" s="47">
        <v>1521000</v>
      </c>
      <c r="Q5" s="39">
        <f>ROUND(P5-C5,-3)</f>
        <v>7000</v>
      </c>
      <c r="R5" s="60">
        <f>Q5/C5*100</f>
        <v>0.46246864350448397</v>
      </c>
      <c r="S5" s="25"/>
    </row>
    <row r="6" spans="1:19" x14ac:dyDescent="0.2">
      <c r="A6" s="5" t="s">
        <v>2</v>
      </c>
      <c r="B6" s="6">
        <v>857414.06669999997</v>
      </c>
      <c r="C6" s="6">
        <v>875733.96669999999</v>
      </c>
      <c r="D6" s="30">
        <v>18319.900000000023</v>
      </c>
      <c r="E6" s="51">
        <f t="shared" ref="E6:E23" si="0">(C6-B6)/B6*100</f>
        <v>2.1366456081726453</v>
      </c>
      <c r="F6" s="7">
        <v>897000</v>
      </c>
      <c r="G6" s="7">
        <f t="shared" ref="G6:G23" si="1">ROUND(F6-C6,-2)</f>
        <v>21300</v>
      </c>
      <c r="H6" s="51">
        <f t="shared" ref="H6:H23" si="2">(F6-C6)/C6*100</f>
        <v>2.428366845257369</v>
      </c>
      <c r="I6" s="7">
        <v>898100</v>
      </c>
      <c r="J6" s="7">
        <f t="shared" ref="J6:J23" si="3">ROUND(I6-F6,-2)</f>
        <v>1100</v>
      </c>
      <c r="K6" s="51">
        <f t="shared" ref="K6:K23" si="4">J6/F6*100</f>
        <v>0.1226309921962096</v>
      </c>
      <c r="L6" s="7">
        <v>884000</v>
      </c>
      <c r="M6" s="7">
        <v>842000</v>
      </c>
      <c r="N6" s="7">
        <v>844000</v>
      </c>
      <c r="O6" s="7">
        <v>849000</v>
      </c>
      <c r="P6" s="7">
        <v>849000</v>
      </c>
      <c r="Q6" s="30">
        <f t="shared" ref="Q6:Q23" si="5">ROUND(P6-C6,-3)</f>
        <v>-27000</v>
      </c>
      <c r="R6" s="61">
        <f t="shared" ref="R6:R23" si="6">Q6/C6*100</f>
        <v>-3.0831280990211249</v>
      </c>
      <c r="S6" s="33"/>
    </row>
    <row r="7" spans="1:19" x14ac:dyDescent="0.2">
      <c r="A7" s="5" t="s">
        <v>3</v>
      </c>
      <c r="B7" s="8">
        <v>579782.53330000001</v>
      </c>
      <c r="C7" s="9">
        <v>582697.5</v>
      </c>
      <c r="D7" s="33">
        <v>2914.9666999999899</v>
      </c>
      <c r="E7" s="52">
        <f t="shared" si="0"/>
        <v>0.50276897501699713</v>
      </c>
      <c r="F7" s="9">
        <v>586200</v>
      </c>
      <c r="G7" s="9">
        <f t="shared" si="1"/>
        <v>3500</v>
      </c>
      <c r="H7" s="52">
        <f t="shared" si="2"/>
        <v>0.60108375271903514</v>
      </c>
      <c r="I7" s="9">
        <v>592900</v>
      </c>
      <c r="J7" s="9">
        <f t="shared" si="3"/>
        <v>6700</v>
      </c>
      <c r="K7" s="52">
        <f t="shared" si="4"/>
        <v>1.1429546229955647</v>
      </c>
      <c r="L7" s="9">
        <v>601000</v>
      </c>
      <c r="M7" s="9">
        <v>610000</v>
      </c>
      <c r="N7" s="9">
        <v>616000</v>
      </c>
      <c r="O7" s="9">
        <v>617000</v>
      </c>
      <c r="P7" s="9">
        <v>618000</v>
      </c>
      <c r="Q7" s="33">
        <f t="shared" si="5"/>
        <v>35000</v>
      </c>
      <c r="R7" s="62">
        <f t="shared" si="6"/>
        <v>6.0065471363786527</v>
      </c>
      <c r="S7" s="33"/>
    </row>
    <row r="8" spans="1:19" x14ac:dyDescent="0.2">
      <c r="A8" s="5" t="s">
        <v>4</v>
      </c>
      <c r="B8" s="10">
        <v>56835</v>
      </c>
      <c r="C8" s="11">
        <v>55184.666700000002</v>
      </c>
      <c r="D8" s="31">
        <v>-1650.3332999999984</v>
      </c>
      <c r="E8" s="53">
        <f t="shared" si="0"/>
        <v>-2.9037271047769835</v>
      </c>
      <c r="F8" s="11">
        <v>54300</v>
      </c>
      <c r="G8" s="11">
        <f t="shared" si="1"/>
        <v>-900</v>
      </c>
      <c r="H8" s="53">
        <f t="shared" si="2"/>
        <v>-1.6031023704633547</v>
      </c>
      <c r="I8" s="11">
        <v>53900</v>
      </c>
      <c r="J8" s="11">
        <f t="shared" si="3"/>
        <v>-400</v>
      </c>
      <c r="K8" s="53">
        <f t="shared" si="4"/>
        <v>-0.73664825046040516</v>
      </c>
      <c r="L8" s="11">
        <v>54000</v>
      </c>
      <c r="M8" s="11">
        <v>54000</v>
      </c>
      <c r="N8" s="11">
        <v>54000</v>
      </c>
      <c r="O8" s="11">
        <v>54000</v>
      </c>
      <c r="P8" s="11">
        <v>54000</v>
      </c>
      <c r="Q8" s="31">
        <f t="shared" si="5"/>
        <v>-1000</v>
      </c>
      <c r="R8" s="63">
        <f t="shared" si="6"/>
        <v>-1.8120975622382438</v>
      </c>
      <c r="S8" s="33"/>
    </row>
    <row r="9" spans="1:19" x14ac:dyDescent="0.2">
      <c r="A9" s="12" t="s">
        <v>5</v>
      </c>
      <c r="B9" s="13">
        <v>120840</v>
      </c>
      <c r="C9" s="14">
        <v>121734</v>
      </c>
      <c r="D9" s="32">
        <v>894</v>
      </c>
      <c r="E9" s="54">
        <f t="shared" si="0"/>
        <v>0.73982125124131082</v>
      </c>
      <c r="F9" s="14">
        <v>123000</v>
      </c>
      <c r="G9" s="14">
        <f t="shared" si="1"/>
        <v>1300</v>
      </c>
      <c r="H9" s="54">
        <f t="shared" si="2"/>
        <v>1.0399723988368081</v>
      </c>
      <c r="I9" s="14">
        <v>122200</v>
      </c>
      <c r="J9" s="14">
        <f t="shared" si="3"/>
        <v>-800</v>
      </c>
      <c r="K9" s="54">
        <f t="shared" si="4"/>
        <v>-0.65040650406504064</v>
      </c>
      <c r="L9" s="14">
        <v>119000</v>
      </c>
      <c r="M9" s="14">
        <v>163000</v>
      </c>
      <c r="N9" s="14">
        <v>175000</v>
      </c>
      <c r="O9" s="14">
        <v>176000</v>
      </c>
      <c r="P9" s="14">
        <v>176000</v>
      </c>
      <c r="Q9" s="32">
        <f t="shared" si="5"/>
        <v>54000</v>
      </c>
      <c r="R9" s="64">
        <f t="shared" si="6"/>
        <v>44.359012272660067</v>
      </c>
      <c r="S9" s="25"/>
    </row>
    <row r="10" spans="1:19" x14ac:dyDescent="0.2">
      <c r="A10" s="5" t="s">
        <v>6</v>
      </c>
      <c r="B10" s="8">
        <v>50291</v>
      </c>
      <c r="C10" s="9">
        <v>50597</v>
      </c>
      <c r="D10" s="33">
        <v>306</v>
      </c>
      <c r="E10" s="52">
        <f t="shared" si="0"/>
        <v>0.60845876995883952</v>
      </c>
      <c r="F10" s="9">
        <v>51000</v>
      </c>
      <c r="G10" s="9">
        <f t="shared" si="1"/>
        <v>400</v>
      </c>
      <c r="H10" s="52">
        <f t="shared" si="2"/>
        <v>0.79648991046900008</v>
      </c>
      <c r="I10" s="9">
        <v>50200</v>
      </c>
      <c r="J10" s="9">
        <f t="shared" si="3"/>
        <v>-800</v>
      </c>
      <c r="K10" s="52">
        <f t="shared" si="4"/>
        <v>-1.5686274509803921</v>
      </c>
      <c r="L10" s="9">
        <v>49000</v>
      </c>
      <c r="M10" s="9">
        <v>68000</v>
      </c>
      <c r="N10" s="9">
        <v>73000</v>
      </c>
      <c r="O10" s="9">
        <v>73000</v>
      </c>
      <c r="P10" s="9">
        <v>73000</v>
      </c>
      <c r="Q10" s="33">
        <f t="shared" si="5"/>
        <v>22000</v>
      </c>
      <c r="R10" s="62">
        <f t="shared" si="6"/>
        <v>43.480838784908194</v>
      </c>
      <c r="S10" s="33"/>
    </row>
    <row r="11" spans="1:19" x14ac:dyDescent="0.2">
      <c r="A11" s="5" t="s">
        <v>7</v>
      </c>
      <c r="B11" s="10">
        <v>70549</v>
      </c>
      <c r="C11" s="11">
        <v>71137</v>
      </c>
      <c r="D11" s="31">
        <v>588</v>
      </c>
      <c r="E11" s="53">
        <f t="shared" si="0"/>
        <v>0.83346326666572168</v>
      </c>
      <c r="F11" s="11">
        <v>72000</v>
      </c>
      <c r="G11" s="11">
        <f t="shared" si="1"/>
        <v>900</v>
      </c>
      <c r="H11" s="53">
        <f t="shared" si="2"/>
        <v>1.2131520868183927</v>
      </c>
      <c r="I11" s="11">
        <v>72000</v>
      </c>
      <c r="J11" s="11">
        <f t="shared" si="3"/>
        <v>0</v>
      </c>
      <c r="K11" s="53">
        <f t="shared" si="4"/>
        <v>0</v>
      </c>
      <c r="L11" s="11">
        <v>70000</v>
      </c>
      <c r="M11" s="11">
        <v>95000</v>
      </c>
      <c r="N11" s="11">
        <v>102000</v>
      </c>
      <c r="O11" s="11">
        <v>103000</v>
      </c>
      <c r="P11" s="11">
        <v>103000</v>
      </c>
      <c r="Q11" s="31">
        <f t="shared" si="5"/>
        <v>32000</v>
      </c>
      <c r="R11" s="63">
        <f t="shared" si="6"/>
        <v>44.98362314969706</v>
      </c>
      <c r="S11" s="33"/>
    </row>
    <row r="12" spans="1:19" x14ac:dyDescent="0.2">
      <c r="A12" s="12" t="s">
        <v>14</v>
      </c>
      <c r="B12" s="13">
        <v>85120.333299999998</v>
      </c>
      <c r="C12" s="14">
        <v>85070.333299999998</v>
      </c>
      <c r="D12" s="32">
        <v>-50</v>
      </c>
      <c r="E12" s="54">
        <f t="shared" si="0"/>
        <v>-5.8740371497112073E-2</v>
      </c>
      <c r="F12" s="14">
        <v>84500</v>
      </c>
      <c r="G12" s="14">
        <f t="shared" si="1"/>
        <v>-600</v>
      </c>
      <c r="H12" s="54">
        <f t="shared" si="2"/>
        <v>-0.67042560887674152</v>
      </c>
      <c r="I12" s="14">
        <v>83800</v>
      </c>
      <c r="J12" s="14">
        <f t="shared" si="3"/>
        <v>-700</v>
      </c>
      <c r="K12" s="54">
        <f t="shared" si="4"/>
        <v>-0.82840236686390534</v>
      </c>
      <c r="L12" s="14">
        <v>81000</v>
      </c>
      <c r="M12" s="14">
        <v>82000</v>
      </c>
      <c r="N12" s="14">
        <v>84000</v>
      </c>
      <c r="O12" s="14">
        <v>84000</v>
      </c>
      <c r="P12" s="14">
        <v>84000</v>
      </c>
      <c r="Q12" s="32">
        <f t="shared" si="5"/>
        <v>-1000</v>
      </c>
      <c r="R12" s="64">
        <f t="shared" si="6"/>
        <v>-1.1754979217884409</v>
      </c>
      <c r="S12" s="25"/>
    </row>
    <row r="13" spans="1:19" x14ac:dyDescent="0.2">
      <c r="A13" s="12" t="s">
        <v>69</v>
      </c>
      <c r="B13" s="13">
        <v>261981</v>
      </c>
      <c r="C13" s="14">
        <v>262415</v>
      </c>
      <c r="D13" s="32">
        <v>434</v>
      </c>
      <c r="E13" s="54">
        <f t="shared" si="0"/>
        <v>0.16566086853626788</v>
      </c>
      <c r="F13" s="14">
        <v>266200</v>
      </c>
      <c r="G13" s="14">
        <f t="shared" si="1"/>
        <v>3800</v>
      </c>
      <c r="H13" s="54">
        <f t="shared" si="2"/>
        <v>1.4423718156355392</v>
      </c>
      <c r="I13" s="14">
        <v>270500</v>
      </c>
      <c r="J13" s="14">
        <f t="shared" si="3"/>
        <v>4300</v>
      </c>
      <c r="K13" s="54">
        <f t="shared" si="4"/>
        <v>1.6153268219383923</v>
      </c>
      <c r="L13" s="14">
        <v>261000</v>
      </c>
      <c r="M13" s="14">
        <v>263000</v>
      </c>
      <c r="N13" s="14">
        <v>268000</v>
      </c>
      <c r="O13" s="14">
        <v>270000</v>
      </c>
      <c r="P13" s="14">
        <v>270000</v>
      </c>
      <c r="Q13" s="32">
        <f t="shared" si="5"/>
        <v>8000</v>
      </c>
      <c r="R13" s="64">
        <f t="shared" si="6"/>
        <v>3.0486062153459215</v>
      </c>
      <c r="S13" s="25"/>
    </row>
    <row r="14" spans="1:19" x14ac:dyDescent="0.2">
      <c r="A14" s="5" t="s">
        <v>8</v>
      </c>
      <c r="B14" s="8">
        <v>86191</v>
      </c>
      <c r="C14" s="9">
        <v>81226</v>
      </c>
      <c r="D14" s="33">
        <v>-4965</v>
      </c>
      <c r="E14" s="52">
        <f t="shared" si="0"/>
        <v>-5.7604622292350705</v>
      </c>
      <c r="F14" s="9">
        <v>84700</v>
      </c>
      <c r="G14" s="9">
        <f t="shared" si="1"/>
        <v>3500</v>
      </c>
      <c r="H14" s="52">
        <f t="shared" si="2"/>
        <v>4.2769556545933574</v>
      </c>
      <c r="I14" s="9">
        <v>83700</v>
      </c>
      <c r="J14" s="9">
        <f t="shared" si="3"/>
        <v>-1000</v>
      </c>
      <c r="K14" s="52">
        <f t="shared" si="4"/>
        <v>-1.1806375442739079</v>
      </c>
      <c r="L14" s="9">
        <v>78000</v>
      </c>
      <c r="M14" s="9">
        <v>78000</v>
      </c>
      <c r="N14" s="9">
        <v>79000</v>
      </c>
      <c r="O14" s="9">
        <v>80000</v>
      </c>
      <c r="P14" s="9">
        <v>80000</v>
      </c>
      <c r="Q14" s="33">
        <f t="shared" si="5"/>
        <v>-1000</v>
      </c>
      <c r="R14" s="62">
        <f t="shared" si="6"/>
        <v>-1.2311328884839829</v>
      </c>
      <c r="S14" s="33"/>
    </row>
    <row r="15" spans="1:19" x14ac:dyDescent="0.2">
      <c r="A15" s="5" t="s">
        <v>9</v>
      </c>
      <c r="B15" s="10">
        <v>175790</v>
      </c>
      <c r="C15" s="11">
        <v>181189</v>
      </c>
      <c r="D15" s="31">
        <v>5399</v>
      </c>
      <c r="E15" s="53">
        <f t="shared" si="0"/>
        <v>3.0712782297058991</v>
      </c>
      <c r="F15" s="11">
        <v>181500</v>
      </c>
      <c r="G15" s="11">
        <f t="shared" si="1"/>
        <v>300</v>
      </c>
      <c r="H15" s="53">
        <f t="shared" si="2"/>
        <v>0.17164397397192985</v>
      </c>
      <c r="I15" s="11">
        <v>186800</v>
      </c>
      <c r="J15" s="11">
        <f t="shared" si="3"/>
        <v>5300</v>
      </c>
      <c r="K15" s="53">
        <f t="shared" si="4"/>
        <v>2.9201101928374653</v>
      </c>
      <c r="L15" s="11">
        <v>183000</v>
      </c>
      <c r="M15" s="11">
        <v>185000</v>
      </c>
      <c r="N15" s="11">
        <v>189000</v>
      </c>
      <c r="O15" s="11">
        <v>190000</v>
      </c>
      <c r="P15" s="11">
        <v>190000</v>
      </c>
      <c r="Q15" s="31">
        <f t="shared" si="5"/>
        <v>9000</v>
      </c>
      <c r="R15" s="63">
        <f t="shared" si="6"/>
        <v>4.9671889573870383</v>
      </c>
      <c r="S15" s="33"/>
    </row>
    <row r="16" spans="1:19" ht="13.5" thickBot="1" x14ac:dyDescent="0.25">
      <c r="A16" s="15" t="s">
        <v>10</v>
      </c>
      <c r="B16" s="16">
        <v>1961972.9333000001</v>
      </c>
      <c r="C16" s="17">
        <v>1982835.4667</v>
      </c>
      <c r="D16" s="34">
        <v>20862.53339999984</v>
      </c>
      <c r="E16" s="55">
        <f t="shared" si="0"/>
        <v>1.0633446081699744</v>
      </c>
      <c r="F16" s="17">
        <v>2011200</v>
      </c>
      <c r="G16" s="17">
        <f t="shared" si="1"/>
        <v>28400</v>
      </c>
      <c r="H16" s="55">
        <f t="shared" si="2"/>
        <v>1.4305036285843036</v>
      </c>
      <c r="I16" s="17">
        <v>2021400</v>
      </c>
      <c r="J16" s="17">
        <f t="shared" si="3"/>
        <v>10200</v>
      </c>
      <c r="K16" s="55">
        <f t="shared" si="4"/>
        <v>0.50715990453460624</v>
      </c>
      <c r="L16" s="17">
        <v>2000000</v>
      </c>
      <c r="M16" s="17">
        <v>2014000</v>
      </c>
      <c r="N16" s="17">
        <v>2041000</v>
      </c>
      <c r="O16" s="17">
        <v>2050000</v>
      </c>
      <c r="P16" s="17">
        <v>2051000</v>
      </c>
      <c r="Q16" s="34">
        <f t="shared" si="5"/>
        <v>68000</v>
      </c>
      <c r="R16" s="65">
        <f t="shared" si="6"/>
        <v>3.4294323024779896</v>
      </c>
      <c r="S16" s="25"/>
    </row>
    <row r="17" spans="1:19" x14ac:dyDescent="0.2">
      <c r="A17" s="18" t="s">
        <v>23</v>
      </c>
      <c r="B17" s="3">
        <v>401389.40009999997</v>
      </c>
      <c r="C17" s="3">
        <v>423144.7</v>
      </c>
      <c r="D17" s="29">
        <v>22541.466500000039</v>
      </c>
      <c r="E17" s="56">
        <f t="shared" si="0"/>
        <v>5.4199986084784619</v>
      </c>
      <c r="F17" s="3">
        <v>446200</v>
      </c>
      <c r="G17" s="4">
        <v>23000</v>
      </c>
      <c r="H17" s="56">
        <f t="shared" si="2"/>
        <v>5.4485616858724653</v>
      </c>
      <c r="I17" s="3">
        <v>458700</v>
      </c>
      <c r="J17" s="4">
        <f t="shared" si="3"/>
        <v>12500</v>
      </c>
      <c r="K17" s="56">
        <f t="shared" si="4"/>
        <v>2.8014343343792025</v>
      </c>
      <c r="L17" s="3">
        <v>462000</v>
      </c>
      <c r="M17" s="3">
        <v>466000</v>
      </c>
      <c r="N17" s="3">
        <v>470000</v>
      </c>
      <c r="O17" s="3">
        <v>476000</v>
      </c>
      <c r="P17" s="3">
        <v>479000</v>
      </c>
      <c r="Q17" s="29">
        <f t="shared" si="5"/>
        <v>56000</v>
      </c>
      <c r="R17" s="66">
        <f t="shared" si="6"/>
        <v>13.234243510553245</v>
      </c>
      <c r="S17" s="25"/>
    </row>
    <row r="18" spans="1:19" x14ac:dyDescent="0.2">
      <c r="A18" s="5" t="s">
        <v>70</v>
      </c>
      <c r="B18" s="8">
        <v>187428</v>
      </c>
      <c r="C18" s="8">
        <v>199225</v>
      </c>
      <c r="D18" s="33">
        <v>12583.166599999997</v>
      </c>
      <c r="E18" s="52">
        <f t="shared" si="0"/>
        <v>6.2941502870435579</v>
      </c>
      <c r="F18" s="9">
        <v>210900</v>
      </c>
      <c r="G18" s="9">
        <f>ROUND(F18-C18,-2)</f>
        <v>11700</v>
      </c>
      <c r="H18" s="52">
        <f t="shared" si="2"/>
        <v>5.860208307190363</v>
      </c>
      <c r="I18" s="9">
        <v>218000</v>
      </c>
      <c r="J18" s="9">
        <f>ROUND(I18-F18,-2)</f>
        <v>7100</v>
      </c>
      <c r="K18" s="52">
        <f>J18/F18*100</f>
        <v>3.366524419155998</v>
      </c>
      <c r="L18" s="9">
        <v>221000</v>
      </c>
      <c r="M18" s="9">
        <v>224000</v>
      </c>
      <c r="N18" s="9">
        <v>226000</v>
      </c>
      <c r="O18" s="9">
        <v>229000</v>
      </c>
      <c r="P18" s="9">
        <v>231000</v>
      </c>
      <c r="Q18" s="33">
        <f>ROUND(P18-C18,-3)</f>
        <v>32000</v>
      </c>
      <c r="R18" s="62">
        <f>Q18/C18*100</f>
        <v>16.062241184590288</v>
      </c>
      <c r="S18" s="33"/>
    </row>
    <row r="19" spans="1:19" x14ac:dyDescent="0.2">
      <c r="A19" s="5" t="s">
        <v>11</v>
      </c>
      <c r="B19" s="8">
        <v>142671.46669999999</v>
      </c>
      <c r="C19" s="8">
        <v>147996</v>
      </c>
      <c r="D19" s="33">
        <v>5324.5333000000101</v>
      </c>
      <c r="E19" s="52">
        <f t="shared" si="0"/>
        <v>3.7320239450513832</v>
      </c>
      <c r="F19" s="9">
        <v>155000</v>
      </c>
      <c r="G19" s="9">
        <f t="shared" si="1"/>
        <v>7000</v>
      </c>
      <c r="H19" s="52">
        <f t="shared" si="2"/>
        <v>4.732560339468634</v>
      </c>
      <c r="I19" s="9">
        <v>158300</v>
      </c>
      <c r="J19" s="9">
        <f t="shared" si="3"/>
        <v>3300</v>
      </c>
      <c r="K19" s="52">
        <f t="shared" si="4"/>
        <v>2.129032258064516</v>
      </c>
      <c r="L19" s="9">
        <v>158000</v>
      </c>
      <c r="M19" s="9">
        <v>158000</v>
      </c>
      <c r="N19" s="9">
        <v>159000</v>
      </c>
      <c r="O19" s="9">
        <v>162000</v>
      </c>
      <c r="P19" s="9">
        <v>163000</v>
      </c>
      <c r="Q19" s="33">
        <f t="shared" si="5"/>
        <v>15000</v>
      </c>
      <c r="R19" s="62">
        <f t="shared" si="6"/>
        <v>10.135409065109869</v>
      </c>
      <c r="S19" s="33"/>
    </row>
    <row r="20" spans="1:19" x14ac:dyDescent="0.2">
      <c r="A20" s="5" t="s">
        <v>12</v>
      </c>
      <c r="B20" s="8">
        <v>41064.6</v>
      </c>
      <c r="C20" s="8">
        <v>43566.366699999999</v>
      </c>
      <c r="D20" s="33">
        <v>2501.7667000000001</v>
      </c>
      <c r="E20" s="52">
        <f t="shared" si="0"/>
        <v>6.092270958441091</v>
      </c>
      <c r="F20" s="9">
        <v>45500</v>
      </c>
      <c r="G20" s="9">
        <f t="shared" si="1"/>
        <v>1900</v>
      </c>
      <c r="H20" s="52">
        <f t="shared" si="2"/>
        <v>4.4383625407991651</v>
      </c>
      <c r="I20" s="9">
        <v>46500</v>
      </c>
      <c r="J20" s="9">
        <f t="shared" si="3"/>
        <v>1000</v>
      </c>
      <c r="K20" s="52">
        <f t="shared" si="4"/>
        <v>2.197802197802198</v>
      </c>
      <c r="L20" s="9">
        <v>47000</v>
      </c>
      <c r="M20" s="9">
        <v>48000</v>
      </c>
      <c r="N20" s="9">
        <v>48000</v>
      </c>
      <c r="O20" s="9">
        <v>48000</v>
      </c>
      <c r="P20" s="9">
        <v>48000</v>
      </c>
      <c r="Q20" s="33">
        <f t="shared" si="5"/>
        <v>4000</v>
      </c>
      <c r="R20" s="62">
        <f t="shared" si="6"/>
        <v>9.1813945090812457</v>
      </c>
      <c r="S20" s="33"/>
    </row>
    <row r="21" spans="1:19" ht="13.5" thickBot="1" x14ac:dyDescent="0.25">
      <c r="A21" s="19" t="s">
        <v>67</v>
      </c>
      <c r="B21" s="20">
        <v>30225.333400000003</v>
      </c>
      <c r="C21" s="20">
        <v>32357.333299999998</v>
      </c>
      <c r="D21" s="35">
        <v>2131.9998999999953</v>
      </c>
      <c r="E21" s="57">
        <f t="shared" si="0"/>
        <v>7.0536853036003073</v>
      </c>
      <c r="F21" s="21">
        <v>34800</v>
      </c>
      <c r="G21" s="21">
        <f>ROUND(F21-C21,-2)</f>
        <v>2400</v>
      </c>
      <c r="H21" s="57">
        <f t="shared" si="2"/>
        <v>7.5490358780585964</v>
      </c>
      <c r="I21" s="21">
        <v>35900</v>
      </c>
      <c r="J21" s="21">
        <f>ROUND(I21-F21,-2)</f>
        <v>1100</v>
      </c>
      <c r="K21" s="57">
        <f>J21/F21*100</f>
        <v>3.1609195402298855</v>
      </c>
      <c r="L21" s="21">
        <v>36000</v>
      </c>
      <c r="M21" s="21">
        <v>36000</v>
      </c>
      <c r="N21" s="21">
        <v>37000</v>
      </c>
      <c r="O21" s="21">
        <v>37000</v>
      </c>
      <c r="P21" s="21">
        <v>37000</v>
      </c>
      <c r="Q21" s="35">
        <f>ROUND(P21-C21,-3)</f>
        <v>5000</v>
      </c>
      <c r="R21" s="67">
        <f>Q21/C21*100</f>
        <v>15.452447683629108</v>
      </c>
      <c r="S21" s="33"/>
    </row>
    <row r="22" spans="1:19" ht="15.75" thickBot="1" x14ac:dyDescent="0.25">
      <c r="A22" s="22" t="s">
        <v>105</v>
      </c>
      <c r="B22" s="23">
        <v>318615.66659999941</v>
      </c>
      <c r="C22" s="23">
        <v>319310.8333</v>
      </c>
      <c r="D22" s="25">
        <v>-90.999899999471381</v>
      </c>
      <c r="E22" s="58">
        <f t="shared" si="0"/>
        <v>0.21818346455427717</v>
      </c>
      <c r="F22" s="23">
        <v>327500</v>
      </c>
      <c r="G22" s="24">
        <f t="shared" si="1"/>
        <v>8200</v>
      </c>
      <c r="H22" s="58">
        <f t="shared" si="2"/>
        <v>2.5646379157784756</v>
      </c>
      <c r="I22" s="23">
        <v>336200</v>
      </c>
      <c r="J22" s="24">
        <f t="shared" si="3"/>
        <v>8700</v>
      </c>
      <c r="K22" s="58">
        <f t="shared" si="4"/>
        <v>2.6564885496183206</v>
      </c>
      <c r="L22" s="23">
        <v>336000</v>
      </c>
      <c r="M22" s="23">
        <v>338000</v>
      </c>
      <c r="N22" s="23">
        <v>338000</v>
      </c>
      <c r="O22" s="23">
        <v>339000</v>
      </c>
      <c r="P22" s="23">
        <v>338000</v>
      </c>
      <c r="Q22" s="25">
        <f t="shared" si="5"/>
        <v>19000</v>
      </c>
      <c r="R22" s="68">
        <f t="shared" si="6"/>
        <v>5.950314871449744</v>
      </c>
      <c r="S22" s="25"/>
    </row>
    <row r="23" spans="1:19" ht="13.5" thickBot="1" x14ac:dyDescent="0.25">
      <c r="A23" s="26" t="s">
        <v>13</v>
      </c>
      <c r="B23" s="27">
        <v>2681977.9999999995</v>
      </c>
      <c r="C23" s="27">
        <v>2725291</v>
      </c>
      <c r="D23" s="36">
        <v>43313.000000000466</v>
      </c>
      <c r="E23" s="59">
        <f t="shared" si="0"/>
        <v>1.6149647759974344</v>
      </c>
      <c r="F23" s="28">
        <v>2784900</v>
      </c>
      <c r="G23" s="28">
        <f t="shared" si="1"/>
        <v>59600</v>
      </c>
      <c r="H23" s="59">
        <f t="shared" si="2"/>
        <v>2.1872526640274379</v>
      </c>
      <c r="I23" s="28">
        <v>2816300</v>
      </c>
      <c r="J23" s="28">
        <f t="shared" si="3"/>
        <v>31400</v>
      </c>
      <c r="K23" s="59">
        <f t="shared" si="4"/>
        <v>1.1275090667528458</v>
      </c>
      <c r="L23" s="28">
        <v>2798000</v>
      </c>
      <c r="M23" s="28">
        <v>2818000</v>
      </c>
      <c r="N23" s="28">
        <v>2849000</v>
      </c>
      <c r="O23" s="28">
        <v>2865000</v>
      </c>
      <c r="P23" s="28">
        <v>2868000</v>
      </c>
      <c r="Q23" s="36">
        <f t="shared" si="5"/>
        <v>143000</v>
      </c>
      <c r="R23" s="69">
        <f t="shared" si="6"/>
        <v>5.2471460845832611</v>
      </c>
      <c r="S23" s="25"/>
    </row>
    <row r="24" spans="1:19" x14ac:dyDescent="0.2">
      <c r="C24" s="183"/>
      <c r="D24" s="183"/>
      <c r="R24" s="183"/>
    </row>
    <row r="25" spans="1:19" x14ac:dyDescent="0.2">
      <c r="A25" s="184" t="s">
        <v>106</v>
      </c>
      <c r="C25" s="183"/>
      <c r="D25" s="183"/>
      <c r="R25" s="183"/>
    </row>
    <row r="26" spans="1:19" x14ac:dyDescent="0.2">
      <c r="A26" s="184" t="s">
        <v>92</v>
      </c>
      <c r="C26" s="183"/>
      <c r="D26" s="183"/>
      <c r="M26" s="185"/>
      <c r="R26" s="183"/>
    </row>
    <row r="27" spans="1:19" x14ac:dyDescent="0.2">
      <c r="A27" s="184" t="s">
        <v>93</v>
      </c>
      <c r="B27" s="185"/>
      <c r="C27" s="185"/>
      <c r="D27" s="185"/>
      <c r="E27" s="185"/>
      <c r="F27" s="185"/>
      <c r="G27" s="185"/>
      <c r="H27" s="185"/>
      <c r="I27" s="185"/>
      <c r="J27" s="185"/>
      <c r="K27" s="185"/>
      <c r="L27" s="185"/>
      <c r="M27" s="186"/>
      <c r="N27" s="185"/>
      <c r="O27" s="185"/>
      <c r="P27" s="185"/>
      <c r="Q27" s="185"/>
      <c r="R27" s="185"/>
    </row>
    <row r="28" spans="1:19" x14ac:dyDescent="0.2">
      <c r="B28" s="185"/>
      <c r="C28" s="185"/>
      <c r="D28" s="185"/>
      <c r="E28" s="185"/>
      <c r="F28" s="185"/>
      <c r="G28" s="185"/>
      <c r="H28" s="186"/>
      <c r="I28" s="185"/>
      <c r="J28" s="185"/>
      <c r="K28" s="185"/>
      <c r="L28" s="185"/>
      <c r="M28" s="185"/>
      <c r="N28" s="185"/>
      <c r="O28" s="185"/>
      <c r="P28" s="185"/>
      <c r="Q28" s="185"/>
      <c r="R28" s="185"/>
    </row>
    <row r="29" spans="1:19" x14ac:dyDescent="0.2">
      <c r="B29" s="185"/>
      <c r="C29" s="185"/>
      <c r="D29" s="185"/>
      <c r="E29" s="185"/>
      <c r="F29" s="185"/>
      <c r="G29" s="185"/>
      <c r="H29" s="185"/>
      <c r="I29" s="185"/>
      <c r="J29" s="185"/>
      <c r="K29" s="185"/>
      <c r="L29" s="185"/>
      <c r="M29" s="185"/>
      <c r="N29" s="185"/>
      <c r="O29" s="185"/>
      <c r="P29" s="185"/>
      <c r="Q29" s="185"/>
      <c r="R29" s="185"/>
    </row>
    <row r="30" spans="1:19" x14ac:dyDescent="0.2">
      <c r="B30" s="185"/>
      <c r="C30" s="185"/>
      <c r="D30" s="185"/>
      <c r="E30" s="185"/>
      <c r="F30" s="185"/>
      <c r="G30" s="185"/>
      <c r="H30" s="185"/>
      <c r="I30" s="185"/>
      <c r="J30" s="185"/>
      <c r="K30" s="185"/>
      <c r="L30" s="185"/>
      <c r="M30" s="185"/>
      <c r="N30" s="185"/>
      <c r="O30" s="185"/>
      <c r="P30" s="185"/>
      <c r="Q30" s="185"/>
      <c r="R30" s="185"/>
    </row>
    <row r="31" spans="1:19" x14ac:dyDescent="0.2">
      <c r="C31" s="183"/>
      <c r="D31" s="183"/>
      <c r="R31" s="183"/>
    </row>
    <row r="32" spans="1:19" x14ac:dyDescent="0.2">
      <c r="C32" s="183"/>
      <c r="D32" s="183"/>
      <c r="R32" s="183"/>
    </row>
    <row r="33" spans="3:18" x14ac:dyDescent="0.2">
      <c r="C33" s="183"/>
      <c r="D33" s="183"/>
      <c r="R33" s="183"/>
    </row>
    <row r="34" spans="3:18" x14ac:dyDescent="0.2">
      <c r="C34" s="183"/>
      <c r="D34" s="183"/>
      <c r="R34" s="183"/>
    </row>
    <row r="35" spans="3:18" x14ac:dyDescent="0.2">
      <c r="C35" s="183"/>
      <c r="D35" s="183"/>
      <c r="R35" s="183"/>
    </row>
    <row r="36" spans="3:18" x14ac:dyDescent="0.2">
      <c r="C36" s="183"/>
      <c r="D36" s="183"/>
      <c r="R36" s="183"/>
    </row>
    <row r="37" spans="3:18" x14ac:dyDescent="0.2">
      <c r="C37" s="183"/>
      <c r="D37" s="183"/>
      <c r="R37" s="183"/>
    </row>
    <row r="38" spans="3:18" x14ac:dyDescent="0.2">
      <c r="C38" s="183"/>
      <c r="D38" s="183"/>
      <c r="R38" s="183"/>
    </row>
    <row r="39" spans="3:18" x14ac:dyDescent="0.2">
      <c r="C39" s="183"/>
      <c r="D39" s="183"/>
      <c r="R39" s="183"/>
    </row>
    <row r="40" spans="3:18" x14ac:dyDescent="0.2">
      <c r="C40" s="183"/>
      <c r="D40" s="183"/>
      <c r="R40" s="183"/>
    </row>
    <row r="41" spans="3:18" x14ac:dyDescent="0.2">
      <c r="C41" s="183"/>
      <c r="D41" s="183"/>
      <c r="R41" s="183"/>
    </row>
    <row r="42" spans="3:18" x14ac:dyDescent="0.2">
      <c r="C42" s="183"/>
      <c r="D42" s="183"/>
      <c r="R42" s="183"/>
    </row>
    <row r="43" spans="3:18" x14ac:dyDescent="0.2">
      <c r="C43" s="183"/>
      <c r="D43" s="183"/>
      <c r="R43" s="183"/>
    </row>
    <row r="44" spans="3:18" x14ac:dyDescent="0.2">
      <c r="C44" s="183"/>
      <c r="D44" s="183"/>
      <c r="R44" s="183"/>
    </row>
    <row r="45" spans="3:18" x14ac:dyDescent="0.2">
      <c r="C45" s="183"/>
      <c r="D45" s="183"/>
      <c r="R45" s="183"/>
    </row>
    <row r="46" spans="3:18" x14ac:dyDescent="0.2">
      <c r="R46" s="183"/>
    </row>
    <row r="47" spans="3:18" x14ac:dyDescent="0.2">
      <c r="R47" s="183"/>
    </row>
    <row r="48" spans="3:18" x14ac:dyDescent="0.2">
      <c r="R48" s="183"/>
    </row>
    <row r="49" spans="18:18" x14ac:dyDescent="0.2">
      <c r="R49" s="183"/>
    </row>
    <row r="50" spans="18:18" x14ac:dyDescent="0.2">
      <c r="R50" s="183"/>
    </row>
    <row r="51" spans="18:18" x14ac:dyDescent="0.2">
      <c r="R51" s="183"/>
    </row>
    <row r="52" spans="18:18" x14ac:dyDescent="0.2">
      <c r="R52" s="183"/>
    </row>
    <row r="53" spans="18:18" x14ac:dyDescent="0.2">
      <c r="R53" s="183"/>
    </row>
    <row r="54" spans="18:18" x14ac:dyDescent="0.2">
      <c r="R54" s="183"/>
    </row>
    <row r="55" spans="18:18" x14ac:dyDescent="0.2">
      <c r="R55" s="183"/>
    </row>
    <row r="56" spans="18:18" x14ac:dyDescent="0.2">
      <c r="R56" s="183"/>
    </row>
    <row r="57" spans="18:18" x14ac:dyDescent="0.2">
      <c r="R57" s="183"/>
    </row>
    <row r="58" spans="18:18" x14ac:dyDescent="0.2">
      <c r="R58" s="183"/>
    </row>
    <row r="59" spans="18:18" x14ac:dyDescent="0.2">
      <c r="R59" s="183"/>
    </row>
    <row r="60" spans="18:18" x14ac:dyDescent="0.2">
      <c r="R60" s="183"/>
    </row>
    <row r="61" spans="18:18" x14ac:dyDescent="0.2">
      <c r="R61" s="183"/>
    </row>
    <row r="62" spans="18:18" x14ac:dyDescent="0.2">
      <c r="R62" s="183"/>
    </row>
    <row r="63" spans="18:18" x14ac:dyDescent="0.2">
      <c r="R63" s="183"/>
    </row>
    <row r="64" spans="18:18" x14ac:dyDescent="0.2">
      <c r="R64" s="183"/>
    </row>
    <row r="65" spans="18:18" x14ac:dyDescent="0.2">
      <c r="R65" s="183"/>
    </row>
    <row r="66" spans="18:18" x14ac:dyDescent="0.2">
      <c r="R66" s="183"/>
    </row>
    <row r="67" spans="18:18" x14ac:dyDescent="0.2">
      <c r="R67" s="183"/>
    </row>
    <row r="68" spans="18:18" x14ac:dyDescent="0.2">
      <c r="R68" s="183"/>
    </row>
    <row r="69" spans="18:18" x14ac:dyDescent="0.2">
      <c r="R69" s="183"/>
    </row>
    <row r="70" spans="18:18" x14ac:dyDescent="0.2">
      <c r="R70" s="183"/>
    </row>
    <row r="71" spans="18:18" x14ac:dyDescent="0.2">
      <c r="R71" s="183"/>
    </row>
    <row r="72" spans="18:18" x14ac:dyDescent="0.2">
      <c r="R72" s="183"/>
    </row>
    <row r="73" spans="18:18" x14ac:dyDescent="0.2">
      <c r="R73" s="183"/>
    </row>
    <row r="74" spans="18:18" x14ac:dyDescent="0.2">
      <c r="R74" s="183"/>
    </row>
    <row r="75" spans="18:18" x14ac:dyDescent="0.2">
      <c r="R75" s="183"/>
    </row>
    <row r="76" spans="18:18" x14ac:dyDescent="0.2">
      <c r="R76" s="183"/>
    </row>
    <row r="77" spans="18:18" x14ac:dyDescent="0.2">
      <c r="R77" s="183"/>
    </row>
    <row r="78" spans="18:18" x14ac:dyDescent="0.2">
      <c r="R78" s="183"/>
    </row>
    <row r="79" spans="18:18" x14ac:dyDescent="0.2">
      <c r="R79" s="183"/>
    </row>
    <row r="80" spans="18:18" x14ac:dyDescent="0.2">
      <c r="R80" s="183"/>
    </row>
    <row r="81" spans="18:18" x14ac:dyDescent="0.2">
      <c r="R81" s="183"/>
    </row>
    <row r="82" spans="18:18" x14ac:dyDescent="0.2">
      <c r="R82" s="183"/>
    </row>
    <row r="83" spans="18:18" x14ac:dyDescent="0.2">
      <c r="R83" s="183"/>
    </row>
    <row r="84" spans="18:18" x14ac:dyDescent="0.2">
      <c r="R84" s="183"/>
    </row>
    <row r="85" spans="18:18" x14ac:dyDescent="0.2">
      <c r="R85" s="183"/>
    </row>
    <row r="86" spans="18:18" x14ac:dyDescent="0.2">
      <c r="R86" s="183"/>
    </row>
    <row r="87" spans="18:18" x14ac:dyDescent="0.2">
      <c r="R87" s="183"/>
    </row>
    <row r="88" spans="18:18" x14ac:dyDescent="0.2">
      <c r="R88" s="183"/>
    </row>
    <row r="89" spans="18:18" x14ac:dyDescent="0.2">
      <c r="R89" s="183"/>
    </row>
    <row r="90" spans="18:18" x14ac:dyDescent="0.2">
      <c r="R90" s="183"/>
    </row>
    <row r="91" spans="18:18" x14ac:dyDescent="0.2">
      <c r="R91" s="183"/>
    </row>
    <row r="92" spans="18:18" x14ac:dyDescent="0.2">
      <c r="R92" s="183"/>
    </row>
    <row r="93" spans="18:18" x14ac:dyDescent="0.2">
      <c r="R93" s="183"/>
    </row>
    <row r="94" spans="18:18" x14ac:dyDescent="0.2">
      <c r="R94" s="183"/>
    </row>
    <row r="95" spans="18:18" x14ac:dyDescent="0.2">
      <c r="R95" s="183"/>
    </row>
    <row r="96" spans="18:18" x14ac:dyDescent="0.2">
      <c r="R96" s="183"/>
    </row>
    <row r="97" spans="18:18" x14ac:dyDescent="0.2">
      <c r="R97" s="183"/>
    </row>
    <row r="98" spans="18:18" x14ac:dyDescent="0.2">
      <c r="R98" s="183"/>
    </row>
    <row r="99" spans="18:18" x14ac:dyDescent="0.2">
      <c r="R99" s="183"/>
    </row>
    <row r="100" spans="18:18" x14ac:dyDescent="0.2">
      <c r="R100" s="183"/>
    </row>
    <row r="101" spans="18:18" x14ac:dyDescent="0.2">
      <c r="R101" s="183"/>
    </row>
    <row r="102" spans="18:18" x14ac:dyDescent="0.2">
      <c r="R102" s="183"/>
    </row>
    <row r="103" spans="18:18" x14ac:dyDescent="0.2">
      <c r="R103" s="183"/>
    </row>
    <row r="104" spans="18:18" x14ac:dyDescent="0.2">
      <c r="R104" s="183"/>
    </row>
    <row r="105" spans="18:18" x14ac:dyDescent="0.2">
      <c r="R105" s="183"/>
    </row>
    <row r="106" spans="18:18" x14ac:dyDescent="0.2">
      <c r="R106" s="183"/>
    </row>
    <row r="107" spans="18:18" x14ac:dyDescent="0.2">
      <c r="R107" s="183"/>
    </row>
    <row r="108" spans="18:18" x14ac:dyDescent="0.2">
      <c r="R108" s="183"/>
    </row>
    <row r="109" spans="18:18" x14ac:dyDescent="0.2">
      <c r="R109" s="183"/>
    </row>
    <row r="110" spans="18:18" x14ac:dyDescent="0.2">
      <c r="R110" s="183"/>
    </row>
    <row r="111" spans="18:18" x14ac:dyDescent="0.2">
      <c r="R111" s="183"/>
    </row>
    <row r="112" spans="18:18" x14ac:dyDescent="0.2">
      <c r="R112" s="183"/>
    </row>
    <row r="113" spans="18:18" x14ac:dyDescent="0.2">
      <c r="R113" s="183"/>
    </row>
    <row r="114" spans="18:18" x14ac:dyDescent="0.2">
      <c r="R114" s="183"/>
    </row>
    <row r="115" spans="18:18" x14ac:dyDescent="0.2">
      <c r="R115" s="183"/>
    </row>
  </sheetData>
  <mergeCells count="6">
    <mergeCell ref="Q3:R3"/>
    <mergeCell ref="J3:K3"/>
    <mergeCell ref="G3:H3"/>
    <mergeCell ref="D3:E3"/>
    <mergeCell ref="B4:C4"/>
    <mergeCell ref="L4:P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workbookViewId="0">
      <selection activeCell="A36" sqref="A36"/>
    </sheetView>
  </sheetViews>
  <sheetFormatPr baseColWidth="10" defaultRowHeight="12.75" x14ac:dyDescent="0.2"/>
  <cols>
    <col min="1" max="1" width="40.5703125" style="40" customWidth="1"/>
    <col min="2" max="18" width="9.42578125" style="40" customWidth="1"/>
    <col min="19" max="16384" width="11.42578125" style="40"/>
  </cols>
  <sheetData>
    <row r="1" spans="1:18" x14ac:dyDescent="0.2">
      <c r="A1" s="156" t="s">
        <v>101</v>
      </c>
    </row>
    <row r="2" spans="1:18" x14ac:dyDescent="0.2">
      <c r="A2" s="43"/>
      <c r="B2" s="43"/>
      <c r="C2" s="43"/>
      <c r="D2" s="43"/>
      <c r="E2" s="43"/>
      <c r="F2" s="43"/>
      <c r="G2" s="43"/>
      <c r="H2" s="43"/>
      <c r="I2" s="43"/>
      <c r="J2" s="43"/>
      <c r="K2" s="43"/>
      <c r="L2" s="43"/>
      <c r="M2" s="43"/>
      <c r="N2" s="43"/>
      <c r="O2" s="43"/>
      <c r="P2" s="43"/>
      <c r="Q2" s="43"/>
      <c r="R2" s="43"/>
    </row>
    <row r="3" spans="1:18" x14ac:dyDescent="0.2">
      <c r="A3" s="95"/>
      <c r="B3" s="41">
        <v>2018</v>
      </c>
      <c r="C3" s="42">
        <v>2019</v>
      </c>
      <c r="D3" s="201" t="s">
        <v>15</v>
      </c>
      <c r="E3" s="203"/>
      <c r="F3" s="2">
        <v>2020</v>
      </c>
      <c r="G3" s="202" t="s">
        <v>16</v>
      </c>
      <c r="H3" s="203"/>
      <c r="I3" s="2">
        <v>2021</v>
      </c>
      <c r="J3" s="202" t="s">
        <v>17</v>
      </c>
      <c r="K3" s="203"/>
      <c r="L3" s="2">
        <v>2022</v>
      </c>
      <c r="M3" s="2">
        <v>2024</v>
      </c>
      <c r="N3" s="2">
        <v>2026</v>
      </c>
      <c r="O3" s="2">
        <v>2028</v>
      </c>
      <c r="P3" s="2">
        <v>2029</v>
      </c>
      <c r="Q3" s="209" t="s">
        <v>18</v>
      </c>
      <c r="R3" s="209"/>
    </row>
    <row r="4" spans="1:18" x14ac:dyDescent="0.2">
      <c r="A4" s="86"/>
      <c r="B4" s="210" t="s">
        <v>38</v>
      </c>
      <c r="C4" s="211"/>
      <c r="D4" s="96" t="s">
        <v>19</v>
      </c>
      <c r="E4" s="71" t="s">
        <v>20</v>
      </c>
      <c r="F4" s="49" t="s">
        <v>21</v>
      </c>
      <c r="G4" s="70" t="s">
        <v>19</v>
      </c>
      <c r="H4" s="71" t="s">
        <v>20</v>
      </c>
      <c r="I4" s="71" t="s">
        <v>21</v>
      </c>
      <c r="J4" s="70" t="s">
        <v>19</v>
      </c>
      <c r="K4" s="71" t="s">
        <v>20</v>
      </c>
      <c r="L4" s="212" t="s">
        <v>22</v>
      </c>
      <c r="M4" s="212"/>
      <c r="N4" s="212"/>
      <c r="O4" s="212"/>
      <c r="P4" s="213"/>
      <c r="Q4" s="70" t="s">
        <v>19</v>
      </c>
      <c r="R4" s="70" t="s">
        <v>20</v>
      </c>
    </row>
    <row r="5" spans="1:18" x14ac:dyDescent="0.2">
      <c r="A5" s="143" t="s">
        <v>26</v>
      </c>
      <c r="B5" s="109">
        <v>227168</v>
      </c>
      <c r="C5" s="88">
        <v>225068.5</v>
      </c>
      <c r="D5" s="97">
        <f>C5-B5</f>
        <v>-2099.5</v>
      </c>
      <c r="E5" s="101">
        <f>(C5-B5)/B5*100</f>
        <v>-0.92420587406677002</v>
      </c>
      <c r="F5" s="88">
        <v>236200</v>
      </c>
      <c r="G5" s="87">
        <f>ROUND(F5-C5,-2)</f>
        <v>11100</v>
      </c>
      <c r="H5" s="101">
        <f>G5/C5*100</f>
        <v>4.9318318645212456</v>
      </c>
      <c r="I5" s="88">
        <v>230700</v>
      </c>
      <c r="J5" s="87">
        <f>I5-F5</f>
        <v>-5500</v>
      </c>
      <c r="K5" s="101">
        <f>J5/F5*100</f>
        <v>-2.3285351397121086</v>
      </c>
      <c r="L5" s="109">
        <v>219000</v>
      </c>
      <c r="M5" s="114">
        <v>233000</v>
      </c>
      <c r="N5" s="114">
        <v>237000</v>
      </c>
      <c r="O5" s="114">
        <v>237000</v>
      </c>
      <c r="P5" s="88">
        <v>236000</v>
      </c>
      <c r="Q5" s="87">
        <f>ROUND(P5-C5,-3)</f>
        <v>11000</v>
      </c>
      <c r="R5" s="105">
        <f>Q5/C5*100</f>
        <v>4.8874009468228561</v>
      </c>
    </row>
    <row r="6" spans="1:18" x14ac:dyDescent="0.2">
      <c r="A6" s="144" t="s">
        <v>27</v>
      </c>
      <c r="B6" s="110">
        <v>34758</v>
      </c>
      <c r="C6" s="90">
        <v>35417</v>
      </c>
      <c r="D6" s="98">
        <f t="shared" ref="D6:D26" si="0">C6-B6</f>
        <v>659</v>
      </c>
      <c r="E6" s="102">
        <f t="shared" ref="E6:E26" si="1">(C6-B6)/B6*100</f>
        <v>1.8959663962253293</v>
      </c>
      <c r="F6" s="90">
        <v>37800</v>
      </c>
      <c r="G6" s="89">
        <f t="shared" ref="G6:G26" si="2">ROUND(F6-C6,-2)</f>
        <v>2400</v>
      </c>
      <c r="H6" s="102">
        <f t="shared" ref="H6:H26" si="3">G6/C6*100</f>
        <v>6.7764068102888446</v>
      </c>
      <c r="I6" s="90">
        <v>36700</v>
      </c>
      <c r="J6" s="89">
        <f t="shared" ref="J6:J26" si="4">I6-F6</f>
        <v>-1100</v>
      </c>
      <c r="K6" s="102">
        <f t="shared" ref="K6:K26" si="5">J6/F6*100</f>
        <v>-2.9100529100529098</v>
      </c>
      <c r="L6" s="110">
        <v>34000</v>
      </c>
      <c r="M6" s="90">
        <v>37000</v>
      </c>
      <c r="N6" s="90">
        <v>37000</v>
      </c>
      <c r="O6" s="90">
        <v>37000</v>
      </c>
      <c r="P6" s="90">
        <v>37000</v>
      </c>
      <c r="Q6" s="89">
        <f t="shared" ref="Q6:Q26" si="6">ROUND(P6-C6,-3)</f>
        <v>2000</v>
      </c>
      <c r="R6" s="106">
        <f t="shared" ref="R6:R26" si="7">Q6/C6*100</f>
        <v>5.6470056752407034</v>
      </c>
    </row>
    <row r="7" spans="1:18" x14ac:dyDescent="0.2">
      <c r="A7" s="144" t="s">
        <v>39</v>
      </c>
      <c r="B7" s="110">
        <v>26117.5</v>
      </c>
      <c r="C7" s="90">
        <v>25351</v>
      </c>
      <c r="D7" s="98">
        <f t="shared" si="0"/>
        <v>-766.5</v>
      </c>
      <c r="E7" s="102">
        <f t="shared" si="1"/>
        <v>-2.9348138221498994</v>
      </c>
      <c r="F7" s="90">
        <v>27500</v>
      </c>
      <c r="G7" s="89">
        <f t="shared" si="2"/>
        <v>2100</v>
      </c>
      <c r="H7" s="102">
        <f t="shared" si="3"/>
        <v>8.2836968955859742</v>
      </c>
      <c r="I7" s="90">
        <v>28000</v>
      </c>
      <c r="J7" s="89">
        <f t="shared" si="4"/>
        <v>500</v>
      </c>
      <c r="K7" s="102">
        <f t="shared" si="5"/>
        <v>1.8181818181818181</v>
      </c>
      <c r="L7" s="110">
        <v>27000</v>
      </c>
      <c r="M7" s="90">
        <v>29000</v>
      </c>
      <c r="N7" s="90">
        <v>30000</v>
      </c>
      <c r="O7" s="90">
        <v>30000</v>
      </c>
      <c r="P7" s="90">
        <v>30000</v>
      </c>
      <c r="Q7" s="89">
        <f t="shared" si="6"/>
        <v>5000</v>
      </c>
      <c r="R7" s="106">
        <f t="shared" si="7"/>
        <v>19.72308784663327</v>
      </c>
    </row>
    <row r="8" spans="1:18" x14ac:dyDescent="0.2">
      <c r="A8" s="144" t="s">
        <v>28</v>
      </c>
      <c r="B8" s="110">
        <v>77646.5</v>
      </c>
      <c r="C8" s="90">
        <v>76636</v>
      </c>
      <c r="D8" s="98">
        <f t="shared" si="0"/>
        <v>-1010.5</v>
      </c>
      <c r="E8" s="102">
        <f t="shared" si="1"/>
        <v>-1.3014108813661918</v>
      </c>
      <c r="F8" s="90">
        <v>84500</v>
      </c>
      <c r="G8" s="89">
        <f t="shared" si="2"/>
        <v>7900</v>
      </c>
      <c r="H8" s="102">
        <f t="shared" si="3"/>
        <v>10.308471214572785</v>
      </c>
      <c r="I8" s="90">
        <v>81300</v>
      </c>
      <c r="J8" s="89">
        <f t="shared" si="4"/>
        <v>-3200</v>
      </c>
      <c r="K8" s="102">
        <f t="shared" si="5"/>
        <v>-3.7869822485207103</v>
      </c>
      <c r="L8" s="110">
        <v>77000</v>
      </c>
      <c r="M8" s="90">
        <v>82000</v>
      </c>
      <c r="N8" s="90">
        <v>83000</v>
      </c>
      <c r="O8" s="90">
        <v>84000</v>
      </c>
      <c r="P8" s="90">
        <v>83000</v>
      </c>
      <c r="Q8" s="89">
        <f t="shared" si="6"/>
        <v>6000</v>
      </c>
      <c r="R8" s="106">
        <f t="shared" si="7"/>
        <v>7.8292186439793312</v>
      </c>
    </row>
    <row r="9" spans="1:18" x14ac:dyDescent="0.2">
      <c r="A9" s="144" t="s">
        <v>29</v>
      </c>
      <c r="B9" s="110">
        <v>32709.5</v>
      </c>
      <c r="C9" s="90">
        <v>31227.5</v>
      </c>
      <c r="D9" s="98">
        <f t="shared" si="0"/>
        <v>-1482</v>
      </c>
      <c r="E9" s="102">
        <f t="shared" si="1"/>
        <v>-4.5307938060808022</v>
      </c>
      <c r="F9" s="90">
        <v>38700</v>
      </c>
      <c r="G9" s="89">
        <f t="shared" si="2"/>
        <v>7500</v>
      </c>
      <c r="H9" s="102">
        <f t="shared" si="3"/>
        <v>24.017292450564405</v>
      </c>
      <c r="I9" s="90">
        <v>37900</v>
      </c>
      <c r="J9" s="89">
        <f t="shared" si="4"/>
        <v>-800</v>
      </c>
      <c r="K9" s="102">
        <f t="shared" si="5"/>
        <v>-2.0671834625323</v>
      </c>
      <c r="L9" s="110">
        <v>36000</v>
      </c>
      <c r="M9" s="90">
        <v>38000</v>
      </c>
      <c r="N9" s="90">
        <v>39000</v>
      </c>
      <c r="O9" s="90">
        <v>39000</v>
      </c>
      <c r="P9" s="90">
        <v>39000</v>
      </c>
      <c r="Q9" s="89">
        <f t="shared" si="6"/>
        <v>8000</v>
      </c>
      <c r="R9" s="106">
        <f t="shared" si="7"/>
        <v>25.618445280602032</v>
      </c>
    </row>
    <row r="10" spans="1:18" x14ac:dyDescent="0.2">
      <c r="A10" s="144" t="s">
        <v>30</v>
      </c>
      <c r="B10" s="110">
        <v>17176</v>
      </c>
      <c r="C10" s="90">
        <v>17959</v>
      </c>
      <c r="D10" s="98">
        <f t="shared" si="0"/>
        <v>783</v>
      </c>
      <c r="E10" s="102">
        <f t="shared" si="1"/>
        <v>4.5586865393572431</v>
      </c>
      <c r="F10" s="90">
        <v>18800</v>
      </c>
      <c r="G10" s="89">
        <f t="shared" si="2"/>
        <v>800</v>
      </c>
      <c r="H10" s="102">
        <f t="shared" si="3"/>
        <v>4.4545910128626316</v>
      </c>
      <c r="I10" s="90">
        <v>19000</v>
      </c>
      <c r="J10" s="89">
        <f t="shared" si="4"/>
        <v>200</v>
      </c>
      <c r="K10" s="102">
        <f t="shared" si="5"/>
        <v>1.0638297872340425</v>
      </c>
      <c r="L10" s="110">
        <v>18000</v>
      </c>
      <c r="M10" s="90">
        <v>19000</v>
      </c>
      <c r="N10" s="90">
        <v>20000</v>
      </c>
      <c r="O10" s="90">
        <v>19000</v>
      </c>
      <c r="P10" s="90">
        <v>19000</v>
      </c>
      <c r="Q10" s="89">
        <f t="shared" si="6"/>
        <v>1000</v>
      </c>
      <c r="R10" s="106">
        <f t="shared" si="7"/>
        <v>5.5682387660782897</v>
      </c>
    </row>
    <row r="11" spans="1:18" x14ac:dyDescent="0.2">
      <c r="A11" s="144" t="s">
        <v>40</v>
      </c>
      <c r="B11" s="110">
        <v>36500.5</v>
      </c>
      <c r="C11" s="90">
        <v>35955</v>
      </c>
      <c r="D11" s="98">
        <f t="shared" si="0"/>
        <v>-545.5</v>
      </c>
      <c r="E11" s="102">
        <f t="shared" si="1"/>
        <v>-1.4945000753414337</v>
      </c>
      <c r="F11" s="90">
        <v>25500</v>
      </c>
      <c r="G11" s="89">
        <f t="shared" si="2"/>
        <v>-10500</v>
      </c>
      <c r="H11" s="102">
        <f t="shared" si="3"/>
        <v>-29.203170629954112</v>
      </c>
      <c r="I11" s="90">
        <v>25100</v>
      </c>
      <c r="J11" s="89">
        <f t="shared" si="4"/>
        <v>-400</v>
      </c>
      <c r="K11" s="102">
        <f t="shared" si="5"/>
        <v>-1.5686274509803921</v>
      </c>
      <c r="L11" s="110">
        <v>24000</v>
      </c>
      <c r="M11" s="90">
        <v>25000</v>
      </c>
      <c r="N11" s="90">
        <v>25000</v>
      </c>
      <c r="O11" s="90">
        <v>25000</v>
      </c>
      <c r="P11" s="90">
        <v>25000</v>
      </c>
      <c r="Q11" s="89">
        <f t="shared" si="6"/>
        <v>-11000</v>
      </c>
      <c r="R11" s="106">
        <f t="shared" si="7"/>
        <v>-30.593797802809071</v>
      </c>
    </row>
    <row r="12" spans="1:18" x14ac:dyDescent="0.2">
      <c r="A12" s="145" t="s">
        <v>41</v>
      </c>
      <c r="B12" s="111">
        <v>2260</v>
      </c>
      <c r="C12" s="92">
        <v>2523</v>
      </c>
      <c r="D12" s="99">
        <f t="shared" si="0"/>
        <v>263</v>
      </c>
      <c r="E12" s="103">
        <f t="shared" si="1"/>
        <v>11.63716814159292</v>
      </c>
      <c r="F12" s="92">
        <v>3400</v>
      </c>
      <c r="G12" s="91">
        <f t="shared" si="2"/>
        <v>900</v>
      </c>
      <c r="H12" s="103">
        <f t="shared" si="3"/>
        <v>35.6718192627824</v>
      </c>
      <c r="I12" s="92">
        <v>2700</v>
      </c>
      <c r="J12" s="91">
        <f t="shared" si="4"/>
        <v>-700</v>
      </c>
      <c r="K12" s="103">
        <f t="shared" si="5"/>
        <v>-20.588235294117645</v>
      </c>
      <c r="L12" s="111">
        <v>2700</v>
      </c>
      <c r="M12" s="92">
        <v>3000</v>
      </c>
      <c r="N12" s="92">
        <v>3100</v>
      </c>
      <c r="O12" s="92">
        <v>3300</v>
      </c>
      <c r="P12" s="92">
        <v>3300</v>
      </c>
      <c r="Q12" s="91">
        <f>ROUND(P12-C12,-2)</f>
        <v>800</v>
      </c>
      <c r="R12" s="107">
        <f t="shared" si="7"/>
        <v>31.708283789139912</v>
      </c>
    </row>
    <row r="13" spans="1:18" x14ac:dyDescent="0.2">
      <c r="A13" s="146" t="s">
        <v>42</v>
      </c>
      <c r="B13" s="112">
        <v>51072</v>
      </c>
      <c r="C13" s="88">
        <v>50338</v>
      </c>
      <c r="D13" s="97">
        <f t="shared" si="0"/>
        <v>-734</v>
      </c>
      <c r="E13" s="101">
        <f t="shared" si="1"/>
        <v>-1.4371867167919801</v>
      </c>
      <c r="F13" s="88">
        <v>51800</v>
      </c>
      <c r="G13" s="87">
        <f t="shared" si="2"/>
        <v>1500</v>
      </c>
      <c r="H13" s="101">
        <f t="shared" si="3"/>
        <v>2.9798561722754182</v>
      </c>
      <c r="I13" s="88">
        <v>50100</v>
      </c>
      <c r="J13" s="87">
        <f t="shared" si="4"/>
        <v>-1700</v>
      </c>
      <c r="K13" s="101">
        <f t="shared" si="5"/>
        <v>-3.2818532818532815</v>
      </c>
      <c r="L13" s="112">
        <v>49000</v>
      </c>
      <c r="M13" s="88">
        <v>52000</v>
      </c>
      <c r="N13" s="88">
        <v>53000</v>
      </c>
      <c r="O13" s="88">
        <v>53000</v>
      </c>
      <c r="P13" s="88">
        <v>54000</v>
      </c>
      <c r="Q13" s="87">
        <f t="shared" si="6"/>
        <v>4000</v>
      </c>
      <c r="R13" s="105">
        <f t="shared" si="7"/>
        <v>7.9462831260677822</v>
      </c>
    </row>
    <row r="14" spans="1:18" x14ac:dyDescent="0.2">
      <c r="A14" s="144" t="s">
        <v>43</v>
      </c>
      <c r="B14" s="110">
        <v>21271</v>
      </c>
      <c r="C14" s="90">
        <v>20922</v>
      </c>
      <c r="D14" s="98">
        <f t="shared" si="0"/>
        <v>-349</v>
      </c>
      <c r="E14" s="102">
        <f t="shared" si="1"/>
        <v>-1.6407315123877582</v>
      </c>
      <c r="F14" s="90">
        <v>21500</v>
      </c>
      <c r="G14" s="89">
        <f t="shared" si="2"/>
        <v>600</v>
      </c>
      <c r="H14" s="102">
        <f t="shared" si="3"/>
        <v>2.8677946659019216</v>
      </c>
      <c r="I14" s="90">
        <v>20400</v>
      </c>
      <c r="J14" s="89">
        <f t="shared" si="4"/>
        <v>-1100</v>
      </c>
      <c r="K14" s="102">
        <f t="shared" si="5"/>
        <v>-5.1162790697674421</v>
      </c>
      <c r="L14" s="110">
        <v>20000</v>
      </c>
      <c r="M14" s="90">
        <v>21000</v>
      </c>
      <c r="N14" s="90">
        <v>22000</v>
      </c>
      <c r="O14" s="90">
        <v>22000</v>
      </c>
      <c r="P14" s="90">
        <v>22000</v>
      </c>
      <c r="Q14" s="89">
        <f t="shared" si="6"/>
        <v>1000</v>
      </c>
      <c r="R14" s="106">
        <f t="shared" si="7"/>
        <v>4.7796577765032024</v>
      </c>
    </row>
    <row r="15" spans="1:18" x14ac:dyDescent="0.2">
      <c r="A15" s="145" t="s">
        <v>44</v>
      </c>
      <c r="B15" s="111">
        <v>29801</v>
      </c>
      <c r="C15" s="92">
        <v>29416</v>
      </c>
      <c r="D15" s="99">
        <f t="shared" si="0"/>
        <v>-385</v>
      </c>
      <c r="E15" s="103">
        <f t="shared" si="1"/>
        <v>-1.2919029562766349</v>
      </c>
      <c r="F15" s="92">
        <v>30300</v>
      </c>
      <c r="G15" s="91">
        <f t="shared" si="2"/>
        <v>900</v>
      </c>
      <c r="H15" s="103">
        <f t="shared" si="3"/>
        <v>3.0595594234430243</v>
      </c>
      <c r="I15" s="92">
        <v>29700</v>
      </c>
      <c r="J15" s="91">
        <f t="shared" si="4"/>
        <v>-600</v>
      </c>
      <c r="K15" s="103">
        <f t="shared" si="5"/>
        <v>-1.9801980198019802</v>
      </c>
      <c r="L15" s="111">
        <v>29000</v>
      </c>
      <c r="M15" s="92">
        <v>31000</v>
      </c>
      <c r="N15" s="92">
        <v>31000</v>
      </c>
      <c r="O15" s="92">
        <v>31000</v>
      </c>
      <c r="P15" s="92">
        <v>32000</v>
      </c>
      <c r="Q15" s="91">
        <f t="shared" si="6"/>
        <v>3000</v>
      </c>
      <c r="R15" s="107">
        <f t="shared" si="7"/>
        <v>10.198531411476747</v>
      </c>
    </row>
    <row r="16" spans="1:18" x14ac:dyDescent="0.2">
      <c r="A16" s="147" t="s">
        <v>64</v>
      </c>
      <c r="B16" s="111">
        <v>41383.166700000002</v>
      </c>
      <c r="C16" s="92">
        <v>40752</v>
      </c>
      <c r="D16" s="99">
        <f t="shared" si="0"/>
        <v>-631.16670000000158</v>
      </c>
      <c r="E16" s="103">
        <f t="shared" si="1"/>
        <v>-1.5251773857122481</v>
      </c>
      <c r="F16" s="92">
        <v>40600</v>
      </c>
      <c r="G16" s="91">
        <f t="shared" si="2"/>
        <v>-200</v>
      </c>
      <c r="H16" s="103">
        <f t="shared" si="3"/>
        <v>-0.49077345897133878</v>
      </c>
      <c r="I16" s="92">
        <v>40300</v>
      </c>
      <c r="J16" s="91">
        <f t="shared" si="4"/>
        <v>-300</v>
      </c>
      <c r="K16" s="103">
        <f t="shared" si="5"/>
        <v>-0.73891625615763545</v>
      </c>
      <c r="L16" s="111">
        <v>38000</v>
      </c>
      <c r="M16" s="92">
        <v>40000</v>
      </c>
      <c r="N16" s="92">
        <v>41000</v>
      </c>
      <c r="O16" s="92">
        <v>41000</v>
      </c>
      <c r="P16" s="92">
        <v>40000</v>
      </c>
      <c r="Q16" s="91">
        <f t="shared" si="6"/>
        <v>-1000</v>
      </c>
      <c r="R16" s="107">
        <f t="shared" si="7"/>
        <v>-2.453867294856694</v>
      </c>
    </row>
    <row r="17" spans="1:18" x14ac:dyDescent="0.2">
      <c r="A17" s="146" t="s">
        <v>73</v>
      </c>
      <c r="B17" s="112">
        <v>113346.1667</v>
      </c>
      <c r="C17" s="88">
        <v>110181</v>
      </c>
      <c r="D17" s="97">
        <f t="shared" si="0"/>
        <v>-3165.1667000000016</v>
      </c>
      <c r="E17" s="101">
        <f t="shared" si="1"/>
        <v>-2.7924779391767478</v>
      </c>
      <c r="F17" s="88">
        <v>116500</v>
      </c>
      <c r="G17" s="87">
        <f t="shared" si="2"/>
        <v>6300</v>
      </c>
      <c r="H17" s="101">
        <f t="shared" si="3"/>
        <v>5.7178642415661498</v>
      </c>
      <c r="I17" s="88">
        <v>116300</v>
      </c>
      <c r="J17" s="87">
        <f t="shared" si="4"/>
        <v>-200</v>
      </c>
      <c r="K17" s="101">
        <f t="shared" si="5"/>
        <v>-0.17167381974248927</v>
      </c>
      <c r="L17" s="112">
        <v>110000</v>
      </c>
      <c r="M17" s="88">
        <v>116000</v>
      </c>
      <c r="N17" s="88">
        <v>118000</v>
      </c>
      <c r="O17" s="88">
        <v>119000</v>
      </c>
      <c r="P17" s="88">
        <v>118000</v>
      </c>
      <c r="Q17" s="87">
        <f t="shared" si="6"/>
        <v>8000</v>
      </c>
      <c r="R17" s="105">
        <f t="shared" si="7"/>
        <v>7.2607799892903504</v>
      </c>
    </row>
    <row r="18" spans="1:18" x14ac:dyDescent="0.2">
      <c r="A18" s="144" t="s">
        <v>45</v>
      </c>
      <c r="B18" s="110">
        <v>36537</v>
      </c>
      <c r="C18" s="90">
        <v>30492.5</v>
      </c>
      <c r="D18" s="98">
        <f t="shared" si="0"/>
        <v>-6044.5</v>
      </c>
      <c r="E18" s="102">
        <f t="shared" si="1"/>
        <v>-16.543503845416975</v>
      </c>
      <c r="F18" s="90">
        <v>36100</v>
      </c>
      <c r="G18" s="89">
        <f t="shared" si="2"/>
        <v>5600</v>
      </c>
      <c r="H18" s="102">
        <f t="shared" si="3"/>
        <v>18.365171763548414</v>
      </c>
      <c r="I18" s="90">
        <v>32300</v>
      </c>
      <c r="J18" s="89">
        <f t="shared" si="4"/>
        <v>-3800</v>
      </c>
      <c r="K18" s="102">
        <f t="shared" si="5"/>
        <v>-10.526315789473683</v>
      </c>
      <c r="L18" s="110">
        <v>30000</v>
      </c>
      <c r="M18" s="90">
        <v>32000</v>
      </c>
      <c r="N18" s="90">
        <v>32000</v>
      </c>
      <c r="O18" s="90">
        <v>32000</v>
      </c>
      <c r="P18" s="90">
        <v>32000</v>
      </c>
      <c r="Q18" s="89">
        <f t="shared" si="6"/>
        <v>2000</v>
      </c>
      <c r="R18" s="106">
        <f t="shared" si="7"/>
        <v>6.5589899155530054</v>
      </c>
    </row>
    <row r="19" spans="1:18" x14ac:dyDescent="0.2">
      <c r="A19" s="145" t="s">
        <v>46</v>
      </c>
      <c r="B19" s="111">
        <v>76809.166700000002</v>
      </c>
      <c r="C19" s="92">
        <v>79688.5</v>
      </c>
      <c r="D19" s="99">
        <f t="shared" si="0"/>
        <v>2879.3332999999984</v>
      </c>
      <c r="E19" s="103">
        <f t="shared" si="1"/>
        <v>3.7486844652879152</v>
      </c>
      <c r="F19" s="92">
        <v>80400</v>
      </c>
      <c r="G19" s="91">
        <f t="shared" si="2"/>
        <v>700</v>
      </c>
      <c r="H19" s="103">
        <f t="shared" si="3"/>
        <v>0.87842034923483314</v>
      </c>
      <c r="I19" s="92">
        <v>84000</v>
      </c>
      <c r="J19" s="91">
        <f t="shared" si="4"/>
        <v>3600</v>
      </c>
      <c r="K19" s="103">
        <f t="shared" si="5"/>
        <v>4.4776119402985071</v>
      </c>
      <c r="L19" s="111">
        <v>80000</v>
      </c>
      <c r="M19" s="92">
        <v>84000</v>
      </c>
      <c r="N19" s="92">
        <v>86000</v>
      </c>
      <c r="O19" s="92">
        <v>87000</v>
      </c>
      <c r="P19" s="92">
        <v>86000</v>
      </c>
      <c r="Q19" s="91">
        <f t="shared" si="6"/>
        <v>6000</v>
      </c>
      <c r="R19" s="107">
        <f t="shared" si="7"/>
        <v>7.5293172791557135</v>
      </c>
    </row>
    <row r="20" spans="1:18" x14ac:dyDescent="0.2">
      <c r="A20" s="148" t="s">
        <v>10</v>
      </c>
      <c r="B20" s="113">
        <v>432969.3334</v>
      </c>
      <c r="C20" s="94">
        <v>426339.5</v>
      </c>
      <c r="D20" s="100">
        <f t="shared" si="0"/>
        <v>-6629.8334000000032</v>
      </c>
      <c r="E20" s="104">
        <f t="shared" si="1"/>
        <v>-1.5312478017640598</v>
      </c>
      <c r="F20" s="94">
        <v>445100</v>
      </c>
      <c r="G20" s="93">
        <f t="shared" si="2"/>
        <v>18800</v>
      </c>
      <c r="H20" s="104">
        <f t="shared" si="3"/>
        <v>4.40963129149422</v>
      </c>
      <c r="I20" s="94">
        <v>437400</v>
      </c>
      <c r="J20" s="93">
        <f t="shared" si="4"/>
        <v>-7700</v>
      </c>
      <c r="K20" s="104">
        <f t="shared" si="5"/>
        <v>-1.7299483262188271</v>
      </c>
      <c r="L20" s="113">
        <v>416000</v>
      </c>
      <c r="M20" s="94">
        <v>441000</v>
      </c>
      <c r="N20" s="94">
        <v>449000</v>
      </c>
      <c r="O20" s="94">
        <v>450000</v>
      </c>
      <c r="P20" s="94">
        <v>448000</v>
      </c>
      <c r="Q20" s="93">
        <f t="shared" si="6"/>
        <v>22000</v>
      </c>
      <c r="R20" s="108">
        <f t="shared" si="7"/>
        <v>5.1602068304719602</v>
      </c>
    </row>
    <row r="21" spans="1:18" s="169" customFormat="1" x14ac:dyDescent="0.2">
      <c r="A21" s="164" t="s">
        <v>23</v>
      </c>
      <c r="B21" s="165">
        <f>SUM(B22:B25)</f>
        <v>34102</v>
      </c>
      <c r="C21" s="165">
        <f>SUM(C22:C25)</f>
        <v>36197.5</v>
      </c>
      <c r="D21" s="166">
        <f t="shared" si="0"/>
        <v>2095.5</v>
      </c>
      <c r="E21" s="167">
        <f t="shared" si="1"/>
        <v>6.1448008914433174</v>
      </c>
      <c r="F21" s="165">
        <f>SUM(F22:F25)</f>
        <v>42800</v>
      </c>
      <c r="G21" s="168">
        <f t="shared" si="2"/>
        <v>6600</v>
      </c>
      <c r="H21" s="167">
        <f t="shared" si="3"/>
        <v>18.233303404931281</v>
      </c>
      <c r="I21" s="165">
        <f>SUM(I22:I25)</f>
        <v>41100</v>
      </c>
      <c r="J21" s="168">
        <f t="shared" si="4"/>
        <v>-1700</v>
      </c>
      <c r="K21" s="167">
        <f t="shared" si="5"/>
        <v>-3.9719626168224296</v>
      </c>
      <c r="L21" s="165">
        <f>ROUND(SUM(L22:L25),-3)</f>
        <v>36000</v>
      </c>
      <c r="M21" s="165">
        <f t="shared" ref="M21:P21" si="8">ROUND(SUM(M22:M25),-3)</f>
        <v>39000</v>
      </c>
      <c r="N21" s="165">
        <f t="shared" si="8"/>
        <v>40000</v>
      </c>
      <c r="O21" s="165">
        <f t="shared" si="8"/>
        <v>40000</v>
      </c>
      <c r="P21" s="165">
        <f t="shared" si="8"/>
        <v>40000</v>
      </c>
      <c r="Q21" s="168">
        <f t="shared" si="6"/>
        <v>4000</v>
      </c>
      <c r="R21" s="187">
        <f t="shared" si="7"/>
        <v>11.050486912079563</v>
      </c>
    </row>
    <row r="22" spans="1:18" s="169" customFormat="1" x14ac:dyDescent="0.2">
      <c r="A22" s="188" t="s">
        <v>97</v>
      </c>
      <c r="B22" s="189">
        <v>13927.5</v>
      </c>
      <c r="C22" s="190">
        <v>15439</v>
      </c>
      <c r="D22" s="191">
        <f>C22-B22</f>
        <v>1511.5</v>
      </c>
      <c r="E22" s="192">
        <f>(C22-B22)/B22*100</f>
        <v>10.852629689463292</v>
      </c>
      <c r="F22" s="190">
        <v>18600</v>
      </c>
      <c r="G22" s="193">
        <f>ROUND(F22-C22,-2)</f>
        <v>3200</v>
      </c>
      <c r="H22" s="192">
        <f>G22/C22*100</f>
        <v>20.726731005894163</v>
      </c>
      <c r="I22" s="190">
        <v>17600</v>
      </c>
      <c r="J22" s="193">
        <f>I22-F22</f>
        <v>-1000</v>
      </c>
      <c r="K22" s="192">
        <f>J22/F22*100</f>
        <v>-5.376344086021505</v>
      </c>
      <c r="L22" s="189">
        <v>15000</v>
      </c>
      <c r="M22" s="190">
        <v>16000</v>
      </c>
      <c r="N22" s="190">
        <v>16000</v>
      </c>
      <c r="O22" s="190">
        <v>16000</v>
      </c>
      <c r="P22" s="190">
        <v>16000</v>
      </c>
      <c r="Q22" s="193">
        <f>ROUND(P22-C22,-3)</f>
        <v>1000</v>
      </c>
      <c r="R22" s="194">
        <f>Q22/C22*100</f>
        <v>6.477103439341926</v>
      </c>
    </row>
    <row r="23" spans="1:18" s="169" customFormat="1" ht="15" x14ac:dyDescent="0.2">
      <c r="A23" s="188" t="s">
        <v>100</v>
      </c>
      <c r="B23" s="189">
        <v>11069.5</v>
      </c>
      <c r="C23" s="190">
        <v>11288.5</v>
      </c>
      <c r="D23" s="191">
        <f t="shared" si="0"/>
        <v>219</v>
      </c>
      <c r="E23" s="192">
        <f t="shared" si="1"/>
        <v>1.9784091422376799</v>
      </c>
      <c r="F23" s="190">
        <v>13500</v>
      </c>
      <c r="G23" s="193">
        <f t="shared" si="2"/>
        <v>2200</v>
      </c>
      <c r="H23" s="192">
        <f t="shared" si="3"/>
        <v>19.488860344598486</v>
      </c>
      <c r="I23" s="190">
        <v>13200</v>
      </c>
      <c r="J23" s="193">
        <f t="shared" si="4"/>
        <v>-300</v>
      </c>
      <c r="K23" s="192">
        <f t="shared" si="5"/>
        <v>-2.2222222222222223</v>
      </c>
      <c r="L23" s="189">
        <v>12000</v>
      </c>
      <c r="M23" s="190">
        <v>13000</v>
      </c>
      <c r="N23" s="190">
        <v>14000</v>
      </c>
      <c r="O23" s="190">
        <v>14000</v>
      </c>
      <c r="P23" s="190">
        <v>14000</v>
      </c>
      <c r="Q23" s="193">
        <f t="shared" si="6"/>
        <v>3000</v>
      </c>
      <c r="R23" s="194">
        <f t="shared" si="7"/>
        <v>26.575718651725204</v>
      </c>
    </row>
    <row r="24" spans="1:18" s="169" customFormat="1" x14ac:dyDescent="0.2">
      <c r="A24" s="188" t="s">
        <v>96</v>
      </c>
      <c r="B24" s="189">
        <v>2924</v>
      </c>
      <c r="C24" s="190">
        <v>2996</v>
      </c>
      <c r="D24" s="191">
        <f t="shared" si="0"/>
        <v>72</v>
      </c>
      <c r="E24" s="192">
        <f t="shared" si="1"/>
        <v>2.4623803009575922</v>
      </c>
      <c r="F24" s="190">
        <v>3600</v>
      </c>
      <c r="G24" s="193">
        <f t="shared" si="2"/>
        <v>600</v>
      </c>
      <c r="H24" s="192">
        <f t="shared" si="3"/>
        <v>20.026702269692922</v>
      </c>
      <c r="I24" s="190">
        <v>3400</v>
      </c>
      <c r="J24" s="193">
        <f t="shared" si="4"/>
        <v>-200</v>
      </c>
      <c r="K24" s="192">
        <f t="shared" si="5"/>
        <v>-5.5555555555555554</v>
      </c>
      <c r="L24" s="189">
        <v>3000</v>
      </c>
      <c r="M24" s="190">
        <v>3200</v>
      </c>
      <c r="N24" s="190">
        <v>3200</v>
      </c>
      <c r="O24" s="190">
        <v>3200</v>
      </c>
      <c r="P24" s="190">
        <v>3200</v>
      </c>
      <c r="Q24" s="193">
        <f>ROUND(P24-C24,-2)</f>
        <v>200</v>
      </c>
      <c r="R24" s="194">
        <f t="shared" si="7"/>
        <v>6.6755674232309739</v>
      </c>
    </row>
    <row r="25" spans="1:18" s="169" customFormat="1" x14ac:dyDescent="0.2">
      <c r="A25" s="195" t="s">
        <v>66</v>
      </c>
      <c r="B25" s="176">
        <v>6181</v>
      </c>
      <c r="C25" s="196">
        <v>6474</v>
      </c>
      <c r="D25" s="177">
        <f>C25-B25</f>
        <v>293</v>
      </c>
      <c r="E25" s="178">
        <f>(C25-B25)/B25*100</f>
        <v>4.7403332794046271</v>
      </c>
      <c r="F25" s="196">
        <v>7100</v>
      </c>
      <c r="G25" s="179">
        <f>ROUND(F25-C25,-2)</f>
        <v>600</v>
      </c>
      <c r="H25" s="178">
        <f>G25/C25*100</f>
        <v>9.2678405931417984</v>
      </c>
      <c r="I25" s="196">
        <v>6900</v>
      </c>
      <c r="J25" s="179">
        <f>I25-F25</f>
        <v>-200</v>
      </c>
      <c r="K25" s="178">
        <f>J25/F25*100</f>
        <v>-2.8169014084507045</v>
      </c>
      <c r="L25" s="176">
        <v>6000</v>
      </c>
      <c r="M25" s="196">
        <v>7000</v>
      </c>
      <c r="N25" s="196">
        <v>7000</v>
      </c>
      <c r="O25" s="196">
        <v>7000</v>
      </c>
      <c r="P25" s="196">
        <v>7000</v>
      </c>
      <c r="Q25" s="179">
        <f>ROUND(P25-C25,-3)</f>
        <v>1000</v>
      </c>
      <c r="R25" s="197">
        <f>Q25/C25*100</f>
        <v>15.446400988569664</v>
      </c>
    </row>
    <row r="26" spans="1:18" s="169" customFormat="1" x14ac:dyDescent="0.2">
      <c r="A26" s="170" t="s">
        <v>85</v>
      </c>
      <c r="B26" s="171">
        <f>B21+B20</f>
        <v>467071.3334</v>
      </c>
      <c r="C26" s="171">
        <f>C21+C20</f>
        <v>462537</v>
      </c>
      <c r="D26" s="172">
        <f t="shared" si="0"/>
        <v>-4534.3334000000032</v>
      </c>
      <c r="E26" s="173">
        <f t="shared" si="1"/>
        <v>-0.97080104809532353</v>
      </c>
      <c r="F26" s="171">
        <f>F21+F20</f>
        <v>487900</v>
      </c>
      <c r="G26" s="174">
        <f t="shared" si="2"/>
        <v>25400</v>
      </c>
      <c r="H26" s="173">
        <f t="shared" si="3"/>
        <v>5.4914525756858374</v>
      </c>
      <c r="I26" s="171">
        <f>I21+I20</f>
        <v>478500</v>
      </c>
      <c r="J26" s="174">
        <f t="shared" si="4"/>
        <v>-9400</v>
      </c>
      <c r="K26" s="173">
        <f t="shared" si="5"/>
        <v>-1.9266243082598893</v>
      </c>
      <c r="L26" s="171">
        <f>L21+L20</f>
        <v>452000</v>
      </c>
      <c r="M26" s="171">
        <f>M21+M20</f>
        <v>480000</v>
      </c>
      <c r="N26" s="171">
        <f>N21+N20</f>
        <v>489000</v>
      </c>
      <c r="O26" s="171">
        <f>O21+O20</f>
        <v>490000</v>
      </c>
      <c r="P26" s="171">
        <f>P21+P20</f>
        <v>488000</v>
      </c>
      <c r="Q26" s="174">
        <f t="shared" si="6"/>
        <v>25000</v>
      </c>
      <c r="R26" s="198">
        <f t="shared" si="7"/>
        <v>5.4049730075647995</v>
      </c>
    </row>
    <row r="27" spans="1:18" s="169" customFormat="1" ht="15" x14ac:dyDescent="0.2">
      <c r="A27" s="175" t="s">
        <v>103</v>
      </c>
      <c r="B27" s="176">
        <f>B28-B26</f>
        <v>52290.666599999997</v>
      </c>
      <c r="C27" s="176">
        <f>C28-C26</f>
        <v>60188</v>
      </c>
      <c r="D27" s="177">
        <f t="shared" ref="D27:D28" si="9">C27-B27</f>
        <v>7897.3334000000032</v>
      </c>
      <c r="E27" s="178">
        <f t="shared" ref="E27:E28" si="10">(C27-B27)/B27*100</f>
        <v>15.102759083970071</v>
      </c>
      <c r="F27" s="176">
        <f>F28-F26</f>
        <v>70300</v>
      </c>
      <c r="G27" s="179">
        <f t="shared" ref="G27:G28" si="11">ROUND(F27-C27,-2)</f>
        <v>10100</v>
      </c>
      <c r="H27" s="178">
        <f t="shared" ref="H27:H28" si="12">G27/C27*100</f>
        <v>16.780753638599055</v>
      </c>
      <c r="I27" s="176">
        <f>I28-I26</f>
        <v>69600</v>
      </c>
      <c r="J27" s="179">
        <f t="shared" ref="J27:J28" si="13">I27-F27</f>
        <v>-700</v>
      </c>
      <c r="K27" s="178">
        <f t="shared" ref="K27:K28" si="14">J27/F27*100</f>
        <v>-0.99573257467994303</v>
      </c>
      <c r="L27" s="176">
        <f>L28-L26</f>
        <v>70000</v>
      </c>
      <c r="M27" s="176">
        <f t="shared" ref="M27:P27" si="15">M28-M26</f>
        <v>69000</v>
      </c>
      <c r="N27" s="176">
        <f t="shared" si="15"/>
        <v>70000</v>
      </c>
      <c r="O27" s="176">
        <f t="shared" si="15"/>
        <v>71000</v>
      </c>
      <c r="P27" s="176">
        <f t="shared" si="15"/>
        <v>70000</v>
      </c>
      <c r="Q27" s="179">
        <f t="shared" ref="Q27:Q28" si="16">ROUND(P27-C27,-3)</f>
        <v>10000</v>
      </c>
      <c r="R27" s="197">
        <f t="shared" ref="R27:R28" si="17">Q27/C27*100</f>
        <v>16.614607562969365</v>
      </c>
    </row>
    <row r="28" spans="1:18" x14ac:dyDescent="0.2">
      <c r="A28" s="148" t="s">
        <v>84</v>
      </c>
      <c r="B28" s="113">
        <v>519362</v>
      </c>
      <c r="C28" s="113">
        <v>522725</v>
      </c>
      <c r="D28" s="100">
        <f t="shared" si="9"/>
        <v>3363</v>
      </c>
      <c r="E28" s="104">
        <f t="shared" si="10"/>
        <v>0.64752523288188202</v>
      </c>
      <c r="F28" s="113">
        <v>558200</v>
      </c>
      <c r="G28" s="93">
        <f t="shared" si="11"/>
        <v>35500</v>
      </c>
      <c r="H28" s="104">
        <f t="shared" si="12"/>
        <v>6.7913338753646757</v>
      </c>
      <c r="I28" s="113">
        <v>548100</v>
      </c>
      <c r="J28" s="93">
        <f t="shared" si="13"/>
        <v>-10100</v>
      </c>
      <c r="K28" s="104">
        <f t="shared" si="14"/>
        <v>-1.8093873163740595</v>
      </c>
      <c r="L28" s="113">
        <v>522000</v>
      </c>
      <c r="M28" s="113">
        <v>549000</v>
      </c>
      <c r="N28" s="113">
        <v>559000</v>
      </c>
      <c r="O28" s="113">
        <v>561000</v>
      </c>
      <c r="P28" s="113">
        <v>558000</v>
      </c>
      <c r="Q28" s="93">
        <f t="shared" si="16"/>
        <v>35000</v>
      </c>
      <c r="R28" s="108">
        <f t="shared" si="17"/>
        <v>6.6956812855708066</v>
      </c>
    </row>
    <row r="30" spans="1:18" x14ac:dyDescent="0.2">
      <c r="A30" s="152" t="s">
        <v>72</v>
      </c>
    </row>
    <row r="31" spans="1:18" x14ac:dyDescent="0.2">
      <c r="A31" s="152" t="s">
        <v>104</v>
      </c>
    </row>
    <row r="32" spans="1:18" x14ac:dyDescent="0.2">
      <c r="A32" s="152" t="s">
        <v>86</v>
      </c>
    </row>
    <row r="33" spans="1:18" x14ac:dyDescent="0.2">
      <c r="A33" s="152" t="s">
        <v>92</v>
      </c>
      <c r="B33" s="142"/>
      <c r="C33" s="142"/>
      <c r="D33" s="142"/>
      <c r="E33" s="142"/>
      <c r="F33" s="142"/>
      <c r="G33" s="142"/>
      <c r="H33" s="142"/>
      <c r="I33" s="142"/>
      <c r="J33" s="142"/>
      <c r="K33" s="142"/>
      <c r="L33" s="142"/>
      <c r="M33" s="142"/>
      <c r="N33" s="142"/>
      <c r="O33" s="142"/>
      <c r="P33" s="142"/>
      <c r="Q33" s="142"/>
      <c r="R33" s="142"/>
    </row>
    <row r="34" spans="1:18" x14ac:dyDescent="0.2">
      <c r="A34" s="152" t="s">
        <v>93</v>
      </c>
      <c r="B34" s="142"/>
      <c r="C34" s="142"/>
      <c r="D34" s="142"/>
      <c r="E34" s="142"/>
      <c r="F34" s="142"/>
      <c r="G34" s="142"/>
      <c r="H34" s="142"/>
      <c r="I34" s="142"/>
      <c r="J34" s="142"/>
      <c r="K34" s="142"/>
      <c r="L34" s="142"/>
      <c r="M34" s="142"/>
      <c r="N34" s="142"/>
      <c r="O34" s="142"/>
      <c r="P34" s="142"/>
      <c r="Q34" s="142"/>
      <c r="R34" s="142"/>
    </row>
  </sheetData>
  <mergeCells count="6">
    <mergeCell ref="D3:E3"/>
    <mergeCell ref="G3:H3"/>
    <mergeCell ref="J3:K3"/>
    <mergeCell ref="Q3:R3"/>
    <mergeCell ref="B4:C4"/>
    <mergeCell ref="L4:P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workbookViewId="0">
      <selection activeCell="A2" sqref="A2"/>
    </sheetView>
  </sheetViews>
  <sheetFormatPr baseColWidth="10" defaultRowHeight="12.75" x14ac:dyDescent="0.2"/>
  <cols>
    <col min="1" max="1" width="44.7109375" style="77" customWidth="1"/>
    <col min="2" max="12" width="6.85546875" style="77" customWidth="1"/>
    <col min="13" max="16384" width="11.42578125" style="77"/>
  </cols>
  <sheetData>
    <row r="1" spans="1:12" x14ac:dyDescent="0.2">
      <c r="A1" s="154" t="s">
        <v>94</v>
      </c>
    </row>
    <row r="2" spans="1:12" x14ac:dyDescent="0.2">
      <c r="A2" s="78"/>
      <c r="B2" s="78"/>
      <c r="C2" s="78"/>
      <c r="D2" s="78"/>
      <c r="E2" s="78"/>
      <c r="F2" s="78"/>
      <c r="G2" s="78"/>
      <c r="H2" s="78"/>
      <c r="I2" s="78"/>
      <c r="J2" s="78"/>
      <c r="K2" s="78"/>
      <c r="L2" s="78"/>
    </row>
    <row r="3" spans="1:12" x14ac:dyDescent="0.2">
      <c r="A3" s="81"/>
      <c r="B3" s="214" t="s">
        <v>38</v>
      </c>
      <c r="C3" s="214"/>
      <c r="D3" s="214"/>
      <c r="E3" s="215"/>
      <c r="F3" s="216" t="s">
        <v>22</v>
      </c>
      <c r="G3" s="216"/>
      <c r="H3" s="216"/>
      <c r="I3" s="216"/>
      <c r="J3" s="216"/>
      <c r="K3" s="216"/>
      <c r="L3" s="216"/>
    </row>
    <row r="4" spans="1:12" x14ac:dyDescent="0.2">
      <c r="A4" s="82"/>
      <c r="B4" s="79">
        <v>2010</v>
      </c>
      <c r="C4" s="80">
        <v>2017</v>
      </c>
      <c r="D4" s="80">
        <v>2018</v>
      </c>
      <c r="E4" s="85">
        <v>2019</v>
      </c>
      <c r="F4" s="80">
        <v>2020</v>
      </c>
      <c r="G4" s="80">
        <v>2021</v>
      </c>
      <c r="H4" s="80">
        <v>2022</v>
      </c>
      <c r="I4" s="80">
        <v>2024</v>
      </c>
      <c r="J4" s="80">
        <v>2026</v>
      </c>
      <c r="K4" s="80">
        <v>2028</v>
      </c>
      <c r="L4" s="80">
        <v>2029</v>
      </c>
    </row>
    <row r="5" spans="1:12" x14ac:dyDescent="0.2">
      <c r="A5" s="157" t="s">
        <v>25</v>
      </c>
      <c r="B5" s="158">
        <v>89.06</v>
      </c>
      <c r="C5" s="158">
        <v>87.819999999999979</v>
      </c>
      <c r="D5" s="158">
        <v>88.02</v>
      </c>
      <c r="E5" s="159">
        <v>88.78</v>
      </c>
      <c r="F5" s="158">
        <v>87.070000000000007</v>
      </c>
      <c r="G5" s="158">
        <v>87.460000000000008</v>
      </c>
      <c r="H5" s="158">
        <v>87.6</v>
      </c>
      <c r="I5" s="158">
        <v>88.129999999999981</v>
      </c>
      <c r="J5" s="158">
        <v>88.669999999999973</v>
      </c>
      <c r="K5" s="158">
        <v>89.20999999999998</v>
      </c>
      <c r="L5" s="158">
        <v>89.5</v>
      </c>
    </row>
    <row r="6" spans="1:12" x14ac:dyDescent="0.2">
      <c r="A6" s="83" t="s">
        <v>26</v>
      </c>
      <c r="B6" s="73">
        <v>50.65</v>
      </c>
      <c r="C6" s="73">
        <v>52.18</v>
      </c>
      <c r="D6" s="73">
        <v>53.22</v>
      </c>
      <c r="E6" s="74">
        <v>53.360000000000007</v>
      </c>
      <c r="F6" s="73">
        <v>52.110000000000007</v>
      </c>
      <c r="G6" s="73">
        <v>52.28</v>
      </c>
      <c r="H6" s="73">
        <v>52.66</v>
      </c>
      <c r="I6" s="73">
        <v>53.06</v>
      </c>
      <c r="J6" s="73">
        <v>53.47999999999999</v>
      </c>
      <c r="K6" s="73">
        <v>53.899999999999991</v>
      </c>
      <c r="L6" s="73">
        <v>54.13</v>
      </c>
    </row>
    <row r="7" spans="1:12" x14ac:dyDescent="0.2">
      <c r="A7" s="83" t="s">
        <v>5</v>
      </c>
      <c r="B7" s="73">
        <v>10.68</v>
      </c>
      <c r="C7" s="73">
        <v>9.5299999999999994</v>
      </c>
      <c r="D7" s="73">
        <v>9.25</v>
      </c>
      <c r="E7" s="74">
        <v>9.17</v>
      </c>
      <c r="F7" s="73">
        <v>8.74</v>
      </c>
      <c r="G7" s="73">
        <v>8.69</v>
      </c>
      <c r="H7" s="73">
        <v>9.0400000000000009</v>
      </c>
      <c r="I7" s="73">
        <v>9.0400000000000009</v>
      </c>
      <c r="J7" s="73">
        <v>9.0400000000000009</v>
      </c>
      <c r="K7" s="73">
        <v>9.0300000000000011</v>
      </c>
      <c r="L7" s="73">
        <v>9.0300000000000011</v>
      </c>
    </row>
    <row r="8" spans="1:12" x14ac:dyDescent="0.2">
      <c r="A8" s="83" t="s">
        <v>31</v>
      </c>
      <c r="B8" s="73">
        <v>13.15</v>
      </c>
      <c r="C8" s="73">
        <v>11.709999999999999</v>
      </c>
      <c r="D8" s="73">
        <v>10.74</v>
      </c>
      <c r="E8" s="74">
        <v>10.69</v>
      </c>
      <c r="F8" s="73">
        <v>9.8600000000000012</v>
      </c>
      <c r="G8" s="73">
        <v>10.110000000000001</v>
      </c>
      <c r="H8" s="73">
        <v>10.16</v>
      </c>
      <c r="I8" s="73">
        <v>10.16</v>
      </c>
      <c r="J8" s="73">
        <v>10.16</v>
      </c>
      <c r="K8" s="73">
        <v>10.15</v>
      </c>
      <c r="L8" s="73">
        <v>10.15</v>
      </c>
    </row>
    <row r="9" spans="1:12" x14ac:dyDescent="0.2">
      <c r="A9" s="83" t="s">
        <v>99</v>
      </c>
      <c r="B9" s="73">
        <v>7.91</v>
      </c>
      <c r="C9" s="73">
        <v>6.2600000000000007</v>
      </c>
      <c r="D9" s="73">
        <v>6.5500000000000007</v>
      </c>
      <c r="E9" s="74">
        <v>6.84</v>
      </c>
      <c r="F9" s="73">
        <v>6.7099999999999991</v>
      </c>
      <c r="G9" s="73">
        <v>6.83</v>
      </c>
      <c r="H9" s="73">
        <v>6.8500000000000005</v>
      </c>
      <c r="I9" s="73">
        <v>6.87</v>
      </c>
      <c r="J9" s="73">
        <v>6.87</v>
      </c>
      <c r="K9" s="73">
        <v>6.88</v>
      </c>
      <c r="L9" s="73">
        <v>6.88</v>
      </c>
    </row>
    <row r="10" spans="1:12" x14ac:dyDescent="0.2">
      <c r="A10" s="83" t="s">
        <v>36</v>
      </c>
      <c r="B10" s="73">
        <v>2.16</v>
      </c>
      <c r="C10" s="73">
        <v>2.7700000000000005</v>
      </c>
      <c r="D10" s="73">
        <v>2.93</v>
      </c>
      <c r="E10" s="74">
        <v>3.02</v>
      </c>
      <c r="F10" s="73">
        <v>3.36</v>
      </c>
      <c r="G10" s="73">
        <v>3.4000000000000004</v>
      </c>
      <c r="H10" s="73">
        <v>3.2199999999999998</v>
      </c>
      <c r="I10" s="73">
        <v>3.35</v>
      </c>
      <c r="J10" s="73">
        <v>3.47</v>
      </c>
      <c r="K10" s="73">
        <v>3.6000000000000005</v>
      </c>
      <c r="L10" s="73">
        <v>3.66</v>
      </c>
    </row>
    <row r="11" spans="1:12" ht="15" x14ac:dyDescent="0.2">
      <c r="A11" s="83" t="s">
        <v>98</v>
      </c>
      <c r="B11" s="73">
        <v>2.34</v>
      </c>
      <c r="C11" s="73">
        <v>3.05</v>
      </c>
      <c r="D11" s="73">
        <v>2.97</v>
      </c>
      <c r="E11" s="74">
        <v>3.2399999999999998</v>
      </c>
      <c r="F11" s="73">
        <v>3.7199999999999998</v>
      </c>
      <c r="G11" s="73">
        <v>3.5999999999999996</v>
      </c>
      <c r="H11" s="73">
        <v>3.2</v>
      </c>
      <c r="I11" s="73">
        <v>3.2</v>
      </c>
      <c r="J11" s="73">
        <v>3.2</v>
      </c>
      <c r="K11" s="73">
        <v>3.2</v>
      </c>
      <c r="L11" s="73">
        <v>3.2</v>
      </c>
    </row>
    <row r="12" spans="1:12" x14ac:dyDescent="0.2">
      <c r="A12" s="83" t="s">
        <v>37</v>
      </c>
      <c r="B12" s="73">
        <v>0.86</v>
      </c>
      <c r="C12" s="73">
        <v>0.86</v>
      </c>
      <c r="D12" s="73">
        <v>0.77999999999999992</v>
      </c>
      <c r="E12" s="74">
        <v>0.80999999999999994</v>
      </c>
      <c r="F12" s="73">
        <v>0.89</v>
      </c>
      <c r="G12" s="73">
        <v>0.86999999999999988</v>
      </c>
      <c r="H12" s="73">
        <v>0.82000000000000006</v>
      </c>
      <c r="I12" s="73">
        <v>0.82000000000000006</v>
      </c>
      <c r="J12" s="73">
        <v>0.82000000000000006</v>
      </c>
      <c r="K12" s="73">
        <v>0.82000000000000006</v>
      </c>
      <c r="L12" s="73">
        <v>0.82000000000000006</v>
      </c>
    </row>
    <row r="13" spans="1:12" x14ac:dyDescent="0.2">
      <c r="A13" s="84" t="s">
        <v>65</v>
      </c>
      <c r="B13" s="75">
        <v>1.31</v>
      </c>
      <c r="C13" s="75">
        <v>1.46</v>
      </c>
      <c r="D13" s="75">
        <v>1.5799999999999998</v>
      </c>
      <c r="E13" s="76">
        <v>1.6500000000000001</v>
      </c>
      <c r="F13" s="75">
        <v>1.68</v>
      </c>
      <c r="G13" s="75">
        <v>1.68</v>
      </c>
      <c r="H13" s="75">
        <v>1.6500000000000001</v>
      </c>
      <c r="I13" s="75">
        <v>1.6300000000000001</v>
      </c>
      <c r="J13" s="75">
        <v>1.6300000000000001</v>
      </c>
      <c r="K13" s="75">
        <v>1.6300000000000001</v>
      </c>
      <c r="L13" s="75">
        <v>1.6300000000000001</v>
      </c>
    </row>
    <row r="14" spans="1:12" x14ac:dyDescent="0.2">
      <c r="A14" s="160" t="s">
        <v>32</v>
      </c>
      <c r="B14" s="158">
        <v>73.39</v>
      </c>
      <c r="C14" s="158">
        <v>69.389999999999972</v>
      </c>
      <c r="D14" s="158">
        <v>70.03</v>
      </c>
      <c r="E14" s="159">
        <v>69.73</v>
      </c>
      <c r="F14" s="158">
        <v>63.900000000000006</v>
      </c>
      <c r="G14" s="158">
        <v>69.429999999999993</v>
      </c>
      <c r="H14" s="158">
        <v>69.760000000000019</v>
      </c>
      <c r="I14" s="158">
        <v>70.050000000000011</v>
      </c>
      <c r="J14" s="158">
        <v>70.37</v>
      </c>
      <c r="K14" s="158">
        <v>70.700000000000017</v>
      </c>
      <c r="L14" s="158">
        <v>70.860000000000014</v>
      </c>
    </row>
    <row r="15" spans="1:12" x14ac:dyDescent="0.2">
      <c r="A15" s="83" t="s">
        <v>26</v>
      </c>
      <c r="B15" s="73">
        <v>18.579999999999995</v>
      </c>
      <c r="C15" s="73">
        <v>18.97</v>
      </c>
      <c r="D15" s="73">
        <v>19.210000000000004</v>
      </c>
      <c r="E15" s="74">
        <v>19.160000000000004</v>
      </c>
      <c r="F15" s="73">
        <v>17.29</v>
      </c>
      <c r="G15" s="73">
        <v>19</v>
      </c>
      <c r="H15" s="73">
        <v>18.98</v>
      </c>
      <c r="I15" s="73">
        <v>19.04</v>
      </c>
      <c r="J15" s="73">
        <v>19.100000000000001</v>
      </c>
      <c r="K15" s="73">
        <v>19.170000000000002</v>
      </c>
      <c r="L15" s="73">
        <v>19.209999999999997</v>
      </c>
    </row>
    <row r="16" spans="1:12" x14ac:dyDescent="0.2">
      <c r="A16" s="83" t="s">
        <v>5</v>
      </c>
      <c r="B16" s="73">
        <v>9.8500000000000014</v>
      </c>
      <c r="C16" s="73">
        <v>11.54</v>
      </c>
      <c r="D16" s="73">
        <v>12.5</v>
      </c>
      <c r="E16" s="74">
        <v>12.65</v>
      </c>
      <c r="F16" s="73">
        <v>11.67</v>
      </c>
      <c r="G16" s="73">
        <v>12.23</v>
      </c>
      <c r="H16" s="73">
        <v>12.870000000000001</v>
      </c>
      <c r="I16" s="73">
        <v>13.17</v>
      </c>
      <c r="J16" s="73">
        <v>13.48</v>
      </c>
      <c r="K16" s="73">
        <v>13.79</v>
      </c>
      <c r="L16" s="73">
        <v>13.940000000000001</v>
      </c>
    </row>
    <row r="17" spans="1:12" x14ac:dyDescent="0.2">
      <c r="A17" s="83" t="s">
        <v>31</v>
      </c>
      <c r="B17" s="73">
        <v>1.4700000000000002</v>
      </c>
      <c r="C17" s="73">
        <v>1.8799999999999997</v>
      </c>
      <c r="D17" s="73">
        <v>1.96</v>
      </c>
      <c r="E17" s="74">
        <v>1.9200000000000002</v>
      </c>
      <c r="F17" s="73">
        <v>1.78</v>
      </c>
      <c r="G17" s="73">
        <v>1.8099999999999998</v>
      </c>
      <c r="H17" s="73">
        <v>1.79</v>
      </c>
      <c r="I17" s="73">
        <v>1.79</v>
      </c>
      <c r="J17" s="73">
        <v>1.79</v>
      </c>
      <c r="K17" s="73">
        <v>1.7999999999999998</v>
      </c>
      <c r="L17" s="73">
        <v>1.7999999999999998</v>
      </c>
    </row>
    <row r="18" spans="1:12" x14ac:dyDescent="0.2">
      <c r="A18" s="83" t="s">
        <v>99</v>
      </c>
      <c r="B18" s="73">
        <v>42.52</v>
      </c>
      <c r="C18" s="73">
        <v>35.419999999999995</v>
      </c>
      <c r="D18" s="73">
        <v>34.690000000000005</v>
      </c>
      <c r="E18" s="74">
        <v>34.049999999999997</v>
      </c>
      <c r="F18" s="73">
        <v>31.180000000000003</v>
      </c>
      <c r="G18" s="73">
        <v>34.369999999999997</v>
      </c>
      <c r="H18" s="73">
        <v>34.14</v>
      </c>
      <c r="I18" s="73">
        <v>34.07</v>
      </c>
      <c r="J18" s="73">
        <v>34.020000000000003</v>
      </c>
      <c r="K18" s="73">
        <v>33.960000000000008</v>
      </c>
      <c r="L18" s="73">
        <v>33.930000000000007</v>
      </c>
    </row>
    <row r="19" spans="1:12" x14ac:dyDescent="0.2">
      <c r="A19" s="83" t="s">
        <v>36</v>
      </c>
      <c r="B19" s="73">
        <v>0.21</v>
      </c>
      <c r="C19" s="73">
        <v>0.3</v>
      </c>
      <c r="D19" s="73">
        <v>0.38999999999999996</v>
      </c>
      <c r="E19" s="74">
        <v>0.4</v>
      </c>
      <c r="F19" s="73">
        <v>0.38</v>
      </c>
      <c r="G19" s="73">
        <v>0.35000000000000003</v>
      </c>
      <c r="H19" s="73">
        <v>0.37</v>
      </c>
      <c r="I19" s="73">
        <v>0.37</v>
      </c>
      <c r="J19" s="73">
        <v>0.37</v>
      </c>
      <c r="K19" s="73">
        <v>0.37</v>
      </c>
      <c r="L19" s="73">
        <v>0.37</v>
      </c>
    </row>
    <row r="20" spans="1:12" ht="15" x14ac:dyDescent="0.2">
      <c r="A20" s="83" t="s">
        <v>98</v>
      </c>
      <c r="B20" s="73">
        <v>0.51</v>
      </c>
      <c r="C20" s="73">
        <v>0.94000000000000006</v>
      </c>
      <c r="D20" s="73">
        <v>0.89999999999999991</v>
      </c>
      <c r="E20" s="74">
        <v>1.1100000000000001</v>
      </c>
      <c r="F20" s="73">
        <v>1.1499999999999999</v>
      </c>
      <c r="G20" s="73">
        <v>1.21</v>
      </c>
      <c r="H20" s="73">
        <v>1.17</v>
      </c>
      <c r="I20" s="73">
        <v>1.17</v>
      </c>
      <c r="J20" s="73">
        <v>1.17</v>
      </c>
      <c r="K20" s="73">
        <v>1.17</v>
      </c>
      <c r="L20" s="73">
        <v>1.17</v>
      </c>
    </row>
    <row r="21" spans="1:12" x14ac:dyDescent="0.2">
      <c r="A21" s="83" t="s">
        <v>37</v>
      </c>
      <c r="B21" s="73">
        <v>6.9999999999999993E-2</v>
      </c>
      <c r="C21" s="73">
        <v>6.9999999999999993E-2</v>
      </c>
      <c r="D21" s="73">
        <v>0.06</v>
      </c>
      <c r="E21" s="74">
        <v>0.06</v>
      </c>
      <c r="F21" s="73">
        <v>0.06</v>
      </c>
      <c r="G21" s="73">
        <v>0.06</v>
      </c>
      <c r="H21" s="73">
        <v>0.06</v>
      </c>
      <c r="I21" s="73">
        <v>0.06</v>
      </c>
      <c r="J21" s="73">
        <v>0.06</v>
      </c>
      <c r="K21" s="73">
        <v>0.06</v>
      </c>
      <c r="L21" s="73">
        <v>0.06</v>
      </c>
    </row>
    <row r="22" spans="1:12" x14ac:dyDescent="0.2">
      <c r="A22" s="84" t="s">
        <v>68</v>
      </c>
      <c r="B22" s="75">
        <v>0.18</v>
      </c>
      <c r="C22" s="75">
        <v>0.27</v>
      </c>
      <c r="D22" s="75">
        <v>0.32</v>
      </c>
      <c r="E22" s="76">
        <v>0.38</v>
      </c>
      <c r="F22" s="75">
        <v>0.38999999999999996</v>
      </c>
      <c r="G22" s="75">
        <v>0.4</v>
      </c>
      <c r="H22" s="75">
        <v>0.38</v>
      </c>
      <c r="I22" s="75">
        <v>0.38</v>
      </c>
      <c r="J22" s="75">
        <v>0.38</v>
      </c>
      <c r="K22" s="75">
        <v>0.38</v>
      </c>
      <c r="L22" s="75">
        <v>0.38</v>
      </c>
    </row>
    <row r="23" spans="1:12" x14ac:dyDescent="0.2">
      <c r="A23" s="160" t="s">
        <v>33</v>
      </c>
      <c r="B23" s="158">
        <v>84.000181424827389</v>
      </c>
      <c r="C23" s="158">
        <v>82.740584124478204</v>
      </c>
      <c r="D23" s="158">
        <v>83.077039365503381</v>
      </c>
      <c r="E23" s="159">
        <v>83.587967328492965</v>
      </c>
      <c r="F23" s="158">
        <v>80.564371707262282</v>
      </c>
      <c r="G23" s="158">
        <v>82.593301545505511</v>
      </c>
      <c r="H23" s="158">
        <v>82.857334266283601</v>
      </c>
      <c r="I23" s="158">
        <v>83.338274507499406</v>
      </c>
      <c r="J23" s="158">
        <v>83.812420051370694</v>
      </c>
      <c r="K23" s="158">
        <v>84.291428435382784</v>
      </c>
      <c r="L23" s="158">
        <v>84.542970103136398</v>
      </c>
    </row>
    <row r="24" spans="1:12" x14ac:dyDescent="0.2">
      <c r="A24" s="83" t="s">
        <v>26</v>
      </c>
      <c r="B24" s="73">
        <v>40.294646987505715</v>
      </c>
      <c r="C24" s="73">
        <v>43.027129613343568</v>
      </c>
      <c r="D24" s="73">
        <v>43.875359022833244</v>
      </c>
      <c r="E24" s="74">
        <v>44.038870479499174</v>
      </c>
      <c r="F24" s="73">
        <v>42.333306985190873</v>
      </c>
      <c r="G24" s="73">
        <v>43.296986990261978</v>
      </c>
      <c r="H24" s="73">
        <v>43.706357516167685</v>
      </c>
      <c r="I24" s="73">
        <v>44.043711213779325</v>
      </c>
      <c r="J24" s="73">
        <v>44.354120293230864</v>
      </c>
      <c r="K24" s="73">
        <v>44.671367345264422</v>
      </c>
      <c r="L24" s="73">
        <v>44.843546995789836</v>
      </c>
    </row>
    <row r="25" spans="1:12" x14ac:dyDescent="0.2">
      <c r="A25" s="83" t="s">
        <v>5</v>
      </c>
      <c r="B25" s="73">
        <v>10.411994293720916</v>
      </c>
      <c r="C25" s="73">
        <v>10.083967765046053</v>
      </c>
      <c r="D25" s="73">
        <v>10.142975100728961</v>
      </c>
      <c r="E25" s="74">
        <v>10.118465810857979</v>
      </c>
      <c r="F25" s="73">
        <v>9.5626797970531516</v>
      </c>
      <c r="G25" s="73">
        <v>9.6455248213483351</v>
      </c>
      <c r="H25" s="73">
        <v>10.058184403594947</v>
      </c>
      <c r="I25" s="73">
        <v>10.134570037833374</v>
      </c>
      <c r="J25" s="73">
        <v>10.218560380978909</v>
      </c>
      <c r="K25" s="73">
        <v>10.294851466643863</v>
      </c>
      <c r="L25" s="73">
        <v>10.335741244291865</v>
      </c>
    </row>
    <row r="26" spans="1:12" x14ac:dyDescent="0.2">
      <c r="A26" s="83" t="s">
        <v>31</v>
      </c>
      <c r="B26" s="73">
        <v>9.3785462056148052</v>
      </c>
      <c r="C26" s="73">
        <v>9.0007944624862155</v>
      </c>
      <c r="D26" s="73">
        <v>8.3275934201845292</v>
      </c>
      <c r="E26" s="74">
        <v>8.2997571375791726</v>
      </c>
      <c r="F26" s="73">
        <v>7.5913130511298759</v>
      </c>
      <c r="G26" s="73">
        <v>7.8696451928838469</v>
      </c>
      <c r="H26" s="73">
        <v>7.9348816036319345</v>
      </c>
      <c r="I26" s="73">
        <v>7.9417067271996764</v>
      </c>
      <c r="J26" s="73">
        <v>7.9382544169384062</v>
      </c>
      <c r="K26" s="73">
        <v>7.9311954314125526</v>
      </c>
      <c r="L26" s="73">
        <v>7.9294420794629197</v>
      </c>
    </row>
    <row r="27" spans="1:12" x14ac:dyDescent="0.2">
      <c r="A27" s="83" t="s">
        <v>99</v>
      </c>
      <c r="B27" s="73">
        <v>19.085515053396545</v>
      </c>
      <c r="C27" s="73">
        <v>14.296666680966618</v>
      </c>
      <c r="D27" s="73">
        <v>14.281790564465529</v>
      </c>
      <c r="E27" s="74">
        <v>14.256021469380922</v>
      </c>
      <c r="F27" s="73">
        <v>13.580639806788611</v>
      </c>
      <c r="G27" s="73">
        <v>14.263659203370947</v>
      </c>
      <c r="H27" s="73">
        <v>14.104896181228739</v>
      </c>
      <c r="I27" s="73">
        <v>14.078790563938924</v>
      </c>
      <c r="J27" s="73">
        <v>14.076737464769689</v>
      </c>
      <c r="K27" s="73">
        <v>14.075835654772229</v>
      </c>
      <c r="L27" s="73">
        <v>14.073543922218926</v>
      </c>
    </row>
    <row r="28" spans="1:12" x14ac:dyDescent="0.2">
      <c r="A28" s="83" t="s">
        <v>36</v>
      </c>
      <c r="B28" s="73">
        <v>1.5303480394648006</v>
      </c>
      <c r="C28" s="73">
        <v>2.0892535424558458</v>
      </c>
      <c r="D28" s="73">
        <v>2.2321056135841353</v>
      </c>
      <c r="E28" s="74">
        <v>2.3059251653885329</v>
      </c>
      <c r="F28" s="73">
        <v>2.5232812985602755</v>
      </c>
      <c r="G28" s="73">
        <v>2.5767370889512931</v>
      </c>
      <c r="H28" s="73">
        <v>2.4623431983692963</v>
      </c>
      <c r="I28" s="73">
        <v>2.5602133867449268</v>
      </c>
      <c r="J28" s="73">
        <v>2.6471312655327432</v>
      </c>
      <c r="K28" s="73">
        <v>2.7417079333488084</v>
      </c>
      <c r="L28" s="73">
        <v>2.7850735858003604</v>
      </c>
    </row>
    <row r="29" spans="1:12" ht="15" x14ac:dyDescent="0.2">
      <c r="A29" s="83" t="s">
        <v>98</v>
      </c>
      <c r="B29" s="73">
        <v>1.7490958524208124</v>
      </c>
      <c r="C29" s="73">
        <v>2.4684716496282726</v>
      </c>
      <c r="D29" s="73">
        <v>2.4012435512280161</v>
      </c>
      <c r="E29" s="74">
        <v>2.6594735123196851</v>
      </c>
      <c r="F29" s="73">
        <v>2.9984003145301705</v>
      </c>
      <c r="G29" s="73">
        <v>2.9548857844569145</v>
      </c>
      <c r="H29" s="73">
        <v>2.6603356816454995</v>
      </c>
      <c r="I29" s="73">
        <v>2.6619909983530872</v>
      </c>
      <c r="J29" s="73">
        <v>2.6611536996875702</v>
      </c>
      <c r="K29" s="73">
        <v>2.6605780509901176</v>
      </c>
      <c r="L29" s="73">
        <v>2.6601517869832008</v>
      </c>
    </row>
    <row r="30" spans="1:12" x14ac:dyDescent="0.2">
      <c r="A30" s="83" t="s">
        <v>37</v>
      </c>
      <c r="B30" s="73">
        <v>0.6049102313729191</v>
      </c>
      <c r="C30" s="73">
        <v>0.64227137592717309</v>
      </c>
      <c r="D30" s="73">
        <v>0.58217166999235315</v>
      </c>
      <c r="E30" s="74">
        <v>0.60558926490129761</v>
      </c>
      <c r="F30" s="73">
        <v>0.65695418718289555</v>
      </c>
      <c r="G30" s="73">
        <v>0.65136296460673682</v>
      </c>
      <c r="H30" s="73">
        <v>0.61795818623181242</v>
      </c>
      <c r="I30" s="73">
        <v>0.61857791071347112</v>
      </c>
      <c r="J30" s="73">
        <v>0.61826443929189834</v>
      </c>
      <c r="K30" s="73">
        <v>0.61804892549383716</v>
      </c>
      <c r="L30" s="73">
        <v>0.61788933896908016</v>
      </c>
    </row>
    <row r="31" spans="1:12" x14ac:dyDescent="0.2">
      <c r="A31" s="84" t="s">
        <v>68</v>
      </c>
      <c r="B31" s="75">
        <v>0.94512476133088441</v>
      </c>
      <c r="C31" s="75">
        <v>1.1320290346244759</v>
      </c>
      <c r="D31" s="75">
        <v>1.2338004224866179</v>
      </c>
      <c r="E31" s="76">
        <v>1.3038644885661974</v>
      </c>
      <c r="F31" s="75">
        <v>1.3177962668264278</v>
      </c>
      <c r="G31" s="75">
        <v>1.3344994996254607</v>
      </c>
      <c r="H31" s="75">
        <v>1.3123774954136866</v>
      </c>
      <c r="I31" s="75">
        <v>1.2987136689366303</v>
      </c>
      <c r="J31" s="75">
        <v>1.2981980909406223</v>
      </c>
      <c r="K31" s="75">
        <v>1.2978436274569689</v>
      </c>
      <c r="L31" s="75">
        <v>1.2975811496201977</v>
      </c>
    </row>
    <row r="32" spans="1:12" x14ac:dyDescent="0.2">
      <c r="A32" s="160" t="s">
        <v>34</v>
      </c>
      <c r="B32" s="158">
        <v>25.259999999999998</v>
      </c>
      <c r="C32" s="158">
        <v>29.480000000000004</v>
      </c>
      <c r="D32" s="158">
        <v>29.47</v>
      </c>
      <c r="E32" s="159">
        <v>28.43</v>
      </c>
      <c r="F32" s="158">
        <v>29.240000000000006</v>
      </c>
      <c r="G32" s="158">
        <v>28.430000000000003</v>
      </c>
      <c r="H32" s="158">
        <v>29.28</v>
      </c>
      <c r="I32" s="158">
        <v>29.840000000000003</v>
      </c>
      <c r="J32" s="158">
        <v>30.39</v>
      </c>
      <c r="K32" s="158">
        <v>30.96</v>
      </c>
      <c r="L32" s="158">
        <v>31.23</v>
      </c>
    </row>
    <row r="33" spans="1:12" x14ac:dyDescent="0.2">
      <c r="A33" s="83" t="s">
        <v>26</v>
      </c>
      <c r="B33" s="73">
        <v>6.92</v>
      </c>
      <c r="C33" s="73">
        <v>6.33</v>
      </c>
      <c r="D33" s="73">
        <v>5.35</v>
      </c>
      <c r="E33" s="74">
        <v>5.16</v>
      </c>
      <c r="F33" s="73">
        <v>5.33</v>
      </c>
      <c r="G33" s="73">
        <v>4.93</v>
      </c>
      <c r="H33" s="73">
        <v>4.92</v>
      </c>
      <c r="I33" s="73">
        <v>4.9000000000000004</v>
      </c>
      <c r="J33" s="73">
        <v>4.8800000000000008</v>
      </c>
      <c r="K33" s="73">
        <v>4.8699999999999992</v>
      </c>
      <c r="L33" s="73">
        <v>4.8599999999999994</v>
      </c>
    </row>
    <row r="34" spans="1:12" x14ac:dyDescent="0.2">
      <c r="A34" s="83" t="s">
        <v>5</v>
      </c>
      <c r="B34" s="73">
        <v>0.78</v>
      </c>
      <c r="C34" s="73">
        <v>0.43000000000000005</v>
      </c>
      <c r="D34" s="73">
        <v>0.43999999999999995</v>
      </c>
      <c r="E34" s="74">
        <v>0.41000000000000003</v>
      </c>
      <c r="F34" s="73">
        <v>0.36</v>
      </c>
      <c r="G34" s="73">
        <v>0.41000000000000003</v>
      </c>
      <c r="H34" s="73">
        <v>0.41000000000000003</v>
      </c>
      <c r="I34" s="73">
        <v>0.41000000000000003</v>
      </c>
      <c r="J34" s="73">
        <v>0.41000000000000003</v>
      </c>
      <c r="K34" s="73">
        <v>0.41000000000000003</v>
      </c>
      <c r="L34" s="73">
        <v>0.41000000000000003</v>
      </c>
    </row>
    <row r="35" spans="1:12" x14ac:dyDescent="0.2">
      <c r="A35" s="83" t="s">
        <v>31</v>
      </c>
      <c r="B35" s="73">
        <v>0</v>
      </c>
      <c r="C35" s="73">
        <v>0.04</v>
      </c>
      <c r="D35" s="73">
        <v>0.06</v>
      </c>
      <c r="E35" s="74">
        <v>0.06</v>
      </c>
      <c r="F35" s="73">
        <v>6.9999999999999993E-2</v>
      </c>
      <c r="G35" s="73">
        <v>0.06</v>
      </c>
      <c r="H35" s="73">
        <v>0.06</v>
      </c>
      <c r="I35" s="73">
        <v>0.06</v>
      </c>
      <c r="J35" s="73">
        <v>0.06</v>
      </c>
      <c r="K35" s="73">
        <v>0.06</v>
      </c>
      <c r="L35" s="73">
        <v>0.06</v>
      </c>
    </row>
    <row r="36" spans="1:12" x14ac:dyDescent="0.2">
      <c r="A36" s="83" t="s">
        <v>99</v>
      </c>
      <c r="B36" s="73">
        <v>17.459999999999997</v>
      </c>
      <c r="C36" s="73">
        <v>22.48</v>
      </c>
      <c r="D36" s="73">
        <v>23.44</v>
      </c>
      <c r="E36" s="74">
        <v>22.61</v>
      </c>
      <c r="F36" s="73">
        <v>23.290000000000003</v>
      </c>
      <c r="G36" s="73">
        <v>22.840000000000003</v>
      </c>
      <c r="H36" s="73">
        <v>23.700000000000003</v>
      </c>
      <c r="I36" s="73">
        <v>24.28</v>
      </c>
      <c r="J36" s="73">
        <v>24.85</v>
      </c>
      <c r="K36" s="73">
        <v>25.430000000000003</v>
      </c>
      <c r="L36" s="73">
        <v>25.71</v>
      </c>
    </row>
    <row r="37" spans="1:12" x14ac:dyDescent="0.2">
      <c r="A37" s="83" t="s">
        <v>36</v>
      </c>
      <c r="B37" s="73">
        <v>0</v>
      </c>
      <c r="C37" s="73">
        <v>0</v>
      </c>
      <c r="D37" s="73">
        <v>0</v>
      </c>
      <c r="E37" s="74">
        <v>0</v>
      </c>
      <c r="F37" s="73">
        <v>0</v>
      </c>
      <c r="G37" s="73">
        <v>0</v>
      </c>
      <c r="H37" s="73">
        <v>0</v>
      </c>
      <c r="I37" s="73">
        <v>0</v>
      </c>
      <c r="J37" s="73">
        <v>0</v>
      </c>
      <c r="K37" s="73">
        <v>0</v>
      </c>
      <c r="L37" s="73">
        <v>0</v>
      </c>
    </row>
    <row r="38" spans="1:12" s="199" customFormat="1" ht="15" x14ac:dyDescent="0.2">
      <c r="A38" s="83" t="s">
        <v>98</v>
      </c>
      <c r="B38" s="73">
        <v>0.05</v>
      </c>
      <c r="C38" s="73">
        <v>0.12</v>
      </c>
      <c r="D38" s="73">
        <v>0.13</v>
      </c>
      <c r="E38" s="74">
        <v>0.13999999999999999</v>
      </c>
      <c r="F38" s="73">
        <v>0.13999999999999999</v>
      </c>
      <c r="G38" s="73">
        <v>0.13999999999999999</v>
      </c>
      <c r="H38" s="73">
        <v>0.13999999999999999</v>
      </c>
      <c r="I38" s="73">
        <v>0.13999999999999999</v>
      </c>
      <c r="J38" s="73">
        <v>0.13999999999999999</v>
      </c>
      <c r="K38" s="73">
        <v>0.13999999999999999</v>
      </c>
      <c r="L38" s="73">
        <v>0.13999999999999999</v>
      </c>
    </row>
    <row r="39" spans="1:12" x14ac:dyDescent="0.2">
      <c r="A39" s="83" t="s">
        <v>37</v>
      </c>
      <c r="B39" s="73">
        <v>0.04</v>
      </c>
      <c r="C39" s="73">
        <v>0.05</v>
      </c>
      <c r="D39" s="73">
        <v>0.03</v>
      </c>
      <c r="E39" s="74">
        <v>0.02</v>
      </c>
      <c r="F39" s="73">
        <v>0.02</v>
      </c>
      <c r="G39" s="73">
        <v>0.02</v>
      </c>
      <c r="H39" s="73">
        <v>0.02</v>
      </c>
      <c r="I39" s="73">
        <v>0.02</v>
      </c>
      <c r="J39" s="73">
        <v>0.02</v>
      </c>
      <c r="K39" s="73">
        <v>0.02</v>
      </c>
      <c r="L39" s="73">
        <v>0.02</v>
      </c>
    </row>
    <row r="40" spans="1:12" x14ac:dyDescent="0.2">
      <c r="A40" s="84" t="s">
        <v>68</v>
      </c>
      <c r="B40" s="75">
        <v>0.01</v>
      </c>
      <c r="C40" s="75">
        <v>3.0000000000000002E-2</v>
      </c>
      <c r="D40" s="75">
        <v>0.02</v>
      </c>
      <c r="E40" s="76">
        <v>3.0000000000000002E-2</v>
      </c>
      <c r="F40" s="75">
        <v>3.0000000000000002E-2</v>
      </c>
      <c r="G40" s="75">
        <v>3.0000000000000002E-2</v>
      </c>
      <c r="H40" s="75">
        <v>3.0000000000000002E-2</v>
      </c>
      <c r="I40" s="75">
        <v>3.0000000000000002E-2</v>
      </c>
      <c r="J40" s="75">
        <v>3.0000000000000002E-2</v>
      </c>
      <c r="K40" s="75">
        <v>3.0000000000000002E-2</v>
      </c>
      <c r="L40" s="75">
        <v>3.0000000000000002E-2</v>
      </c>
    </row>
    <row r="41" spans="1:12" x14ac:dyDescent="0.2">
      <c r="A41" s="160" t="s">
        <v>35</v>
      </c>
      <c r="B41" s="158">
        <v>70.899999999999991</v>
      </c>
      <c r="C41" s="158">
        <v>68.039999999999992</v>
      </c>
      <c r="D41" s="158">
        <v>68.680000000000007</v>
      </c>
      <c r="E41" s="159">
        <v>69.080000000000013</v>
      </c>
      <c r="F41" s="158">
        <v>67.149999999999991</v>
      </c>
      <c r="G41" s="158">
        <v>67.989999999999995</v>
      </c>
      <c r="H41" s="158">
        <v>68.23</v>
      </c>
      <c r="I41" s="158">
        <v>69.22999999999999</v>
      </c>
      <c r="J41" s="158">
        <v>69.739999999999995</v>
      </c>
      <c r="K41" s="158">
        <v>70.259999999999991</v>
      </c>
      <c r="L41" s="158">
        <v>70.56</v>
      </c>
    </row>
    <row r="42" spans="1:12" x14ac:dyDescent="0.2">
      <c r="A42" s="83" t="s">
        <v>26</v>
      </c>
      <c r="B42" s="73">
        <v>32.849999999999994</v>
      </c>
      <c r="C42" s="73">
        <v>32.899999999999991</v>
      </c>
      <c r="D42" s="73">
        <v>33.54</v>
      </c>
      <c r="E42" s="74">
        <v>33.67</v>
      </c>
      <c r="F42" s="73">
        <v>32.660000000000004</v>
      </c>
      <c r="G42" s="73">
        <v>32.92</v>
      </c>
      <c r="H42" s="73">
        <v>33.119999999999997</v>
      </c>
      <c r="I42" s="73">
        <v>33.72</v>
      </c>
      <c r="J42" s="73">
        <v>33.949999999999996</v>
      </c>
      <c r="K42" s="73">
        <v>34.19</v>
      </c>
      <c r="L42" s="73">
        <v>34.35</v>
      </c>
    </row>
    <row r="43" spans="1:12" x14ac:dyDescent="0.2">
      <c r="A43" s="83" t="s">
        <v>5</v>
      </c>
      <c r="B43" s="73">
        <v>8.26</v>
      </c>
      <c r="C43" s="73">
        <v>7.43</v>
      </c>
      <c r="D43" s="73">
        <v>7.5399999999999991</v>
      </c>
      <c r="E43" s="74">
        <v>7.5299999999999994</v>
      </c>
      <c r="F43" s="73">
        <v>7.16</v>
      </c>
      <c r="G43" s="73">
        <v>7.16</v>
      </c>
      <c r="H43" s="73">
        <v>7.42</v>
      </c>
      <c r="I43" s="73">
        <v>7.5600000000000005</v>
      </c>
      <c r="J43" s="73">
        <v>7.629999999999999</v>
      </c>
      <c r="K43" s="73">
        <v>7.6999999999999993</v>
      </c>
      <c r="L43" s="73">
        <v>7.73</v>
      </c>
    </row>
    <row r="44" spans="1:12" x14ac:dyDescent="0.2">
      <c r="A44" s="83" t="s">
        <v>31</v>
      </c>
      <c r="B44" s="73">
        <v>7.2900000000000009</v>
      </c>
      <c r="C44" s="73">
        <v>6.5299999999999994</v>
      </c>
      <c r="D44" s="73">
        <v>6.11</v>
      </c>
      <c r="E44" s="74">
        <v>6.1</v>
      </c>
      <c r="F44" s="73">
        <v>5.62</v>
      </c>
      <c r="G44" s="73">
        <v>5.75</v>
      </c>
      <c r="H44" s="73">
        <v>5.7799999999999994</v>
      </c>
      <c r="I44" s="73">
        <v>5.86</v>
      </c>
      <c r="J44" s="73">
        <v>5.86</v>
      </c>
      <c r="K44" s="73">
        <v>5.86</v>
      </c>
      <c r="L44" s="73">
        <v>5.86</v>
      </c>
    </row>
    <row r="45" spans="1:12" x14ac:dyDescent="0.2">
      <c r="A45" s="83" t="s">
        <v>99</v>
      </c>
      <c r="B45" s="73">
        <v>18.72</v>
      </c>
      <c r="C45" s="73">
        <v>16.54</v>
      </c>
      <c r="D45" s="73">
        <v>16.739999999999998</v>
      </c>
      <c r="E45" s="74">
        <v>16.669999999999998</v>
      </c>
      <c r="F45" s="73">
        <v>16.11</v>
      </c>
      <c r="G45" s="73">
        <v>16.61</v>
      </c>
      <c r="H45" s="73">
        <v>16.72</v>
      </c>
      <c r="I45" s="73">
        <v>16.77</v>
      </c>
      <c r="J45" s="73">
        <v>16.91</v>
      </c>
      <c r="K45" s="73">
        <v>17.05</v>
      </c>
      <c r="L45" s="73">
        <v>17.130000000000003</v>
      </c>
    </row>
    <row r="46" spans="1:12" x14ac:dyDescent="0.2">
      <c r="A46" s="83" t="s">
        <v>36</v>
      </c>
      <c r="B46" s="73">
        <v>1.1900000000000002</v>
      </c>
      <c r="C46" s="73">
        <v>1.51</v>
      </c>
      <c r="D46" s="73">
        <v>1.63</v>
      </c>
      <c r="E46" s="74">
        <v>1.69</v>
      </c>
      <c r="F46" s="73">
        <v>1.87</v>
      </c>
      <c r="G46" s="73">
        <v>1.8800000000000001</v>
      </c>
      <c r="H46" s="73">
        <v>1.79</v>
      </c>
      <c r="I46" s="73">
        <v>1.8800000000000001</v>
      </c>
      <c r="J46" s="73">
        <v>1.95</v>
      </c>
      <c r="K46" s="73">
        <v>2.02</v>
      </c>
      <c r="L46" s="73">
        <v>2.0500000000000003</v>
      </c>
    </row>
    <row r="47" spans="1:12" ht="15" x14ac:dyDescent="0.2">
      <c r="A47" s="83" t="s">
        <v>98</v>
      </c>
      <c r="B47" s="73">
        <v>1.37</v>
      </c>
      <c r="C47" s="73">
        <v>1.82</v>
      </c>
      <c r="D47" s="73">
        <v>1.79</v>
      </c>
      <c r="E47" s="74">
        <v>1.9900000000000002</v>
      </c>
      <c r="F47" s="73">
        <v>2.25</v>
      </c>
      <c r="G47" s="73">
        <v>2.19</v>
      </c>
      <c r="H47" s="73">
        <v>1.97</v>
      </c>
      <c r="I47" s="73">
        <v>2</v>
      </c>
      <c r="J47" s="73">
        <v>2</v>
      </c>
      <c r="K47" s="73">
        <v>2</v>
      </c>
      <c r="L47" s="73">
        <v>2</v>
      </c>
    </row>
    <row r="48" spans="1:12" x14ac:dyDescent="0.2">
      <c r="A48" s="83" t="s">
        <v>37</v>
      </c>
      <c r="B48" s="73">
        <v>0.48</v>
      </c>
      <c r="C48" s="73">
        <v>0.48</v>
      </c>
      <c r="D48" s="73">
        <v>0.43</v>
      </c>
      <c r="E48" s="74">
        <v>0.44999999999999996</v>
      </c>
      <c r="F48" s="73">
        <v>0.49</v>
      </c>
      <c r="G48" s="73">
        <v>0.48</v>
      </c>
      <c r="H48" s="73">
        <v>0.44999999999999996</v>
      </c>
      <c r="I48" s="73">
        <v>0.45999999999999996</v>
      </c>
      <c r="J48" s="73">
        <v>0.45999999999999996</v>
      </c>
      <c r="K48" s="73">
        <v>0.45999999999999996</v>
      </c>
      <c r="L48" s="73">
        <v>0.45999999999999996</v>
      </c>
    </row>
    <row r="49" spans="1:12" x14ac:dyDescent="0.2">
      <c r="A49" s="84" t="s">
        <v>68</v>
      </c>
      <c r="B49" s="75">
        <v>0.74</v>
      </c>
      <c r="C49" s="75">
        <v>0.83</v>
      </c>
      <c r="D49" s="75">
        <v>0.90000000000000013</v>
      </c>
      <c r="E49" s="76">
        <v>0.98</v>
      </c>
      <c r="F49" s="75">
        <v>0.98999999999999988</v>
      </c>
      <c r="G49" s="75">
        <v>1</v>
      </c>
      <c r="H49" s="75">
        <v>0.98</v>
      </c>
      <c r="I49" s="75">
        <v>0.98</v>
      </c>
      <c r="J49" s="75">
        <v>0.98</v>
      </c>
      <c r="K49" s="75">
        <v>0.98</v>
      </c>
      <c r="L49" s="75">
        <v>0.98</v>
      </c>
    </row>
    <row r="51" spans="1:12" x14ac:dyDescent="0.2">
      <c r="A51" s="155" t="s">
        <v>71</v>
      </c>
    </row>
    <row r="52" spans="1:12" x14ac:dyDescent="0.2">
      <c r="A52" s="152" t="s">
        <v>92</v>
      </c>
    </row>
    <row r="53" spans="1:12" x14ac:dyDescent="0.2">
      <c r="A53" s="152" t="s">
        <v>93</v>
      </c>
    </row>
  </sheetData>
  <mergeCells count="2">
    <mergeCell ref="B3:E3"/>
    <mergeCell ref="F3:L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workbookViewId="0">
      <selection activeCell="A2" sqref="A2"/>
    </sheetView>
  </sheetViews>
  <sheetFormatPr baseColWidth="10" defaultRowHeight="12.75" x14ac:dyDescent="0.2"/>
  <cols>
    <col min="1" max="1" width="30.7109375" style="72" customWidth="1"/>
    <col min="2" max="8" width="8.85546875" style="72" bestFit="1" customWidth="1"/>
    <col min="9" max="9" width="8.85546875" style="72" customWidth="1"/>
    <col min="10" max="10" width="14.140625" style="72" customWidth="1"/>
    <col min="11" max="16384" width="11.42578125" style="72"/>
  </cols>
  <sheetData>
    <row r="1" spans="1:10" x14ac:dyDescent="0.2">
      <c r="A1" s="153" t="s">
        <v>47</v>
      </c>
    </row>
    <row r="2" spans="1:10" x14ac:dyDescent="0.2">
      <c r="J2" s="78"/>
    </row>
    <row r="3" spans="1:10" x14ac:dyDescent="0.2">
      <c r="A3" s="115"/>
      <c r="B3" s="127" t="s">
        <v>0</v>
      </c>
      <c r="C3" s="217" t="s">
        <v>22</v>
      </c>
      <c r="D3" s="218"/>
      <c r="E3" s="218"/>
      <c r="F3" s="218"/>
      <c r="G3" s="218"/>
      <c r="H3" s="218"/>
      <c r="I3" s="219"/>
      <c r="J3" s="220" t="s">
        <v>62</v>
      </c>
    </row>
    <row r="4" spans="1:10" x14ac:dyDescent="0.2">
      <c r="A4" s="128"/>
      <c r="B4" s="132">
        <v>2019</v>
      </c>
      <c r="C4" s="133">
        <v>2020</v>
      </c>
      <c r="D4" s="134">
        <v>2021</v>
      </c>
      <c r="E4" s="134">
        <v>2022</v>
      </c>
      <c r="F4" s="134">
        <v>2024</v>
      </c>
      <c r="G4" s="134">
        <v>2026</v>
      </c>
      <c r="H4" s="134">
        <v>2028</v>
      </c>
      <c r="I4" s="135">
        <v>2029</v>
      </c>
      <c r="J4" s="221"/>
    </row>
    <row r="5" spans="1:10" x14ac:dyDescent="0.2">
      <c r="A5" s="122" t="s">
        <v>48</v>
      </c>
      <c r="B5" s="117">
        <v>875733.96660000004</v>
      </c>
      <c r="C5" s="116">
        <v>897000</v>
      </c>
      <c r="D5" s="116">
        <v>898100</v>
      </c>
      <c r="E5" s="116">
        <v>884000</v>
      </c>
      <c r="F5" s="116">
        <v>842000</v>
      </c>
      <c r="G5" s="116">
        <v>844000</v>
      </c>
      <c r="H5" s="116">
        <v>849000</v>
      </c>
      <c r="I5" s="117">
        <v>849000</v>
      </c>
      <c r="J5" s="136">
        <f>(I5-B5)/B5*100</f>
        <v>-3.0527497641542367</v>
      </c>
    </row>
    <row r="6" spans="1:10" x14ac:dyDescent="0.2">
      <c r="A6" s="125" t="s">
        <v>49</v>
      </c>
      <c r="B6" s="119">
        <v>126090.61109999999</v>
      </c>
      <c r="C6" s="118">
        <v>129900</v>
      </c>
      <c r="D6" s="118">
        <v>132000</v>
      </c>
      <c r="E6" s="118">
        <v>129000</v>
      </c>
      <c r="F6" s="118">
        <v>126000</v>
      </c>
      <c r="G6" s="118">
        <v>128000</v>
      </c>
      <c r="H6" s="118">
        <v>128000</v>
      </c>
      <c r="I6" s="119">
        <v>128000</v>
      </c>
      <c r="J6" s="137">
        <f t="shared" ref="J6:J39" si="0">(I6-B6)/B6*100</f>
        <v>1.5142990293589</v>
      </c>
    </row>
    <row r="7" spans="1:10" x14ac:dyDescent="0.2">
      <c r="A7" s="125" t="s">
        <v>50</v>
      </c>
      <c r="B7" s="119">
        <v>122459.23330000001</v>
      </c>
      <c r="C7" s="118">
        <v>126200</v>
      </c>
      <c r="D7" s="118">
        <v>129700</v>
      </c>
      <c r="E7" s="118">
        <v>128000</v>
      </c>
      <c r="F7" s="118">
        <v>111000</v>
      </c>
      <c r="G7" s="118">
        <v>110000</v>
      </c>
      <c r="H7" s="118">
        <v>112000</v>
      </c>
      <c r="I7" s="119">
        <v>112000</v>
      </c>
      <c r="J7" s="137">
        <f t="shared" si="0"/>
        <v>-8.5409919841462916</v>
      </c>
    </row>
    <row r="8" spans="1:10" x14ac:dyDescent="0.2">
      <c r="A8" s="125" t="s">
        <v>51</v>
      </c>
      <c r="B8" s="119">
        <v>330155.3444</v>
      </c>
      <c r="C8" s="118">
        <v>341700</v>
      </c>
      <c r="D8" s="118">
        <v>347800</v>
      </c>
      <c r="E8" s="118">
        <v>343000</v>
      </c>
      <c r="F8" s="118">
        <v>338000</v>
      </c>
      <c r="G8" s="118">
        <v>340000</v>
      </c>
      <c r="H8" s="118">
        <v>342000</v>
      </c>
      <c r="I8" s="119">
        <v>342000</v>
      </c>
      <c r="J8" s="137">
        <f t="shared" si="0"/>
        <v>3.5876007464079076</v>
      </c>
    </row>
    <row r="9" spans="1:10" x14ac:dyDescent="0.2">
      <c r="A9" s="125" t="s">
        <v>52</v>
      </c>
      <c r="B9" s="119">
        <v>173524.77780000001</v>
      </c>
      <c r="C9" s="118">
        <v>184300</v>
      </c>
      <c r="D9" s="118">
        <v>187200</v>
      </c>
      <c r="E9" s="118">
        <v>185000</v>
      </c>
      <c r="F9" s="118">
        <v>167000</v>
      </c>
      <c r="G9" s="118">
        <v>165000</v>
      </c>
      <c r="H9" s="118">
        <v>166000</v>
      </c>
      <c r="I9" s="119">
        <v>166000</v>
      </c>
      <c r="J9" s="137">
        <f t="shared" si="0"/>
        <v>-4.336428431375297</v>
      </c>
    </row>
    <row r="10" spans="1:10" x14ac:dyDescent="0.2">
      <c r="A10" s="125" t="s">
        <v>53</v>
      </c>
      <c r="B10" s="119">
        <v>53572</v>
      </c>
      <c r="C10" s="118">
        <v>56300</v>
      </c>
      <c r="D10" s="118">
        <v>58000</v>
      </c>
      <c r="E10" s="118">
        <v>58000</v>
      </c>
      <c r="F10" s="118">
        <v>58000</v>
      </c>
      <c r="G10" s="118">
        <v>59000</v>
      </c>
      <c r="H10" s="118">
        <v>59000</v>
      </c>
      <c r="I10" s="119">
        <v>59000</v>
      </c>
      <c r="J10" s="137">
        <f t="shared" si="0"/>
        <v>10.13215859030837</v>
      </c>
    </row>
    <row r="11" spans="1:10" x14ac:dyDescent="0.2">
      <c r="A11" s="125" t="s">
        <v>54</v>
      </c>
      <c r="B11" s="119">
        <v>14680</v>
      </c>
      <c r="C11" s="118">
        <v>14400</v>
      </c>
      <c r="D11" s="118">
        <v>14100</v>
      </c>
      <c r="E11" s="118">
        <v>13000</v>
      </c>
      <c r="F11" s="118">
        <v>13000</v>
      </c>
      <c r="G11" s="118">
        <v>13000</v>
      </c>
      <c r="H11" s="118">
        <v>13000</v>
      </c>
      <c r="I11" s="119">
        <v>13000</v>
      </c>
      <c r="J11" s="137">
        <f t="shared" si="0"/>
        <v>-11.444141689373296</v>
      </c>
    </row>
    <row r="12" spans="1:10" x14ac:dyDescent="0.2">
      <c r="A12" s="129" t="s">
        <v>87</v>
      </c>
      <c r="B12" s="121">
        <v>55252</v>
      </c>
      <c r="C12" s="120">
        <v>44200</v>
      </c>
      <c r="D12" s="120">
        <v>29300</v>
      </c>
      <c r="E12" s="120">
        <v>28000</v>
      </c>
      <c r="F12" s="120">
        <v>29000</v>
      </c>
      <c r="G12" s="120">
        <v>29000</v>
      </c>
      <c r="H12" s="120">
        <v>29000</v>
      </c>
      <c r="I12" s="121">
        <v>29000</v>
      </c>
      <c r="J12" s="138">
        <f t="shared" si="0"/>
        <v>-47.513212191413885</v>
      </c>
    </row>
    <row r="13" spans="1:10" x14ac:dyDescent="0.2">
      <c r="A13" s="122" t="s">
        <v>88</v>
      </c>
      <c r="B13" s="117">
        <v>582127.5</v>
      </c>
      <c r="C13" s="116">
        <v>586200</v>
      </c>
      <c r="D13" s="116">
        <v>592900</v>
      </c>
      <c r="E13" s="116">
        <v>601000</v>
      </c>
      <c r="F13" s="116">
        <v>610000</v>
      </c>
      <c r="G13" s="116">
        <v>616000</v>
      </c>
      <c r="H13" s="116">
        <v>617000</v>
      </c>
      <c r="I13" s="117">
        <v>618000</v>
      </c>
      <c r="J13" s="136">
        <f t="shared" si="0"/>
        <v>6.1623098032647494</v>
      </c>
    </row>
    <row r="14" spans="1:10" x14ac:dyDescent="0.2">
      <c r="A14" s="125" t="s">
        <v>49</v>
      </c>
      <c r="B14" s="119">
        <v>76178.8</v>
      </c>
      <c r="C14" s="118">
        <v>76600</v>
      </c>
      <c r="D14" s="118">
        <v>77700</v>
      </c>
      <c r="E14" s="118">
        <v>79000</v>
      </c>
      <c r="F14" s="118">
        <v>80000</v>
      </c>
      <c r="G14" s="118">
        <v>81000</v>
      </c>
      <c r="H14" s="118">
        <v>80000</v>
      </c>
      <c r="I14" s="119">
        <v>78000</v>
      </c>
      <c r="J14" s="137">
        <f t="shared" si="0"/>
        <v>2.3906913734529778</v>
      </c>
    </row>
    <row r="15" spans="1:10" x14ac:dyDescent="0.2">
      <c r="A15" s="125" t="s">
        <v>50</v>
      </c>
      <c r="B15" s="119">
        <v>67380</v>
      </c>
      <c r="C15" s="118">
        <v>68200</v>
      </c>
      <c r="D15" s="118">
        <v>69000</v>
      </c>
      <c r="E15" s="118">
        <v>70000</v>
      </c>
      <c r="F15" s="118">
        <v>71000</v>
      </c>
      <c r="G15" s="118">
        <v>73000</v>
      </c>
      <c r="H15" s="118">
        <v>76000</v>
      </c>
      <c r="I15" s="119">
        <v>76000</v>
      </c>
      <c r="J15" s="137">
        <f t="shared" si="0"/>
        <v>12.793113683585633</v>
      </c>
    </row>
    <row r="16" spans="1:10" x14ac:dyDescent="0.2">
      <c r="A16" s="125" t="s">
        <v>51</v>
      </c>
      <c r="B16" s="119">
        <v>162406.1</v>
      </c>
      <c r="C16" s="118">
        <v>160700</v>
      </c>
      <c r="D16" s="118">
        <v>161500</v>
      </c>
      <c r="E16" s="118">
        <v>164000</v>
      </c>
      <c r="F16" s="118">
        <v>167000</v>
      </c>
      <c r="G16" s="118">
        <v>167000</v>
      </c>
      <c r="H16" s="118">
        <v>167000</v>
      </c>
      <c r="I16" s="119">
        <v>168000</v>
      </c>
      <c r="J16" s="137">
        <f t="shared" si="0"/>
        <v>3.4443903277032049</v>
      </c>
    </row>
    <row r="17" spans="1:10" x14ac:dyDescent="0.2">
      <c r="A17" s="125" t="s">
        <v>52</v>
      </c>
      <c r="B17" s="119">
        <v>71385</v>
      </c>
      <c r="C17" s="118">
        <v>72200</v>
      </c>
      <c r="D17" s="118">
        <v>73500</v>
      </c>
      <c r="E17" s="118">
        <v>75000</v>
      </c>
      <c r="F17" s="118">
        <v>77000</v>
      </c>
      <c r="G17" s="118">
        <v>79000</v>
      </c>
      <c r="H17" s="118">
        <v>80000</v>
      </c>
      <c r="I17" s="119">
        <v>81000</v>
      </c>
      <c r="J17" s="137">
        <f t="shared" si="0"/>
        <v>13.469216221895355</v>
      </c>
    </row>
    <row r="18" spans="1:10" x14ac:dyDescent="0.2">
      <c r="A18" s="125" t="s">
        <v>53</v>
      </c>
      <c r="B18" s="119">
        <v>5744</v>
      </c>
      <c r="C18" s="118">
        <v>5800</v>
      </c>
      <c r="D18" s="118">
        <v>6100</v>
      </c>
      <c r="E18" s="118">
        <v>6000</v>
      </c>
      <c r="F18" s="118">
        <v>7000</v>
      </c>
      <c r="G18" s="118">
        <v>7000</v>
      </c>
      <c r="H18" s="118">
        <v>7000</v>
      </c>
      <c r="I18" s="119">
        <v>7000</v>
      </c>
      <c r="J18" s="137">
        <f t="shared" si="0"/>
        <v>21.866295264623954</v>
      </c>
    </row>
    <row r="19" spans="1:10" x14ac:dyDescent="0.2">
      <c r="A19" s="125" t="s">
        <v>54</v>
      </c>
      <c r="B19" s="119">
        <v>45316.333299999998</v>
      </c>
      <c r="C19" s="118">
        <v>45800</v>
      </c>
      <c r="D19" s="118">
        <v>45700</v>
      </c>
      <c r="E19" s="118">
        <v>46000</v>
      </c>
      <c r="F19" s="118">
        <v>45000</v>
      </c>
      <c r="G19" s="118">
        <v>45000</v>
      </c>
      <c r="H19" s="118">
        <v>45000</v>
      </c>
      <c r="I19" s="119">
        <v>46000</v>
      </c>
      <c r="J19" s="137">
        <f t="shared" si="0"/>
        <v>1.5086540552035388</v>
      </c>
    </row>
    <row r="20" spans="1:10" x14ac:dyDescent="0.2">
      <c r="A20" s="125" t="s">
        <v>55</v>
      </c>
      <c r="B20" s="119">
        <v>83255</v>
      </c>
      <c r="C20" s="118">
        <v>84800</v>
      </c>
      <c r="D20" s="118">
        <v>86900</v>
      </c>
      <c r="E20" s="118">
        <v>88000</v>
      </c>
      <c r="F20" s="118">
        <v>89000</v>
      </c>
      <c r="G20" s="118">
        <v>89000</v>
      </c>
      <c r="H20" s="118">
        <v>87000</v>
      </c>
      <c r="I20" s="119">
        <v>87000</v>
      </c>
      <c r="J20" s="137">
        <f t="shared" si="0"/>
        <v>4.4982283346345566</v>
      </c>
    </row>
    <row r="21" spans="1:10" x14ac:dyDescent="0.2">
      <c r="A21" s="125" t="s">
        <v>56</v>
      </c>
      <c r="B21" s="119">
        <v>21681.666700000002</v>
      </c>
      <c r="C21" s="118">
        <v>21700</v>
      </c>
      <c r="D21" s="118">
        <v>21900</v>
      </c>
      <c r="E21" s="118">
        <v>22000</v>
      </c>
      <c r="F21" s="118">
        <v>22000</v>
      </c>
      <c r="G21" s="118">
        <v>22000</v>
      </c>
      <c r="H21" s="118">
        <v>21000</v>
      </c>
      <c r="I21" s="119">
        <v>21000</v>
      </c>
      <c r="J21" s="137">
        <f t="shared" si="0"/>
        <v>-3.1439773954278225</v>
      </c>
    </row>
    <row r="22" spans="1:10" x14ac:dyDescent="0.2">
      <c r="A22" s="125" t="s">
        <v>57</v>
      </c>
      <c r="B22" s="119">
        <v>12653</v>
      </c>
      <c r="C22" s="118">
        <v>12600</v>
      </c>
      <c r="D22" s="118">
        <v>12600</v>
      </c>
      <c r="E22" s="118">
        <v>13000</v>
      </c>
      <c r="F22" s="118">
        <v>13000</v>
      </c>
      <c r="G22" s="118">
        <v>13000</v>
      </c>
      <c r="H22" s="118">
        <v>13000</v>
      </c>
      <c r="I22" s="119">
        <v>13000</v>
      </c>
      <c r="J22" s="137">
        <f t="shared" si="0"/>
        <v>2.7424326246739907</v>
      </c>
    </row>
    <row r="23" spans="1:10" x14ac:dyDescent="0.2">
      <c r="A23" s="129" t="s">
        <v>58</v>
      </c>
      <c r="B23" s="121">
        <v>36127.599999999999</v>
      </c>
      <c r="C23" s="120">
        <v>37800</v>
      </c>
      <c r="D23" s="120">
        <v>38000</v>
      </c>
      <c r="E23" s="120">
        <v>38000</v>
      </c>
      <c r="F23" s="120">
        <v>39000</v>
      </c>
      <c r="G23" s="120">
        <v>40000</v>
      </c>
      <c r="H23" s="120">
        <v>41000</v>
      </c>
      <c r="I23" s="121">
        <v>41000</v>
      </c>
      <c r="J23" s="138">
        <f t="shared" si="0"/>
        <v>13.48664179187104</v>
      </c>
    </row>
    <row r="24" spans="1:10" x14ac:dyDescent="0.2">
      <c r="A24" s="130" t="s">
        <v>59</v>
      </c>
      <c r="B24" s="117">
        <v>55184.666599999997</v>
      </c>
      <c r="C24" s="116">
        <v>54300</v>
      </c>
      <c r="D24" s="116">
        <v>53900</v>
      </c>
      <c r="E24" s="116">
        <v>54000</v>
      </c>
      <c r="F24" s="116">
        <v>54000</v>
      </c>
      <c r="G24" s="116">
        <v>54000</v>
      </c>
      <c r="H24" s="116">
        <v>54000</v>
      </c>
      <c r="I24" s="117">
        <v>54000</v>
      </c>
      <c r="J24" s="136">
        <f t="shared" si="0"/>
        <v>-2.1467314618151501</v>
      </c>
    </row>
    <row r="25" spans="1:10" x14ac:dyDescent="0.2">
      <c r="A25" s="131" t="s">
        <v>49</v>
      </c>
      <c r="B25" s="119">
        <v>6506</v>
      </c>
      <c r="C25" s="118">
        <v>6300</v>
      </c>
      <c r="D25" s="118">
        <v>6200</v>
      </c>
      <c r="E25" s="118">
        <v>6000</v>
      </c>
      <c r="F25" s="118">
        <v>6000</v>
      </c>
      <c r="G25" s="118">
        <v>6000</v>
      </c>
      <c r="H25" s="118">
        <v>6000</v>
      </c>
      <c r="I25" s="119">
        <v>6000</v>
      </c>
      <c r="J25" s="137">
        <f t="shared" si="0"/>
        <v>-7.7774362127267143</v>
      </c>
    </row>
    <row r="26" spans="1:10" x14ac:dyDescent="0.2">
      <c r="A26" s="131" t="s">
        <v>50</v>
      </c>
      <c r="B26" s="119">
        <v>2895</v>
      </c>
      <c r="C26" s="118">
        <v>2900</v>
      </c>
      <c r="D26" s="118">
        <v>2900</v>
      </c>
      <c r="E26" s="118">
        <v>2900</v>
      </c>
      <c r="F26" s="118">
        <v>2900</v>
      </c>
      <c r="G26" s="118">
        <v>3000</v>
      </c>
      <c r="H26" s="118">
        <v>3000</v>
      </c>
      <c r="I26" s="119">
        <v>3000</v>
      </c>
      <c r="J26" s="137">
        <f t="shared" si="0"/>
        <v>3.6269430051813467</v>
      </c>
    </row>
    <row r="27" spans="1:10" x14ac:dyDescent="0.2">
      <c r="A27" s="131" t="s">
        <v>51</v>
      </c>
      <c r="B27" s="119">
        <v>18236</v>
      </c>
      <c r="C27" s="118">
        <v>18100</v>
      </c>
      <c r="D27" s="118">
        <v>18100</v>
      </c>
      <c r="E27" s="118">
        <v>18000</v>
      </c>
      <c r="F27" s="118">
        <v>18000</v>
      </c>
      <c r="G27" s="118">
        <v>18000</v>
      </c>
      <c r="H27" s="118">
        <v>18000</v>
      </c>
      <c r="I27" s="119">
        <v>18000</v>
      </c>
      <c r="J27" s="137">
        <f t="shared" si="0"/>
        <v>-1.2941434525115156</v>
      </c>
    </row>
    <row r="28" spans="1:10" x14ac:dyDescent="0.2">
      <c r="A28" s="131" t="s">
        <v>52</v>
      </c>
      <c r="B28" s="119">
        <v>25752.333299999998</v>
      </c>
      <c r="C28" s="118">
        <v>25200</v>
      </c>
      <c r="D28" s="118">
        <v>24900</v>
      </c>
      <c r="E28" s="118">
        <v>25000</v>
      </c>
      <c r="F28" s="118">
        <v>25000</v>
      </c>
      <c r="G28" s="118">
        <v>25000</v>
      </c>
      <c r="H28" s="118">
        <v>25000</v>
      </c>
      <c r="I28" s="119">
        <v>25000</v>
      </c>
      <c r="J28" s="137">
        <f t="shared" si="0"/>
        <v>-2.9214179982673589</v>
      </c>
    </row>
    <row r="29" spans="1:10" x14ac:dyDescent="0.2">
      <c r="A29" s="131" t="s">
        <v>53</v>
      </c>
      <c r="B29" s="119">
        <v>525.33330000000001</v>
      </c>
      <c r="C29" s="118">
        <v>500</v>
      </c>
      <c r="D29" s="118">
        <v>500</v>
      </c>
      <c r="E29" s="118">
        <v>500</v>
      </c>
      <c r="F29" s="118">
        <v>500</v>
      </c>
      <c r="G29" s="118">
        <v>500</v>
      </c>
      <c r="H29" s="118">
        <v>500</v>
      </c>
      <c r="I29" s="119">
        <v>500</v>
      </c>
      <c r="J29" s="137">
        <f t="shared" si="0"/>
        <v>-4.8223289861883885</v>
      </c>
    </row>
    <row r="30" spans="1:10" x14ac:dyDescent="0.2">
      <c r="A30" s="125" t="s">
        <v>54</v>
      </c>
      <c r="B30" s="121">
        <v>1270</v>
      </c>
      <c r="C30" s="120">
        <v>1300</v>
      </c>
      <c r="D30" s="120">
        <v>1300</v>
      </c>
      <c r="E30" s="120">
        <v>1300</v>
      </c>
      <c r="F30" s="120">
        <v>1300</v>
      </c>
      <c r="G30" s="120">
        <v>1300</v>
      </c>
      <c r="H30" s="120">
        <v>1300</v>
      </c>
      <c r="I30" s="121">
        <v>1300</v>
      </c>
      <c r="J30" s="138">
        <f t="shared" si="0"/>
        <v>2.3622047244094486</v>
      </c>
    </row>
    <row r="31" spans="1:10" x14ac:dyDescent="0.2">
      <c r="A31" s="122" t="s">
        <v>60</v>
      </c>
      <c r="B31" s="124">
        <v>1513046.1332</v>
      </c>
      <c r="C31" s="123">
        <v>1537500</v>
      </c>
      <c r="D31" s="123">
        <v>1544900</v>
      </c>
      <c r="E31" s="123">
        <v>1539000</v>
      </c>
      <c r="F31" s="123">
        <v>1506000</v>
      </c>
      <c r="G31" s="123">
        <v>1514000</v>
      </c>
      <c r="H31" s="116">
        <v>1520000</v>
      </c>
      <c r="I31" s="117">
        <v>1521000</v>
      </c>
      <c r="J31" s="136">
        <f t="shared" si="0"/>
        <v>0.52568567642931141</v>
      </c>
    </row>
    <row r="32" spans="1:10" x14ac:dyDescent="0.2">
      <c r="A32" s="125" t="s">
        <v>49</v>
      </c>
      <c r="B32" s="119">
        <v>208775.4111</v>
      </c>
      <c r="C32" s="118">
        <v>212800</v>
      </c>
      <c r="D32" s="118">
        <v>215900</v>
      </c>
      <c r="E32" s="118">
        <v>214000</v>
      </c>
      <c r="F32" s="118">
        <v>213000</v>
      </c>
      <c r="G32" s="118">
        <v>215000</v>
      </c>
      <c r="H32" s="118">
        <v>214000</v>
      </c>
      <c r="I32" s="119">
        <v>212000</v>
      </c>
      <c r="J32" s="137">
        <f t="shared" si="0"/>
        <v>1.5445252307301061</v>
      </c>
    </row>
    <row r="33" spans="1:10" x14ac:dyDescent="0.2">
      <c r="A33" s="125" t="s">
        <v>50</v>
      </c>
      <c r="B33" s="119">
        <v>192734.23330000002</v>
      </c>
      <c r="C33" s="118">
        <v>197300</v>
      </c>
      <c r="D33" s="118">
        <v>201600</v>
      </c>
      <c r="E33" s="118">
        <v>201000</v>
      </c>
      <c r="F33" s="118">
        <v>185000</v>
      </c>
      <c r="G33" s="118">
        <v>186000</v>
      </c>
      <c r="H33" s="118">
        <v>190000</v>
      </c>
      <c r="I33" s="119">
        <v>191000</v>
      </c>
      <c r="J33" s="137">
        <f t="shared" si="0"/>
        <v>-0.89980553548087372</v>
      </c>
    </row>
    <row r="34" spans="1:10" x14ac:dyDescent="0.2">
      <c r="A34" s="125" t="s">
        <v>51</v>
      </c>
      <c r="B34" s="119">
        <v>510797.44440000004</v>
      </c>
      <c r="C34" s="118">
        <v>520500</v>
      </c>
      <c r="D34" s="118">
        <v>527400</v>
      </c>
      <c r="E34" s="118">
        <v>525000</v>
      </c>
      <c r="F34" s="118">
        <v>522000</v>
      </c>
      <c r="G34" s="118">
        <v>525000</v>
      </c>
      <c r="H34" s="118">
        <v>527000</v>
      </c>
      <c r="I34" s="119">
        <v>528000</v>
      </c>
      <c r="J34" s="137">
        <f t="shared" si="0"/>
        <v>3.3677841948106586</v>
      </c>
    </row>
    <row r="35" spans="1:10" x14ac:dyDescent="0.2">
      <c r="A35" s="125" t="s">
        <v>52</v>
      </c>
      <c r="B35" s="119">
        <v>270662.11109999998</v>
      </c>
      <c r="C35" s="118">
        <v>281700</v>
      </c>
      <c r="D35" s="118">
        <v>285600</v>
      </c>
      <c r="E35" s="118">
        <v>285000</v>
      </c>
      <c r="F35" s="118">
        <v>269000</v>
      </c>
      <c r="G35" s="118">
        <v>269000</v>
      </c>
      <c r="H35" s="118">
        <v>271000</v>
      </c>
      <c r="I35" s="119">
        <v>272000</v>
      </c>
      <c r="J35" s="137">
        <f t="shared" si="0"/>
        <v>0.49430224812874446</v>
      </c>
    </row>
    <row r="36" spans="1:10" x14ac:dyDescent="0.2">
      <c r="A36" s="125" t="s">
        <v>53</v>
      </c>
      <c r="B36" s="119">
        <v>59841.333299999998</v>
      </c>
      <c r="C36" s="118">
        <v>62700</v>
      </c>
      <c r="D36" s="118">
        <v>64600</v>
      </c>
      <c r="E36" s="118">
        <v>65000</v>
      </c>
      <c r="F36" s="118">
        <v>65000</v>
      </c>
      <c r="G36" s="118">
        <v>66000</v>
      </c>
      <c r="H36" s="118">
        <v>66000</v>
      </c>
      <c r="I36" s="119">
        <v>66000</v>
      </c>
      <c r="J36" s="137">
        <f t="shared" si="0"/>
        <v>10.291660229435433</v>
      </c>
    </row>
    <row r="37" spans="1:10" x14ac:dyDescent="0.2">
      <c r="A37" s="125" t="s">
        <v>54</v>
      </c>
      <c r="B37" s="119">
        <v>61266.333299999998</v>
      </c>
      <c r="C37" s="118">
        <v>61400</v>
      </c>
      <c r="D37" s="118">
        <v>61000</v>
      </c>
      <c r="E37" s="118">
        <v>60000</v>
      </c>
      <c r="F37" s="118">
        <v>60000</v>
      </c>
      <c r="G37" s="118">
        <v>60000</v>
      </c>
      <c r="H37" s="118">
        <v>60000</v>
      </c>
      <c r="I37" s="119">
        <v>60000</v>
      </c>
      <c r="J37" s="137">
        <f t="shared" si="0"/>
        <v>-2.0669317580982089</v>
      </c>
    </row>
    <row r="38" spans="1:10" x14ac:dyDescent="0.2">
      <c r="A38" s="126" t="s">
        <v>61</v>
      </c>
      <c r="B38" s="119">
        <v>172841.6667</v>
      </c>
      <c r="C38" s="118">
        <v>163300</v>
      </c>
      <c r="D38" s="118">
        <v>150800</v>
      </c>
      <c r="E38" s="118">
        <v>151000</v>
      </c>
      <c r="F38" s="118">
        <v>153000</v>
      </c>
      <c r="G38" s="118">
        <v>153000</v>
      </c>
      <c r="H38" s="118">
        <v>151000</v>
      </c>
      <c r="I38" s="119">
        <v>151000</v>
      </c>
      <c r="J38" s="137">
        <f t="shared" si="0"/>
        <v>-12.636806342483622</v>
      </c>
    </row>
    <row r="39" spans="1:10" x14ac:dyDescent="0.2">
      <c r="A39" s="129" t="s">
        <v>58</v>
      </c>
      <c r="B39" s="121">
        <v>36127.599999999999</v>
      </c>
      <c r="C39" s="120">
        <v>37800</v>
      </c>
      <c r="D39" s="120">
        <v>38000</v>
      </c>
      <c r="E39" s="120">
        <v>38000</v>
      </c>
      <c r="F39" s="120">
        <v>39000</v>
      </c>
      <c r="G39" s="120">
        <v>40000</v>
      </c>
      <c r="H39" s="120">
        <v>41000</v>
      </c>
      <c r="I39" s="121">
        <v>41000</v>
      </c>
      <c r="J39" s="138">
        <f t="shared" si="0"/>
        <v>13.48664179187104</v>
      </c>
    </row>
    <row r="41" spans="1:10" x14ac:dyDescent="0.2">
      <c r="A41" s="152" t="s">
        <v>92</v>
      </c>
      <c r="C41" s="141"/>
      <c r="D41" s="141"/>
      <c r="E41" s="141"/>
      <c r="F41" s="141"/>
      <c r="G41" s="141"/>
      <c r="H41" s="141"/>
      <c r="I41" s="141"/>
    </row>
    <row r="42" spans="1:10" x14ac:dyDescent="0.2">
      <c r="A42" s="152" t="s">
        <v>93</v>
      </c>
    </row>
  </sheetData>
  <mergeCells count="2">
    <mergeCell ref="C3:I3"/>
    <mergeCell ref="J3:J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7"/>
  <sheetViews>
    <sheetView workbookViewId="0">
      <selection sqref="A1:A1048576"/>
    </sheetView>
  </sheetViews>
  <sheetFormatPr baseColWidth="10" defaultRowHeight="15" x14ac:dyDescent="0.25"/>
  <cols>
    <col min="1" max="1" width="25.140625" customWidth="1"/>
    <col min="2" max="37" width="7.42578125" bestFit="1" customWidth="1"/>
  </cols>
  <sheetData>
    <row r="1" spans="1:37" x14ac:dyDescent="0.25">
      <c r="A1" t="s">
        <v>63</v>
      </c>
    </row>
    <row r="3" spans="1:37" x14ac:dyDescent="0.25">
      <c r="B3">
        <v>1994</v>
      </c>
      <c r="C3">
        <v>1995</v>
      </c>
      <c r="D3">
        <v>1996</v>
      </c>
      <c r="E3">
        <v>1997</v>
      </c>
      <c r="F3">
        <v>1998</v>
      </c>
      <c r="G3">
        <v>1999</v>
      </c>
      <c r="H3">
        <v>2000</v>
      </c>
      <c r="I3">
        <v>2001</v>
      </c>
      <c r="J3">
        <v>2002</v>
      </c>
      <c r="K3">
        <v>2003</v>
      </c>
      <c r="L3">
        <v>2004</v>
      </c>
      <c r="M3">
        <v>2005</v>
      </c>
      <c r="N3">
        <v>2006</v>
      </c>
      <c r="O3">
        <v>2007</v>
      </c>
      <c r="P3">
        <v>2008</v>
      </c>
      <c r="Q3">
        <v>2009</v>
      </c>
      <c r="R3">
        <v>2010</v>
      </c>
      <c r="S3">
        <v>2011</v>
      </c>
      <c r="T3">
        <v>2012</v>
      </c>
      <c r="U3">
        <v>2013</v>
      </c>
      <c r="V3">
        <v>2014</v>
      </c>
      <c r="W3">
        <v>2015</v>
      </c>
      <c r="X3">
        <v>2016</v>
      </c>
      <c r="Y3">
        <v>2017</v>
      </c>
      <c r="Z3">
        <v>2018</v>
      </c>
      <c r="AA3">
        <v>2019</v>
      </c>
      <c r="AB3">
        <v>2020</v>
      </c>
      <c r="AC3">
        <v>2021</v>
      </c>
      <c r="AD3">
        <v>2022</v>
      </c>
      <c r="AE3">
        <v>2023</v>
      </c>
      <c r="AF3">
        <v>2024</v>
      </c>
      <c r="AG3">
        <v>2025</v>
      </c>
      <c r="AH3">
        <v>2026</v>
      </c>
      <c r="AI3">
        <v>2027</v>
      </c>
      <c r="AJ3">
        <v>2028</v>
      </c>
      <c r="AK3">
        <v>2029</v>
      </c>
    </row>
    <row r="4" spans="1:37" x14ac:dyDescent="0.25">
      <c r="A4" t="s">
        <v>25</v>
      </c>
      <c r="B4" s="139">
        <v>279586</v>
      </c>
      <c r="C4" s="139">
        <v>287046</v>
      </c>
      <c r="D4" s="139">
        <v>264727</v>
      </c>
      <c r="E4" s="139">
        <v>268868</v>
      </c>
      <c r="F4" s="139">
        <v>275113</v>
      </c>
      <c r="G4" s="139">
        <v>266285</v>
      </c>
      <c r="H4" s="139">
        <v>271155</v>
      </c>
      <c r="I4" s="139">
        <v>258785</v>
      </c>
      <c r="J4" s="139">
        <v>258192</v>
      </c>
      <c r="K4" s="139">
        <v>268335</v>
      </c>
      <c r="L4" s="139">
        <v>261137</v>
      </c>
      <c r="M4" s="139">
        <v>272512</v>
      </c>
      <c r="N4" s="139">
        <v>282788</v>
      </c>
      <c r="O4" s="139">
        <v>281733</v>
      </c>
      <c r="P4" s="139">
        <v>279698</v>
      </c>
      <c r="Q4" s="139">
        <v>286762</v>
      </c>
      <c r="R4" s="139">
        <v>279798</v>
      </c>
      <c r="S4" s="139">
        <v>283821</v>
      </c>
      <c r="T4" s="139">
        <v>293837</v>
      </c>
      <c r="U4" s="139">
        <v>305316</v>
      </c>
      <c r="V4" s="139">
        <v>305667</v>
      </c>
      <c r="W4" s="139">
        <v>317054</v>
      </c>
      <c r="X4" s="139">
        <v>327078</v>
      </c>
      <c r="Y4" s="139">
        <v>337714</v>
      </c>
      <c r="Z4" s="139">
        <v>359455</v>
      </c>
      <c r="AA4" s="139">
        <v>356380.30670000002</v>
      </c>
      <c r="AB4" s="139">
        <v>384158</v>
      </c>
      <c r="AC4" s="139">
        <v>373187.04590000003</v>
      </c>
      <c r="AD4" s="139">
        <v>352172.42379999999</v>
      </c>
      <c r="AE4" s="139">
        <v>367507.8553</v>
      </c>
      <c r="AF4" s="139">
        <v>372872.36949999997</v>
      </c>
      <c r="AG4" s="139">
        <v>373520.86170000001</v>
      </c>
      <c r="AH4" s="139">
        <v>377612.18300000002</v>
      </c>
      <c r="AI4" s="139">
        <v>374015.5552</v>
      </c>
      <c r="AJ4" s="139">
        <v>376163.82010000001</v>
      </c>
      <c r="AK4" s="139">
        <v>372574.43079999997</v>
      </c>
    </row>
    <row r="5" spans="1:37" x14ac:dyDescent="0.25">
      <c r="A5" t="s">
        <v>32</v>
      </c>
      <c r="B5" s="139">
        <v>130282</v>
      </c>
      <c r="C5" s="139">
        <v>138267</v>
      </c>
      <c r="D5" s="139">
        <v>135882</v>
      </c>
      <c r="E5" s="139">
        <v>136204</v>
      </c>
      <c r="F5" s="139">
        <v>144830</v>
      </c>
      <c r="G5" s="139">
        <v>149103</v>
      </c>
      <c r="H5" s="139">
        <v>152778</v>
      </c>
      <c r="I5" s="139">
        <v>147944</v>
      </c>
      <c r="J5" s="139">
        <v>141983</v>
      </c>
      <c r="K5" s="139">
        <v>142799</v>
      </c>
      <c r="L5" s="139">
        <v>143277</v>
      </c>
      <c r="M5" s="139">
        <v>140828</v>
      </c>
      <c r="N5" s="139">
        <v>140707</v>
      </c>
      <c r="O5" s="139">
        <v>137605</v>
      </c>
      <c r="P5" s="139">
        <v>135886</v>
      </c>
      <c r="Q5" s="139">
        <v>131602</v>
      </c>
      <c r="R5" s="139">
        <v>133431</v>
      </c>
      <c r="S5" s="139">
        <v>129472</v>
      </c>
      <c r="T5" s="139">
        <v>125121</v>
      </c>
      <c r="U5" s="139">
        <v>124683</v>
      </c>
      <c r="V5" s="139">
        <v>129210</v>
      </c>
      <c r="W5" s="139">
        <v>125144</v>
      </c>
      <c r="X5" s="139">
        <v>126578</v>
      </c>
      <c r="Y5" s="139">
        <v>128488</v>
      </c>
      <c r="Z5" s="139">
        <v>136182</v>
      </c>
      <c r="AA5" s="139">
        <v>138279.93840000001</v>
      </c>
      <c r="AB5" s="139">
        <v>149972</v>
      </c>
      <c r="AC5" s="139">
        <v>137973.6545</v>
      </c>
      <c r="AD5" s="139">
        <v>127524.8881</v>
      </c>
      <c r="AE5" s="139">
        <v>132461.2782</v>
      </c>
      <c r="AF5" s="139">
        <v>134457.0386</v>
      </c>
      <c r="AG5" s="139">
        <v>134842.2347</v>
      </c>
      <c r="AH5" s="139">
        <v>136454.698</v>
      </c>
      <c r="AI5" s="139">
        <v>135302.4472</v>
      </c>
      <c r="AJ5" s="139">
        <v>136129.0815</v>
      </c>
      <c r="AK5" s="139">
        <v>134975.27059999999</v>
      </c>
    </row>
    <row r="6" spans="1:37" x14ac:dyDescent="0.25">
      <c r="A6" t="s">
        <v>34</v>
      </c>
      <c r="B6" s="139">
        <v>61465</v>
      </c>
      <c r="C6" s="139">
        <v>65741</v>
      </c>
      <c r="D6" s="139">
        <v>74514</v>
      </c>
      <c r="E6" s="139">
        <v>76726</v>
      </c>
      <c r="F6" s="139">
        <v>81573</v>
      </c>
      <c r="G6" s="139">
        <v>88296</v>
      </c>
      <c r="H6" s="139">
        <v>92617</v>
      </c>
      <c r="I6" s="139">
        <v>92499</v>
      </c>
      <c r="J6" s="139">
        <v>93580</v>
      </c>
      <c r="K6" s="139">
        <v>91537</v>
      </c>
      <c r="L6" s="139">
        <v>93958</v>
      </c>
      <c r="M6" s="139">
        <v>93268</v>
      </c>
      <c r="N6" s="139">
        <v>100562</v>
      </c>
      <c r="O6" s="139">
        <v>104975</v>
      </c>
      <c r="P6" s="139">
        <v>103311</v>
      </c>
      <c r="Q6" s="139">
        <v>120728</v>
      </c>
      <c r="R6" s="139">
        <v>118593</v>
      </c>
      <c r="S6" s="139">
        <v>156063</v>
      </c>
      <c r="T6" s="139">
        <v>190899</v>
      </c>
      <c r="U6" s="139">
        <v>159225</v>
      </c>
      <c r="V6" s="139">
        <v>190773</v>
      </c>
      <c r="W6" s="139">
        <v>176646</v>
      </c>
      <c r="X6" s="139">
        <v>179841</v>
      </c>
      <c r="Y6" s="139">
        <v>177570</v>
      </c>
      <c r="Z6" s="139">
        <v>181650</v>
      </c>
      <c r="AA6" s="139">
        <v>173672.78890000001</v>
      </c>
      <c r="AB6" s="139">
        <v>188841.0001</v>
      </c>
      <c r="AC6" s="139">
        <v>190052.81899999999</v>
      </c>
      <c r="AD6" s="139">
        <v>179912.99489999999</v>
      </c>
      <c r="AE6" s="139">
        <v>177176.6715</v>
      </c>
      <c r="AF6" s="139">
        <v>181984.5319</v>
      </c>
      <c r="AG6" s="139">
        <v>182239.65590000001</v>
      </c>
      <c r="AH6" s="139">
        <v>184031.24900000001</v>
      </c>
      <c r="AI6" s="139">
        <v>182278.6575</v>
      </c>
      <c r="AJ6" s="139">
        <v>182842.69070000001</v>
      </c>
      <c r="AK6" s="139">
        <v>180994.0656</v>
      </c>
    </row>
    <row r="9" spans="1:37" x14ac:dyDescent="0.25">
      <c r="B9" s="151" t="s">
        <v>63</v>
      </c>
    </row>
    <row r="36" spans="2:2" x14ac:dyDescent="0.25">
      <c r="B36" s="152" t="s">
        <v>92</v>
      </c>
    </row>
    <row r="37" spans="2:2" x14ac:dyDescent="0.25">
      <c r="B37" s="152" t="s">
        <v>95</v>
      </c>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Sommaire</vt:lpstr>
      <vt:lpstr>Tab.1</vt:lpstr>
      <vt:lpstr>Tab.2</vt:lpstr>
      <vt:lpstr>Tab.3</vt:lpstr>
      <vt:lpstr>Tab.4</vt:lpstr>
      <vt:lpstr>Graph.1</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Mathieu Baudry</dc:creator>
  <cp:lastModifiedBy>Mathieu Baudry</cp:lastModifiedBy>
  <dcterms:created xsi:type="dcterms:W3CDTF">2021-04-20T09:57:30Z</dcterms:created>
  <dcterms:modified xsi:type="dcterms:W3CDTF">2021-06-09T08:24:50Z</dcterms:modified>
</cp:coreProperties>
</file>