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375" windowWidth="19440" windowHeight="11040" activeTab="0"/>
  </bookViews>
  <sheets>
    <sheet name="Onglet méthodologique" sheetId="1" r:id="rId1"/>
    <sheet name="Tableau 1" sheetId="2" r:id="rId2"/>
    <sheet name="Tableau 2" sheetId="3" r:id="rId3"/>
    <sheet name="Tableau 3" sheetId="4" r:id="rId4"/>
    <sheet name="Tableau 4" sheetId="5" r:id="rId5"/>
    <sheet name="Annexe 1" sheetId="6" r:id="rId6"/>
    <sheet name="Annexe 2" sheetId="7" r:id="rId7"/>
    <sheet name="Annexe 3" sheetId="8" r:id="rId8"/>
    <sheet name="Annexe 4" sheetId="9" r:id="rId9"/>
    <sheet name="Annexe 5" sheetId="10" r:id="rId10"/>
    <sheet name="Annexe 6" sheetId="11" r:id="rId11"/>
  </sheets>
  <definedNames/>
  <calcPr fullCalcOnLoad="1"/>
</workbook>
</file>

<file path=xl/sharedStrings.xml><?xml version="1.0" encoding="utf-8"?>
<sst xmlns="http://schemas.openxmlformats.org/spreadsheetml/2006/main" count="383" uniqueCount="179">
  <si>
    <t>Public</t>
  </si>
  <si>
    <t xml:space="preserve">  Évolution annuelle en %</t>
  </si>
  <si>
    <t xml:space="preserve">  % par rapport à l'effectif total</t>
  </si>
  <si>
    <t>Privé</t>
  </si>
  <si>
    <t>Public + Privé</t>
  </si>
  <si>
    <t>Champ : France métropolitaine + DOM</t>
  </si>
  <si>
    <t xml:space="preserve"> dont femmes</t>
  </si>
  <si>
    <t xml:space="preserve">  dont femmes</t>
  </si>
  <si>
    <t>Total</t>
  </si>
  <si>
    <t xml:space="preserve">  dont femmes, en %</t>
  </si>
  <si>
    <t>-</t>
  </si>
  <si>
    <t>dont Agriculture</t>
  </si>
  <si>
    <t>Services</t>
  </si>
  <si>
    <t xml:space="preserve"> S</t>
  </si>
  <si>
    <t xml:space="preserve"> ES</t>
  </si>
  <si>
    <t xml:space="preserve"> L</t>
  </si>
  <si>
    <t xml:space="preserve"> Autres</t>
  </si>
  <si>
    <t>Autres origines (1)</t>
  </si>
  <si>
    <t xml:space="preserve"> Evolution annuelle en %</t>
  </si>
  <si>
    <t>(1) Brevet de technicien, université, IUT, vie active, étudiants étrangers et autres</t>
  </si>
  <si>
    <t>Lettres et arts</t>
  </si>
  <si>
    <t>Produc-tion</t>
  </si>
  <si>
    <t xml:space="preserve">Total </t>
  </si>
  <si>
    <t>1ère année</t>
  </si>
  <si>
    <t>2ème année</t>
  </si>
  <si>
    <t>3ème année</t>
  </si>
  <si>
    <t>Total des spécialités disciplinaires</t>
  </si>
  <si>
    <t>Ensemble</t>
  </si>
  <si>
    <t>Autres Ministères</t>
  </si>
  <si>
    <t>Spécialités disciplinaires</t>
  </si>
  <si>
    <t xml:space="preserve"> Lettres et Arts</t>
  </si>
  <si>
    <t>Spécialités de la production</t>
  </si>
  <si>
    <t xml:space="preserve">  Agriculture, pêche, forêt et espaces verts</t>
  </si>
  <si>
    <t xml:space="preserve"> Génie civil, construction et bois</t>
  </si>
  <si>
    <t xml:space="preserve"> Matériaux souples</t>
  </si>
  <si>
    <t xml:space="preserve"> Mécanique, électricité et électronique</t>
  </si>
  <si>
    <t xml:space="preserve"> Spécialités pluritechnologiques de la production</t>
  </si>
  <si>
    <t xml:space="preserve"> Transformations</t>
  </si>
  <si>
    <t>Spécialités des services</t>
  </si>
  <si>
    <t xml:space="preserve"> Services à la collectivité</t>
  </si>
  <si>
    <t xml:space="preserve"> Echanges et gestion</t>
  </si>
  <si>
    <t xml:space="preserve"> Communication et information</t>
  </si>
  <si>
    <t xml:space="preserve"> Services aux personnes</t>
  </si>
  <si>
    <t xml:space="preserve"> Spécialités plurivalentes des services</t>
  </si>
  <si>
    <t>Groupes de spécialités de formation</t>
  </si>
  <si>
    <t>Répartition (%)</t>
  </si>
  <si>
    <t>Part du privé (%)</t>
  </si>
  <si>
    <t>Part des femmes (%)</t>
  </si>
  <si>
    <t>Musique, arts du spectacle</t>
  </si>
  <si>
    <t>Technologies industrielles fondamentales</t>
  </si>
  <si>
    <t>Technologies de commandes des transformations industrielles</t>
  </si>
  <si>
    <t>Spécialités plurivalentes de l'agronomie et de l'agriculture</t>
  </si>
  <si>
    <t>Productions végétales, cultures spécialisées, protection des cultures</t>
  </si>
  <si>
    <t>Productions animales, élevages spécialisés, soins aux animaux</t>
  </si>
  <si>
    <t>Forêts, espaces verts, faune sauvage, pêche</t>
  </si>
  <si>
    <t>Aménagement paysager, parcs, jardins, espaces verts, terrains de sport</t>
  </si>
  <si>
    <t>Spécialités pluritechnologiques des transformations</t>
  </si>
  <si>
    <t>Agroalimentaire, alimentation, cuisine</t>
  </si>
  <si>
    <t>Transformations chimiques et apparentées</t>
  </si>
  <si>
    <t>Métallurgie</t>
  </si>
  <si>
    <t>Matériaux de construction, verre, céramique</t>
  </si>
  <si>
    <t>Plasturgie, matériaux composites</t>
  </si>
  <si>
    <t>Papier, carton</t>
  </si>
  <si>
    <t>Énergie, génie climatique</t>
  </si>
  <si>
    <t>Spécialités pluritechnologiques génie civil, construction, bois</t>
  </si>
  <si>
    <t>Mines et carrières, génie civil, topographie</t>
  </si>
  <si>
    <t>Bâtiment : construction et couverture</t>
  </si>
  <si>
    <t>Bâtiment : finitions</t>
  </si>
  <si>
    <t>Travail du bois et de l'ameublement</t>
  </si>
  <si>
    <t>Textile</t>
  </si>
  <si>
    <t>Habillement</t>
  </si>
  <si>
    <t>Cuirs et peaux</t>
  </si>
  <si>
    <t>Spécialités pluritechnologiques en mécanique-électricité</t>
  </si>
  <si>
    <t>Mécanique générale et de précision, usinage</t>
  </si>
  <si>
    <t>Moteurs et mécanique auto</t>
  </si>
  <si>
    <t>Mécanique aéronautique et spatiale</t>
  </si>
  <si>
    <t>Structures métalliques</t>
  </si>
  <si>
    <t>Électricité, électronique</t>
  </si>
  <si>
    <t>Total des spécialités de la production</t>
  </si>
  <si>
    <t>Spécialités plurivalentes des services</t>
  </si>
  <si>
    <t>Transport, manutention, magasinage</t>
  </si>
  <si>
    <t>Commerce, vente</t>
  </si>
  <si>
    <t>Finances, banque, assurances</t>
  </si>
  <si>
    <t>Comptabilité, gestion</t>
  </si>
  <si>
    <t>Spécialités plurivalentes de la communication</t>
  </si>
  <si>
    <t>Journalisme et communication</t>
  </si>
  <si>
    <t>Techniques de l'imprimerie et de l'édition</t>
  </si>
  <si>
    <t>Techniques de l'image et du son, métiers connexes du spectacle</t>
  </si>
  <si>
    <t>Secrétariat, bureautique</t>
  </si>
  <si>
    <t>Informatique, traitement de l'information, transmission des données</t>
  </si>
  <si>
    <t>Spécialités plurivalentes sanitaires et sociales</t>
  </si>
  <si>
    <t>Santé</t>
  </si>
  <si>
    <t>Travail social</t>
  </si>
  <si>
    <t>Accueil, hôtellerie, tourisme</t>
  </si>
  <si>
    <t>Coiffure, esthétique, autres spécialités des services aux personnes</t>
  </si>
  <si>
    <t>Nettoyage, assainissement, protection de l'environnement</t>
  </si>
  <si>
    <t>Application des droits et statuts des personnes</t>
  </si>
  <si>
    <t>Total des spécialités des services</t>
  </si>
  <si>
    <t>Ensemble des spécialités</t>
  </si>
  <si>
    <t>L’utilisation du point (.) représente un pourcentage inférieur à 1 ; l’utilisation du tiret (-) rend compte d’une valeur nulle.</t>
  </si>
  <si>
    <t>Hommes</t>
  </si>
  <si>
    <t>Femmes</t>
  </si>
  <si>
    <t xml:space="preserve"> dont redoublements</t>
  </si>
  <si>
    <t>Bacheliers généraux</t>
  </si>
  <si>
    <t>Bacheliers technologiques</t>
  </si>
  <si>
    <t xml:space="preserve"> STMG</t>
  </si>
  <si>
    <t xml:space="preserve"> dont BTS en 1 an</t>
  </si>
  <si>
    <t xml:space="preserve"> dont mise à niveau</t>
  </si>
  <si>
    <t>2014-2015</t>
  </si>
  <si>
    <t>S</t>
  </si>
  <si>
    <t>ES</t>
  </si>
  <si>
    <t>L</t>
  </si>
  <si>
    <t>Autres</t>
  </si>
  <si>
    <t xml:space="preserve"> Production</t>
  </si>
  <si>
    <t xml:space="preserve"> Services</t>
  </si>
  <si>
    <t>2015-2016</t>
  </si>
  <si>
    <t>2013-2014</t>
  </si>
  <si>
    <t>2012-2013</t>
  </si>
  <si>
    <t>2011-2012</t>
  </si>
  <si>
    <t>2010-2011</t>
  </si>
  <si>
    <t>2009-2010</t>
  </si>
  <si>
    <t>2008-2009</t>
  </si>
  <si>
    <t>Bacheliers professionnels</t>
  </si>
  <si>
    <t xml:space="preserve"> Lettres et arts</t>
  </si>
  <si>
    <t>Total bacheliers  session 2015</t>
  </si>
  <si>
    <t>dont inscrits en STS à la rentrée 2015-2016</t>
  </si>
  <si>
    <t xml:space="preserve"> STI2D / STI2A</t>
  </si>
  <si>
    <t>Progression annuelle bacheliers</t>
  </si>
  <si>
    <t>Progression annuelle néo-bacheliers entrants en STS</t>
  </si>
  <si>
    <t>- au DTS (diplôme de technicien supérieur),</t>
  </si>
  <si>
    <t>- au DMA (diplôme des métiers d'art).</t>
  </si>
  <si>
    <t>Les STS sont des classes qui préparent au brevet de technicien supérieur (BTS). Y sont assimilées les classes de mises à niveau pour STS et les préparations :</t>
  </si>
  <si>
    <r>
      <t>Les trois premiers tableaux de la Note Flash ainsi que les tableaux annexes  1 et 2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ont pour champ l'ensemble des inscrits dans les STS et assimilés.</t>
    </r>
  </si>
  <si>
    <t>Néo-bacheliers</t>
  </si>
  <si>
    <t>Champ des différents tableaux</t>
  </si>
  <si>
    <t>STG / STMG</t>
  </si>
  <si>
    <t>STI / STI2D / STI2A</t>
  </si>
  <si>
    <t>2016-2017</t>
  </si>
  <si>
    <t>En effectifs</t>
  </si>
  <si>
    <t>évolution en %</t>
  </si>
  <si>
    <t>En proportion</t>
  </si>
  <si>
    <t>évolution en points</t>
  </si>
  <si>
    <t>dont inscrits en STS à la rentrée 2016-2017</t>
  </si>
  <si>
    <t>Le quatrième tableau de la Note Flash et les tableaux annexe 3 et 4 ont pour champ l'ensemble des nouveaux inscrits en STS et assimilés. Les étudiants inscrits en STS en provenance de classe de mise à niveau sont néanmoins considérés comme nouveaux entrants.</t>
  </si>
  <si>
    <t>Evolution annuelle (%)</t>
  </si>
  <si>
    <t>dont public</t>
  </si>
  <si>
    <t>dont privé</t>
  </si>
  <si>
    <t xml:space="preserve">- au DECESF (diplôme d'état de conseiller en économie sociale et familiale), </t>
  </si>
  <si>
    <t>Source : MESRI-SIES / Système d'information Scolarité du MEN, Safran du Ministère en charge de l’agriculture.</t>
  </si>
  <si>
    <t>2017-2018</t>
  </si>
  <si>
    <t>dont MEN et MESRI</t>
  </si>
  <si>
    <t>Ministère de l'éducation nationale et Ministère de l'enseignement supérieur, de la recherche et de l'innovation</t>
  </si>
  <si>
    <t>Ministère en charge de l'Agriculture</t>
  </si>
  <si>
    <t>Effectifs   2017-2018</t>
  </si>
  <si>
    <t>Sources : MESRI-SIES / Systèmes d'information Scolarité et Ocean du MEN, Safran du Ministère en charge de l’agriculture.</t>
  </si>
  <si>
    <t>dont inscrits en STS à la rentrée 2017-2018</t>
  </si>
  <si>
    <t xml:space="preserve">Total bacheliers  session 2016 </t>
  </si>
  <si>
    <t>Source : MEN-DEPP – Enquête SIFA</t>
  </si>
  <si>
    <t xml:space="preserve"> STI2D / STD2A</t>
  </si>
  <si>
    <t>Cette Note Flash s'intéresse aux inscrits en formation initiale sous statut scolaire en sections de techniciens supérieurs (STS) et assimilés à la rentrée 2018-2019, dans des établissements publics ou privés quel que soit le Ministère de tutelle, en France métropolitaine et dans les DOM.</t>
  </si>
  <si>
    <t>Tableau 1 - Effectifs par année en 2018-2019</t>
  </si>
  <si>
    <t>Tableau 2 - Evolution des effectifs en 2018-2019</t>
  </si>
  <si>
    <t>2018-2019</t>
  </si>
  <si>
    <t>Tableau 3 - Effectifs selon le ministère de tutelle en 2018-2019</t>
  </si>
  <si>
    <t>Tableau 4 - Origine des nouveaux entrants en 2018-2019</t>
  </si>
  <si>
    <t>Tableau Annexe 1 - Répartition des étudiants en sections de techniciens supérieurs par année et par domaine de spécialité en 2018-2019</t>
  </si>
  <si>
    <t>Tableau Annexe 2 - Répartition des étudiants en sections de techniciens supérieurs par groupe de spécialité de formation en 2018-2019</t>
  </si>
  <si>
    <t>Effectifs   2018-2019</t>
  </si>
  <si>
    <t>Tableau Annexe 3 - origine scolaire des étudiants entrant en première année de STS et assimilés, de 2008 à 2018</t>
  </si>
  <si>
    <t>Tableau annexe 4 - origine scolaire des étudiants entrant en première année de STS et assimilés en 2017 et en 2018</t>
  </si>
  <si>
    <t>dont inscrits en STS à la rentrée 2018-2019</t>
  </si>
  <si>
    <t>Total bacheliers  session 2017</t>
  </si>
  <si>
    <t>Total bacheliers  session 2018</t>
  </si>
  <si>
    <t>Tableau Annexe 5 - Effectifs des néo-bacheliers nouveaux entrants en STS en 2015-2018</t>
  </si>
  <si>
    <t>Tableau Annexe 6 - Répartition des étudiants en apprentissage en sections de technicien supérieur par domaine de spécialité en 2014-2015, 2015-2016, 2016-2017 et 2017-2018</t>
  </si>
  <si>
    <t xml:space="preserve"> Effectifs d'entrants 2018</t>
  </si>
  <si>
    <t>Le tableau annexe 5 a pour champ les nouveaux inscrits en STS et assimilés néo-bacheliers. Ce sont les étudiants inscrits en STS à la rentrée 2018 et qui ont obtenu le baccalauréat à la session 2018.</t>
  </si>
  <si>
    <r>
      <rPr>
        <b/>
        <i/>
        <sz val="8"/>
        <rFont val="Arial"/>
        <family val="2"/>
      </rPr>
      <t>Lecture :</t>
    </r>
    <r>
      <rPr>
        <i/>
        <sz val="8"/>
        <rFont val="Arial"/>
        <family val="2"/>
      </rPr>
      <t xml:space="preserve"> 67,4 % des étudiants en STS, classes de mise à niveau pour BTS ou DMA sont inscrits dans le secteur des services. Les établissements privés scolarisent 36,9 % d’entre eux. Les femmes représentent 60,4 % des étudiants formés dans ce secteur.</t>
    </r>
  </si>
  <si>
    <t>Le tableau annexe 6 a pour champ l'ensemble des inscrits en STS et assimilés en apprentissage au 31 décembre 2017. Les données au 31 décembre 2018 relatives à l'année scolaire 2018-2019 seront disponibles ultérieurement.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</si>
</sst>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_-* #,##0.0\ _€_-;\-* #,##0.0\ _€_-;_-* &quot;-&quot;??\ _€_-;_-@_-"/>
    <numFmt numFmtId="169" formatCode="_-* #,##0\ _€_-;\-* #,##0\ _€_-;_-* &quot;-&quot;??\ _€_-;_-@_-"/>
    <numFmt numFmtId="170" formatCode="#,##0.0"/>
    <numFmt numFmtId="171" formatCode="0.0%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8"/>
      <color indexed="3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i/>
      <sz val="8"/>
      <color indexed="3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0070C0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b/>
      <sz val="10"/>
      <color theme="1"/>
      <name val="Arial"/>
      <family val="2"/>
    </font>
    <font>
      <b/>
      <i/>
      <sz val="8"/>
      <color rgb="FF0070C0"/>
      <name val="Calibri"/>
      <family val="2"/>
    </font>
    <font>
      <b/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rgb="FFFFFFFF"/>
      </left>
      <right style="thin">
        <color rgb="FFFFFFFF"/>
      </right>
      <top>
        <color rgb="FF000000"/>
      </top>
      <bottom>
        <color rgb="FF000000"/>
      </bottom>
    </border>
    <border>
      <left>
        <color indexed="63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>
        <color indexed="63"/>
      </right>
      <top style="dashDot">
        <color theme="3" tint="0.3999499976634979"/>
      </top>
      <bottom>
        <color indexed="63"/>
      </bottom>
    </border>
    <border>
      <left style="thin">
        <color indexed="9"/>
      </left>
      <right style="thin">
        <color indexed="9"/>
      </right>
      <top style="dashDot">
        <color theme="3" tint="0.3999499976634979"/>
      </top>
      <bottom>
        <color indexed="63"/>
      </bottom>
    </border>
    <border>
      <left style="thin">
        <color indexed="9"/>
      </left>
      <right style="thin">
        <color indexed="9"/>
      </right>
      <top style="dashDot">
        <color rgb="FF0070C0"/>
      </top>
      <bottom>
        <color indexed="63"/>
      </bottom>
    </border>
    <border>
      <left>
        <color indexed="63"/>
      </left>
      <right>
        <color indexed="63"/>
      </right>
      <top style="dashDot">
        <color rgb="FF0070C0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rgb="FF000000"/>
      </left>
      <right style="thin">
        <color rgb="FFFFFFFF"/>
      </right>
      <top>
        <color rgb="FF000000"/>
      </top>
      <bottom>
        <color rgb="FF00000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51">
    <xf numFmtId="0" fontId="0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164" fontId="3" fillId="0" borderId="10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vertic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vertical="center"/>
    </xf>
    <xf numFmtId="0" fontId="0" fillId="33" borderId="0" xfId="0" applyFill="1" applyAlignment="1">
      <alignment vertical="top"/>
    </xf>
    <xf numFmtId="0" fontId="2" fillId="33" borderId="0" xfId="0" applyFont="1" applyFill="1" applyBorder="1" applyAlignment="1">
      <alignment vertical="center" wrapText="1"/>
    </xf>
    <xf numFmtId="3" fontId="2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right" vertical="center" wrapText="1"/>
    </xf>
    <xf numFmtId="3" fontId="46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170" fontId="46" fillId="0" borderId="0" xfId="0" applyNumberFormat="1" applyFont="1" applyAlignment="1">
      <alignment horizontal="right" vertical="center"/>
    </xf>
    <xf numFmtId="170" fontId="3" fillId="0" borderId="0" xfId="0" applyNumberFormat="1" applyFont="1" applyAlignment="1">
      <alignment horizontal="right" vertical="center"/>
    </xf>
    <xf numFmtId="0" fontId="2" fillId="33" borderId="0" xfId="0" applyFont="1" applyFill="1" applyBorder="1" applyAlignment="1">
      <alignment horizontal="right" vertical="center" wrapText="1"/>
    </xf>
    <xf numFmtId="170" fontId="2" fillId="33" borderId="10" xfId="0" applyNumberFormat="1" applyFont="1" applyFill="1" applyBorder="1" applyAlignment="1">
      <alignment vertical="center" wrapText="1"/>
    </xf>
    <xf numFmtId="170" fontId="2" fillId="33" borderId="0" xfId="0" applyNumberFormat="1" applyFont="1" applyFill="1" applyBorder="1" applyAlignment="1">
      <alignment vertical="center" wrapText="1"/>
    </xf>
    <xf numFmtId="0" fontId="47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169" fontId="46" fillId="0" borderId="11" xfId="47" applyNumberFormat="1" applyFont="1" applyFill="1" applyBorder="1" applyAlignment="1">
      <alignment vertical="top" wrapText="1"/>
    </xf>
    <xf numFmtId="3" fontId="48" fillId="34" borderId="11" xfId="0" applyNumberFormat="1" applyFont="1" applyFill="1" applyBorder="1" applyAlignment="1">
      <alignment horizontal="right" vertical="top" wrapText="1"/>
    </xf>
    <xf numFmtId="164" fontId="48" fillId="34" borderId="11" xfId="0" applyNumberFormat="1" applyFont="1" applyFill="1" applyBorder="1" applyAlignment="1">
      <alignment horizontal="right" vertical="top" wrapText="1"/>
    </xf>
    <xf numFmtId="0" fontId="49" fillId="0" borderId="0" xfId="0" applyFont="1" applyAlignment="1">
      <alignment vertical="center"/>
    </xf>
    <xf numFmtId="3" fontId="3" fillId="0" borderId="10" xfId="0" applyNumberFormat="1" applyFont="1" applyBorder="1" applyAlignment="1">
      <alignment vertical="center" wrapText="1"/>
    </xf>
    <xf numFmtId="3" fontId="46" fillId="0" borderId="10" xfId="0" applyNumberFormat="1" applyFont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69" fontId="3" fillId="0" borderId="11" xfId="47" applyNumberFormat="1" applyFont="1" applyFill="1" applyBorder="1" applyAlignment="1">
      <alignment vertical="center" wrapText="1"/>
    </xf>
    <xf numFmtId="164" fontId="3" fillId="0" borderId="11" xfId="0" applyNumberFormat="1" applyFont="1" applyFill="1" applyBorder="1" applyAlignment="1">
      <alignment horizontal="right" vertical="center" wrapText="1"/>
    </xf>
    <xf numFmtId="169" fontId="48" fillId="34" borderId="11" xfId="47" applyNumberFormat="1" applyFont="1" applyFill="1" applyBorder="1" applyAlignment="1">
      <alignment vertical="center" wrapText="1"/>
    </xf>
    <xf numFmtId="0" fontId="48" fillId="34" borderId="11" xfId="0" applyFont="1" applyFill="1" applyBorder="1" applyAlignment="1">
      <alignment horizontal="right" vertical="center" wrapText="1"/>
    </xf>
    <xf numFmtId="164" fontId="48" fillId="34" borderId="1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top"/>
    </xf>
    <xf numFmtId="0" fontId="46" fillId="0" borderId="0" xfId="0" applyFont="1" applyFill="1" applyBorder="1" applyAlignment="1">
      <alignment vertical="top"/>
    </xf>
    <xf numFmtId="0" fontId="2" fillId="33" borderId="10" xfId="0" applyFont="1" applyFill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164" fontId="46" fillId="0" borderId="10" xfId="0" applyNumberFormat="1" applyFont="1" applyBorder="1" applyAlignment="1">
      <alignment horizontal="right" vertical="center" wrapText="1"/>
    </xf>
    <xf numFmtId="164" fontId="46" fillId="0" borderId="10" xfId="0" applyNumberFormat="1" applyFont="1" applyBorder="1" applyAlignment="1">
      <alignment vertical="center" wrapText="1"/>
    </xf>
    <xf numFmtId="164" fontId="0" fillId="0" borderId="0" xfId="0" applyNumberFormat="1" applyBorder="1" applyAlignment="1">
      <alignment vertical="top" wrapText="1"/>
    </xf>
    <xf numFmtId="164" fontId="0" fillId="0" borderId="0" xfId="0" applyNumberFormat="1" applyBorder="1" applyAlignment="1">
      <alignment horizontal="right" vertical="top" wrapText="1"/>
    </xf>
    <xf numFmtId="0" fontId="2" fillId="33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wrapText="1"/>
    </xf>
    <xf numFmtId="0" fontId="47" fillId="0" borderId="12" xfId="0" applyFont="1" applyBorder="1" applyAlignment="1">
      <alignment/>
    </xf>
    <xf numFmtId="164" fontId="3" fillId="0" borderId="12" xfId="0" applyNumberFormat="1" applyFont="1" applyBorder="1" applyAlignment="1">
      <alignment vertical="center" wrapText="1"/>
    </xf>
    <xf numFmtId="0" fontId="46" fillId="0" borderId="13" xfId="0" applyFont="1" applyBorder="1" applyAlignment="1">
      <alignment vertical="center"/>
    </xf>
    <xf numFmtId="164" fontId="46" fillId="0" borderId="14" xfId="0" applyNumberFormat="1" applyFont="1" applyBorder="1" applyAlignment="1">
      <alignment horizontal="right" vertical="center" wrapText="1"/>
    </xf>
    <xf numFmtId="164" fontId="46" fillId="0" borderId="14" xfId="0" applyNumberFormat="1" applyFont="1" applyBorder="1" applyAlignment="1">
      <alignment vertical="center" wrapText="1"/>
    </xf>
    <xf numFmtId="0" fontId="2" fillId="33" borderId="10" xfId="0" applyFont="1" applyFill="1" applyBorder="1" applyAlignment="1">
      <alignment horizontal="right" vertical="center" wrapText="1"/>
    </xf>
    <xf numFmtId="171" fontId="46" fillId="0" borderId="0" xfId="52" applyNumberFormat="1" applyFont="1" applyAlignment="1">
      <alignment horizontal="right" vertical="center"/>
    </xf>
    <xf numFmtId="171" fontId="2" fillId="33" borderId="10" xfId="52" applyNumberFormat="1" applyFont="1" applyFill="1" applyBorder="1" applyAlignment="1">
      <alignment vertical="center" wrapText="1"/>
    </xf>
    <xf numFmtId="171" fontId="3" fillId="0" borderId="0" xfId="52" applyNumberFormat="1" applyFont="1" applyAlignment="1">
      <alignment horizontal="right" vertical="center"/>
    </xf>
    <xf numFmtId="0" fontId="44" fillId="0" borderId="0" xfId="0" applyFont="1" applyAlignment="1">
      <alignment/>
    </xf>
    <xf numFmtId="0" fontId="0" fillId="0" borderId="0" xfId="0" applyAlignment="1" quotePrefix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46" fillId="35" borderId="13" xfId="0" applyFont="1" applyFill="1" applyBorder="1" applyAlignment="1">
      <alignment vertical="center"/>
    </xf>
    <xf numFmtId="164" fontId="46" fillId="35" borderId="14" xfId="0" applyNumberFormat="1" applyFont="1" applyFill="1" applyBorder="1" applyAlignment="1">
      <alignment horizontal="right" vertical="center" wrapText="1"/>
    </xf>
    <xf numFmtId="164" fontId="46" fillId="35" borderId="14" xfId="0" applyNumberFormat="1" applyFont="1" applyFill="1" applyBorder="1" applyAlignment="1">
      <alignment vertical="center" wrapText="1"/>
    </xf>
    <xf numFmtId="164" fontId="0" fillId="35" borderId="0" xfId="0" applyNumberFormat="1" applyFill="1" applyBorder="1" applyAlignment="1">
      <alignment vertical="top" wrapText="1"/>
    </xf>
    <xf numFmtId="0" fontId="0" fillId="35" borderId="0" xfId="0" applyFill="1" applyAlignment="1">
      <alignment/>
    </xf>
    <xf numFmtId="0" fontId="50" fillId="0" borderId="0" xfId="0" applyFont="1" applyAlignment="1">
      <alignment horizontal="right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right" vertical="center"/>
    </xf>
    <xf numFmtId="169" fontId="0" fillId="0" borderId="0" xfId="0" applyNumberFormat="1" applyAlignment="1">
      <alignment/>
    </xf>
    <xf numFmtId="0" fontId="4" fillId="0" borderId="0" xfId="0" applyFont="1" applyBorder="1" applyAlignment="1">
      <alignment horizontal="right" vertical="center"/>
    </xf>
    <xf numFmtId="169" fontId="4" fillId="0" borderId="0" xfId="47" applyNumberFormat="1" applyFont="1" applyBorder="1" applyAlignment="1">
      <alignment horizontal="right" vertical="center" wrapText="1"/>
    </xf>
    <xf numFmtId="169" fontId="3" fillId="0" borderId="15" xfId="47" applyNumberFormat="1" applyFont="1" applyBorder="1" applyAlignment="1">
      <alignment horizontal="right" vertical="center" wrapText="1"/>
    </xf>
    <xf numFmtId="171" fontId="46" fillId="0" borderId="16" xfId="52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171" fontId="46" fillId="0" borderId="13" xfId="52" applyNumberFormat="1" applyFont="1" applyBorder="1" applyAlignment="1">
      <alignment horizontal="right" vertical="center"/>
    </xf>
    <xf numFmtId="171" fontId="4" fillId="0" borderId="0" xfId="52" applyNumberFormat="1" applyFont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 wrapText="1"/>
    </xf>
    <xf numFmtId="169" fontId="3" fillId="0" borderId="16" xfId="47" applyNumberFormat="1" applyFont="1" applyBorder="1" applyAlignment="1">
      <alignment horizontal="right" vertical="center"/>
    </xf>
    <xf numFmtId="169" fontId="46" fillId="0" borderId="14" xfId="47" applyNumberFormat="1" applyFont="1" applyBorder="1" applyAlignment="1">
      <alignment horizontal="right" vertical="center" wrapText="1"/>
    </xf>
    <xf numFmtId="169" fontId="4" fillId="0" borderId="0" xfId="47" applyNumberFormat="1" applyFont="1" applyBorder="1" applyAlignment="1">
      <alignment horizontal="right" vertical="center"/>
    </xf>
    <xf numFmtId="171" fontId="3" fillId="0" borderId="13" xfId="52" applyNumberFormat="1" applyFont="1" applyBorder="1" applyAlignment="1">
      <alignment horizontal="right" vertical="center"/>
    </xf>
    <xf numFmtId="164" fontId="46" fillId="0" borderId="13" xfId="52" applyNumberFormat="1" applyFont="1" applyBorder="1" applyAlignment="1">
      <alignment horizontal="right" vertical="center"/>
    </xf>
    <xf numFmtId="164" fontId="3" fillId="0" borderId="0" xfId="52" applyNumberFormat="1" applyFont="1" applyBorder="1" applyAlignment="1">
      <alignment horizontal="right" vertical="center"/>
    </xf>
    <xf numFmtId="164" fontId="46" fillId="0" borderId="0" xfId="52" applyNumberFormat="1" applyFont="1" applyBorder="1" applyAlignment="1">
      <alignment horizontal="right" vertical="center"/>
    </xf>
    <xf numFmtId="0" fontId="49" fillId="35" borderId="0" xfId="0" applyFont="1" applyFill="1" applyAlignment="1">
      <alignment vertical="center"/>
    </xf>
    <xf numFmtId="164" fontId="3" fillId="0" borderId="0" xfId="0" applyNumberFormat="1" applyFont="1" applyAlignment="1">
      <alignment horizontal="right" vertical="center"/>
    </xf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2" fillId="33" borderId="0" xfId="0" applyFont="1" applyFill="1" applyBorder="1" applyAlignment="1">
      <alignment vertical="center" wrapText="1"/>
    </xf>
    <xf numFmtId="3" fontId="2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right" vertical="center" wrapText="1"/>
    </xf>
    <xf numFmtId="3" fontId="46" fillId="0" borderId="0" xfId="0" applyNumberFormat="1" applyFont="1" applyAlignment="1">
      <alignment horizontal="right" vertical="center"/>
    </xf>
    <xf numFmtId="0" fontId="47" fillId="0" borderId="0" xfId="0" applyFont="1" applyAlignment="1">
      <alignment/>
    </xf>
    <xf numFmtId="3" fontId="46" fillId="0" borderId="10" xfId="0" applyNumberFormat="1" applyFont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164" fontId="46" fillId="0" borderId="11" xfId="0" applyNumberFormat="1" applyFont="1" applyFill="1" applyBorder="1" applyAlignment="1">
      <alignment horizontal="right" vertical="top" wrapText="1"/>
    </xf>
    <xf numFmtId="164" fontId="3" fillId="0" borderId="11" xfId="0" applyNumberFormat="1" applyFont="1" applyFill="1" applyBorder="1" applyAlignment="1">
      <alignment horizontal="right" vertical="center" wrapText="1"/>
    </xf>
    <xf numFmtId="164" fontId="3" fillId="0" borderId="11" xfId="0" applyNumberFormat="1" applyFont="1" applyFill="1" applyBorder="1" applyAlignment="1">
      <alignment vertical="center"/>
    </xf>
    <xf numFmtId="164" fontId="48" fillId="34" borderId="11" xfId="0" applyNumberFormat="1" applyFont="1" applyFill="1" applyBorder="1" applyAlignment="1">
      <alignment horizontal="right" vertical="center" wrapText="1"/>
    </xf>
    <xf numFmtId="3" fontId="46" fillId="0" borderId="10" xfId="0" applyNumberFormat="1" applyFont="1" applyBorder="1" applyAlignment="1">
      <alignment horizontal="right" vertical="center" wrapText="1"/>
    </xf>
    <xf numFmtId="171" fontId="46" fillId="0" borderId="0" xfId="52" applyNumberFormat="1" applyFont="1" applyAlignment="1">
      <alignment horizontal="right" vertical="center"/>
    </xf>
    <xf numFmtId="171" fontId="2" fillId="33" borderId="10" xfId="52" applyNumberFormat="1" applyFont="1" applyFill="1" applyBorder="1" applyAlignment="1">
      <alignment vertical="center" wrapText="1"/>
    </xf>
    <xf numFmtId="0" fontId="46" fillId="35" borderId="13" xfId="0" applyFont="1" applyFill="1" applyBorder="1" applyAlignment="1">
      <alignment vertical="center"/>
    </xf>
    <xf numFmtId="164" fontId="46" fillId="35" borderId="14" xfId="0" applyNumberFormat="1" applyFont="1" applyFill="1" applyBorder="1" applyAlignment="1">
      <alignment horizontal="right" vertical="center" wrapText="1"/>
    </xf>
    <xf numFmtId="164" fontId="46" fillId="35" borderId="14" xfId="0" applyNumberFormat="1" applyFont="1" applyFill="1" applyBorder="1" applyAlignment="1">
      <alignment vertical="center" wrapText="1"/>
    </xf>
    <xf numFmtId="0" fontId="0" fillId="35" borderId="0" xfId="0" applyFill="1" applyAlignment="1">
      <alignment/>
    </xf>
    <xf numFmtId="169" fontId="0" fillId="0" borderId="0" xfId="0" applyNumberFormat="1" applyAlignment="1">
      <alignment/>
    </xf>
    <xf numFmtId="164" fontId="46" fillId="35" borderId="13" xfId="0" applyNumberFormat="1" applyFont="1" applyFill="1" applyBorder="1" applyAlignment="1">
      <alignment vertical="center"/>
    </xf>
    <xf numFmtId="171" fontId="3" fillId="0" borderId="13" xfId="52" applyNumberFormat="1" applyFont="1" applyFill="1" applyBorder="1" applyAlignment="1">
      <alignment horizontal="right" vertical="center"/>
    </xf>
    <xf numFmtId="171" fontId="46" fillId="0" borderId="13" xfId="52" applyNumberFormat="1" applyFont="1" applyFill="1" applyBorder="1" applyAlignment="1">
      <alignment horizontal="right" vertical="center"/>
    </xf>
    <xf numFmtId="171" fontId="4" fillId="0" borderId="0" xfId="52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3" fillId="0" borderId="12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7" fillId="0" borderId="0" xfId="0" applyFont="1" applyAlignment="1">
      <alignment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8" fillId="34" borderId="0" xfId="0" applyFont="1" applyFill="1" applyBorder="1" applyAlignment="1">
      <alignment horizontal="left" vertical="top" wrapText="1"/>
    </xf>
    <xf numFmtId="0" fontId="48" fillId="34" borderId="2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>
      <alignment horizontal="left" vertical="top" wrapText="1"/>
    </xf>
    <xf numFmtId="0" fontId="48" fillId="34" borderId="0" xfId="0" applyFont="1" applyFill="1" applyBorder="1" applyAlignment="1">
      <alignment horizontal="left" vertical="center" wrapText="1"/>
    </xf>
    <xf numFmtId="0" fontId="0" fillId="0" borderId="21" xfId="0" applyBorder="1" applyAlignment="1">
      <alignment vertical="center" wrapText="1"/>
    </xf>
    <xf numFmtId="0" fontId="51" fillId="33" borderId="22" xfId="0" applyFont="1" applyFill="1" applyBorder="1" applyAlignment="1">
      <alignment horizontal="center"/>
    </xf>
    <xf numFmtId="0" fontId="51" fillId="33" borderId="23" xfId="0" applyFont="1" applyFill="1" applyBorder="1" applyAlignment="1">
      <alignment horizontal="center"/>
    </xf>
    <xf numFmtId="0" fontId="51" fillId="33" borderId="24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3" fillId="0" borderId="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25" xfId="0" applyFont="1" applyFill="1" applyBorder="1" applyAlignment="1">
      <alignment horizontal="right" vertical="center" wrapText="1"/>
    </xf>
    <xf numFmtId="0" fontId="0" fillId="0" borderId="25" xfId="0" applyBorder="1" applyAlignment="1">
      <alignment/>
    </xf>
    <xf numFmtId="0" fontId="51" fillId="33" borderId="26" xfId="0" applyFont="1" applyFill="1" applyBorder="1" applyAlignment="1">
      <alignment horizontal="center" vertical="center" wrapText="1"/>
    </xf>
    <xf numFmtId="0" fontId="51" fillId="33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7"/>
  <sheetViews>
    <sheetView tabSelected="1" zoomScalePageLayoutView="0" workbookViewId="0" topLeftCell="A1">
      <selection activeCell="A1" sqref="A1"/>
    </sheetView>
  </sheetViews>
  <sheetFormatPr defaultColWidth="11.421875" defaultRowHeight="15"/>
  <sheetData>
    <row r="2" ht="15">
      <c r="A2" s="59" t="s">
        <v>134</v>
      </c>
    </row>
    <row r="4" spans="1:19" ht="27.75" customHeight="1">
      <c r="A4" s="115" t="s">
        <v>159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</row>
    <row r="6" ht="15">
      <c r="A6" t="s">
        <v>131</v>
      </c>
    </row>
    <row r="7" ht="15">
      <c r="B7" s="60" t="s">
        <v>129</v>
      </c>
    </row>
    <row r="8" ht="15">
      <c r="B8" s="60" t="s">
        <v>147</v>
      </c>
    </row>
    <row r="9" ht="15">
      <c r="B9" s="60" t="s">
        <v>130</v>
      </c>
    </row>
    <row r="11" ht="15">
      <c r="A11" t="s">
        <v>132</v>
      </c>
    </row>
    <row r="13" ht="15">
      <c r="A13" t="s">
        <v>143</v>
      </c>
    </row>
    <row r="15" ht="15">
      <c r="A15" t="s">
        <v>176</v>
      </c>
    </row>
    <row r="17" ht="15">
      <c r="A17" s="90" t="s">
        <v>178</v>
      </c>
    </row>
  </sheetData>
  <sheetProtection/>
  <mergeCells count="1">
    <mergeCell ref="A4:S4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4.00390625" style="0" customWidth="1"/>
    <col min="2" max="17" width="13.57421875" style="0" customWidth="1"/>
  </cols>
  <sheetData>
    <row r="1" ht="15">
      <c r="A1" s="23" t="s">
        <v>173</v>
      </c>
    </row>
    <row r="3" spans="2:17" ht="22.5" customHeight="1">
      <c r="B3" s="148" t="s">
        <v>115</v>
      </c>
      <c r="C3" s="149"/>
      <c r="D3" s="149"/>
      <c r="E3" s="150"/>
      <c r="F3" s="148" t="s">
        <v>137</v>
      </c>
      <c r="G3" s="149"/>
      <c r="H3" s="149"/>
      <c r="I3" s="150"/>
      <c r="J3" s="148" t="s">
        <v>149</v>
      </c>
      <c r="K3" s="149"/>
      <c r="L3" s="149"/>
      <c r="M3" s="150"/>
      <c r="N3" s="148" t="s">
        <v>162</v>
      </c>
      <c r="O3" s="149"/>
      <c r="P3" s="149"/>
      <c r="Q3" s="150"/>
    </row>
    <row r="4" spans="1:17" ht="45">
      <c r="A4" s="48"/>
      <c r="B4" s="48" t="s">
        <v>124</v>
      </c>
      <c r="C4" s="55" t="s">
        <v>127</v>
      </c>
      <c r="D4" s="55" t="s">
        <v>125</v>
      </c>
      <c r="E4" s="55" t="s">
        <v>128</v>
      </c>
      <c r="F4" s="62" t="s">
        <v>156</v>
      </c>
      <c r="G4" s="62" t="s">
        <v>127</v>
      </c>
      <c r="H4" s="62" t="s">
        <v>142</v>
      </c>
      <c r="I4" s="62" t="s">
        <v>128</v>
      </c>
      <c r="J4" s="80" t="s">
        <v>171</v>
      </c>
      <c r="K4" s="80" t="s">
        <v>127</v>
      </c>
      <c r="L4" s="80" t="s">
        <v>155</v>
      </c>
      <c r="M4" s="80" t="s">
        <v>128</v>
      </c>
      <c r="N4" s="94" t="s">
        <v>172</v>
      </c>
      <c r="O4" s="94" t="s">
        <v>127</v>
      </c>
      <c r="P4" s="94" t="s">
        <v>170</v>
      </c>
      <c r="Q4" s="94" t="s">
        <v>128</v>
      </c>
    </row>
    <row r="5" spans="1:17" ht="15">
      <c r="A5" s="5" t="s">
        <v>103</v>
      </c>
      <c r="B5" s="10">
        <v>317054</v>
      </c>
      <c r="C5" s="56">
        <v>0.03725295828466926</v>
      </c>
      <c r="D5" s="10">
        <v>22734</v>
      </c>
      <c r="E5" s="56">
        <v>-0.05675877520537715</v>
      </c>
      <c r="F5" s="10">
        <v>327078</v>
      </c>
      <c r="G5" s="56">
        <f>(F5-B5)/B5</f>
        <v>0.03161606540210816</v>
      </c>
      <c r="H5" s="10">
        <v>22621</v>
      </c>
      <c r="I5" s="56">
        <f>(H5-D5)/D5</f>
        <v>-0.004970528723497845</v>
      </c>
      <c r="J5" s="10">
        <v>337475</v>
      </c>
      <c r="K5" s="56">
        <f>(J5-F5)/F5</f>
        <v>0.03178752468830065</v>
      </c>
      <c r="L5" s="10">
        <v>23136</v>
      </c>
      <c r="M5" s="56">
        <f>(L5-H5)/H5</f>
        <v>0.02276645594801291</v>
      </c>
      <c r="N5" s="95">
        <v>359455</v>
      </c>
      <c r="O5" s="104">
        <f>(N5-J5)/J5</f>
        <v>0.06513075042595748</v>
      </c>
      <c r="P5" s="95">
        <v>23097</v>
      </c>
      <c r="Q5" s="104">
        <f>(P5-L5)/L5</f>
        <v>-0.0016856846473029046</v>
      </c>
    </row>
    <row r="6" spans="1:17" ht="15">
      <c r="A6" s="1" t="s">
        <v>13</v>
      </c>
      <c r="B6" s="11">
        <v>166824</v>
      </c>
      <c r="C6" s="58">
        <v>0.03826333739948717</v>
      </c>
      <c r="D6" s="11">
        <v>8869</v>
      </c>
      <c r="E6" s="58">
        <v>-0.03461412866006313</v>
      </c>
      <c r="F6" s="11">
        <v>173217</v>
      </c>
      <c r="G6" s="58">
        <f aca="true" t="shared" si="0" ref="G6:G13">(F6-B6)/B6</f>
        <v>0.03832182419795713</v>
      </c>
      <c r="H6" s="11">
        <v>9142</v>
      </c>
      <c r="I6" s="58">
        <f aca="true" t="shared" si="1" ref="I6:I14">(H6-D6)/D6</f>
        <v>0.030781373322809787</v>
      </c>
      <c r="J6" s="11">
        <v>176923</v>
      </c>
      <c r="K6" s="58">
        <f aca="true" t="shared" si="2" ref="K6:K13">(J6-F6)/F6</f>
        <v>0.02139512865365409</v>
      </c>
      <c r="L6" s="11">
        <v>9080</v>
      </c>
      <c r="M6" s="58">
        <f aca="true" t="shared" si="3" ref="M6:M14">(L6-H6)/H6</f>
        <v>-0.006781885801793918</v>
      </c>
      <c r="N6" s="11">
        <v>187629</v>
      </c>
      <c r="O6" s="58">
        <f aca="true" t="shared" si="4" ref="O6:O13">(N6-J6)/J6</f>
        <v>0.060512200222695746</v>
      </c>
      <c r="P6" s="11">
        <v>9302</v>
      </c>
      <c r="Q6" s="58">
        <f aca="true" t="shared" si="5" ref="Q6:Q14">(P6-L6)/L6</f>
        <v>0.02444933920704846</v>
      </c>
    </row>
    <row r="7" spans="1:17" ht="15">
      <c r="A7" s="1" t="s">
        <v>14</v>
      </c>
      <c r="B7" s="11">
        <v>100360</v>
      </c>
      <c r="C7" s="58">
        <v>0.03463917525773196</v>
      </c>
      <c r="D7" s="11">
        <v>9979</v>
      </c>
      <c r="E7" s="58">
        <v>-0.01907008748648383</v>
      </c>
      <c r="F7" s="11">
        <v>102887</v>
      </c>
      <c r="G7" s="58">
        <f t="shared" si="0"/>
        <v>0.025179354324432045</v>
      </c>
      <c r="H7" s="11">
        <v>9503</v>
      </c>
      <c r="I7" s="58">
        <f t="shared" si="1"/>
        <v>-0.04770017035775128</v>
      </c>
      <c r="J7" s="11">
        <v>108113</v>
      </c>
      <c r="K7" s="58">
        <f t="shared" si="2"/>
        <v>0.050793589083168916</v>
      </c>
      <c r="L7" s="11">
        <v>9941</v>
      </c>
      <c r="M7" s="58">
        <f t="shared" si="3"/>
        <v>0.046090708197411345</v>
      </c>
      <c r="N7" s="11">
        <v>119178</v>
      </c>
      <c r="O7" s="58">
        <f t="shared" si="4"/>
        <v>0.1023466188154986</v>
      </c>
      <c r="P7" s="11">
        <v>10655</v>
      </c>
      <c r="Q7" s="58">
        <f t="shared" si="5"/>
        <v>0.07182376018509204</v>
      </c>
    </row>
    <row r="8" spans="1:17" ht="15">
      <c r="A8" s="1" t="s">
        <v>15</v>
      </c>
      <c r="B8" s="11">
        <v>49870</v>
      </c>
      <c r="C8" s="58">
        <v>0.039153174553562126</v>
      </c>
      <c r="D8" s="11">
        <v>3886</v>
      </c>
      <c r="E8" s="58">
        <v>-0.18051455082243778</v>
      </c>
      <c r="F8" s="11">
        <v>50974</v>
      </c>
      <c r="G8" s="58">
        <f t="shared" si="0"/>
        <v>0.022137557649889714</v>
      </c>
      <c r="H8" s="11">
        <v>3976</v>
      </c>
      <c r="I8" s="58">
        <f t="shared" si="1"/>
        <v>0.023160061760164694</v>
      </c>
      <c r="J8" s="11">
        <v>52439</v>
      </c>
      <c r="K8" s="58">
        <f t="shared" si="2"/>
        <v>0.028740142033193392</v>
      </c>
      <c r="L8" s="11">
        <v>4115</v>
      </c>
      <c r="M8" s="58">
        <f t="shared" si="3"/>
        <v>0.03495975855130785</v>
      </c>
      <c r="N8" s="11">
        <v>52648</v>
      </c>
      <c r="O8" s="58">
        <f t="shared" si="4"/>
        <v>0.003985583249108488</v>
      </c>
      <c r="P8" s="11">
        <v>3140</v>
      </c>
      <c r="Q8" s="58">
        <f t="shared" si="5"/>
        <v>-0.23693803159173754</v>
      </c>
    </row>
    <row r="9" spans="1:17" ht="15">
      <c r="A9" s="5" t="s">
        <v>104</v>
      </c>
      <c r="B9" s="10">
        <v>125144</v>
      </c>
      <c r="C9" s="56">
        <v>-0.03146815261976627</v>
      </c>
      <c r="D9" s="10">
        <v>46176</v>
      </c>
      <c r="E9" s="56">
        <v>-0.011432241490044959</v>
      </c>
      <c r="F9" s="10">
        <v>126578</v>
      </c>
      <c r="G9" s="56">
        <f t="shared" si="0"/>
        <v>0.011458799463018603</v>
      </c>
      <c r="H9" s="10">
        <v>46253</v>
      </c>
      <c r="I9" s="56">
        <f t="shared" si="1"/>
        <v>0.0016675329175329175</v>
      </c>
      <c r="J9" s="10">
        <v>128109</v>
      </c>
      <c r="K9" s="56">
        <f t="shared" si="2"/>
        <v>0.012095308821438165</v>
      </c>
      <c r="L9" s="10">
        <v>46806</v>
      </c>
      <c r="M9" s="56">
        <f t="shared" si="3"/>
        <v>0.01195598123364971</v>
      </c>
      <c r="N9" s="95">
        <v>138570</v>
      </c>
      <c r="O9" s="104">
        <f t="shared" si="4"/>
        <v>0.08165702643842353</v>
      </c>
      <c r="P9" s="95">
        <v>48399</v>
      </c>
      <c r="Q9" s="104">
        <f t="shared" si="5"/>
        <v>0.03403409819253942</v>
      </c>
    </row>
    <row r="10" spans="1:17" ht="15">
      <c r="A10" s="1" t="s">
        <v>126</v>
      </c>
      <c r="B10" s="11">
        <v>29580</v>
      </c>
      <c r="C10" s="58">
        <v>0.04745042492917847</v>
      </c>
      <c r="D10" s="11">
        <v>11959</v>
      </c>
      <c r="E10" s="58">
        <v>0.04527576260816362</v>
      </c>
      <c r="F10" s="11">
        <v>31344</v>
      </c>
      <c r="G10" s="58">
        <f t="shared" si="0"/>
        <v>0.05963488843813387</v>
      </c>
      <c r="H10" s="11">
        <v>12483</v>
      </c>
      <c r="I10" s="58">
        <f t="shared" si="1"/>
        <v>0.04381637260640522</v>
      </c>
      <c r="J10" s="11">
        <v>32699</v>
      </c>
      <c r="K10" s="58">
        <f t="shared" si="2"/>
        <v>0.04322996426748341</v>
      </c>
      <c r="L10" s="11">
        <v>12453</v>
      </c>
      <c r="M10" s="58">
        <f t="shared" si="3"/>
        <v>-0.002403268445085316</v>
      </c>
      <c r="N10" s="11">
        <v>36062</v>
      </c>
      <c r="O10" s="58">
        <f t="shared" si="4"/>
        <v>0.10284718187100524</v>
      </c>
      <c r="P10" s="11">
        <v>12583</v>
      </c>
      <c r="Q10" s="58">
        <f t="shared" si="5"/>
        <v>0.010439251585963222</v>
      </c>
    </row>
    <row r="11" spans="1:17" ht="15">
      <c r="A11" s="1" t="s">
        <v>105</v>
      </c>
      <c r="B11" s="11">
        <v>60124</v>
      </c>
      <c r="C11" s="58">
        <v>-0.04007408116997158</v>
      </c>
      <c r="D11" s="11">
        <v>25327</v>
      </c>
      <c r="E11" s="58">
        <v>-0.029579677382275182</v>
      </c>
      <c r="F11" s="11">
        <v>59673</v>
      </c>
      <c r="G11" s="58">
        <f t="shared" si="0"/>
        <v>-0.007501164260528242</v>
      </c>
      <c r="H11" s="11">
        <v>24600</v>
      </c>
      <c r="I11" s="58">
        <f t="shared" si="1"/>
        <v>-0.02870454455719193</v>
      </c>
      <c r="J11" s="11">
        <v>59060</v>
      </c>
      <c r="K11" s="58">
        <f t="shared" si="2"/>
        <v>-0.01027265262346455</v>
      </c>
      <c r="L11" s="11">
        <v>25263</v>
      </c>
      <c r="M11" s="58">
        <f t="shared" si="3"/>
        <v>0.02695121951219512</v>
      </c>
      <c r="N11" s="11">
        <v>63690</v>
      </c>
      <c r="O11" s="58">
        <f t="shared" si="4"/>
        <v>0.07839485269217744</v>
      </c>
      <c r="P11" s="11">
        <v>26232</v>
      </c>
      <c r="Q11" s="58">
        <f t="shared" si="5"/>
        <v>0.0383564897280608</v>
      </c>
    </row>
    <row r="12" spans="1:17" ht="15">
      <c r="A12" s="1" t="s">
        <v>16</v>
      </c>
      <c r="B12" s="11">
        <v>35540</v>
      </c>
      <c r="C12" s="58">
        <v>-0.07293405676126878</v>
      </c>
      <c r="D12" s="11">
        <v>8890</v>
      </c>
      <c r="E12" s="58">
        <v>-0.030534351145038167</v>
      </c>
      <c r="F12" s="11">
        <v>35561</v>
      </c>
      <c r="G12" s="58">
        <f t="shared" si="0"/>
        <v>0.0005908835115362971</v>
      </c>
      <c r="H12" s="11">
        <v>9170</v>
      </c>
      <c r="I12" s="58">
        <f t="shared" si="1"/>
        <v>0.031496062992125984</v>
      </c>
      <c r="J12" s="11">
        <v>36350</v>
      </c>
      <c r="K12" s="58">
        <f t="shared" si="2"/>
        <v>0.022187227580776694</v>
      </c>
      <c r="L12" s="11">
        <v>9090</v>
      </c>
      <c r="M12" s="58">
        <f t="shared" si="3"/>
        <v>-0.008724100327153763</v>
      </c>
      <c r="N12" s="11">
        <v>38818</v>
      </c>
      <c r="O12" s="58">
        <f t="shared" si="4"/>
        <v>0.06789546079779918</v>
      </c>
      <c r="P12" s="11">
        <v>9584</v>
      </c>
      <c r="Q12" s="58">
        <f t="shared" si="5"/>
        <v>0.05434543454345434</v>
      </c>
    </row>
    <row r="13" spans="1:17" ht="15">
      <c r="A13" s="5" t="s">
        <v>122</v>
      </c>
      <c r="B13" s="10">
        <v>176646</v>
      </c>
      <c r="C13" s="56">
        <v>-0.07405135946910726</v>
      </c>
      <c r="D13" s="10">
        <v>37499</v>
      </c>
      <c r="E13" s="56">
        <v>-0.021756710927921113</v>
      </c>
      <c r="F13" s="10">
        <v>179841</v>
      </c>
      <c r="G13" s="56">
        <f t="shared" si="0"/>
        <v>0.018087021500628374</v>
      </c>
      <c r="H13" s="10">
        <v>37368</v>
      </c>
      <c r="I13" s="56">
        <f t="shared" si="1"/>
        <v>-0.0034934264913731032</v>
      </c>
      <c r="J13" s="10">
        <v>176104</v>
      </c>
      <c r="K13" s="56">
        <f t="shared" si="2"/>
        <v>-0.020779466306348384</v>
      </c>
      <c r="L13" s="10">
        <v>40551</v>
      </c>
      <c r="M13" s="56">
        <f t="shared" si="3"/>
        <v>0.08517983301220296</v>
      </c>
      <c r="N13" s="95">
        <v>179262</v>
      </c>
      <c r="O13" s="104">
        <f t="shared" si="4"/>
        <v>0.01793258529051015</v>
      </c>
      <c r="P13" s="95">
        <v>41043</v>
      </c>
      <c r="Q13" s="104">
        <f t="shared" si="5"/>
        <v>0.01213286971961234</v>
      </c>
    </row>
    <row r="14" spans="1:17" ht="15">
      <c r="A14" s="7" t="s">
        <v>8</v>
      </c>
      <c r="B14" s="8">
        <v>618844</v>
      </c>
      <c r="C14" s="57">
        <v>-0.010878286581954767</v>
      </c>
      <c r="D14" s="8">
        <f>SUM(D5,D9,D13)</f>
        <v>106409</v>
      </c>
      <c r="E14" s="57">
        <v>-0.025067570662879655</v>
      </c>
      <c r="F14" s="8">
        <v>633487</v>
      </c>
      <c r="G14" s="57">
        <f>(F14-B14)/B14</f>
        <v>0.023661859854826096</v>
      </c>
      <c r="H14" s="8">
        <f>SUM(H5,H9,H13)</f>
        <v>106242</v>
      </c>
      <c r="I14" s="57">
        <f t="shared" si="1"/>
        <v>-0.0015694161208168482</v>
      </c>
      <c r="J14" s="8">
        <v>641688</v>
      </c>
      <c r="K14" s="57">
        <f>(J14-F14)/F14</f>
        <v>0.012945806306996039</v>
      </c>
      <c r="L14" s="8">
        <f>SUM(L5,L9,L13)</f>
        <v>110493</v>
      </c>
      <c r="M14" s="57">
        <f t="shared" si="3"/>
        <v>0.040012424464900886</v>
      </c>
      <c r="N14" s="93">
        <v>677287</v>
      </c>
      <c r="O14" s="105">
        <f>(N14-J14)/J14</f>
        <v>0.055477116604954434</v>
      </c>
      <c r="P14" s="93">
        <v>112539</v>
      </c>
      <c r="Q14" s="105">
        <f t="shared" si="5"/>
        <v>0.018517010127338383</v>
      </c>
    </row>
    <row r="15" ht="15">
      <c r="A15" s="17" t="s">
        <v>5</v>
      </c>
    </row>
    <row r="16" spans="1:5" ht="21" customHeight="1">
      <c r="A16" s="120" t="s">
        <v>154</v>
      </c>
      <c r="B16" s="121"/>
      <c r="C16" s="121"/>
      <c r="D16" s="121"/>
      <c r="E16" s="117"/>
    </row>
    <row r="18" ht="15">
      <c r="A18" s="17"/>
    </row>
  </sheetData>
  <sheetProtection/>
  <mergeCells count="5">
    <mergeCell ref="A16:E16"/>
    <mergeCell ref="B3:E3"/>
    <mergeCell ref="F3:I3"/>
    <mergeCell ref="J3:M3"/>
    <mergeCell ref="N3:Q3"/>
  </mergeCells>
  <printOptions/>
  <pageMargins left="0.7" right="0.7" top="0.75" bottom="0.75" header="0.3" footer="0.3"/>
  <pageSetup fitToHeight="0" fitToWidth="1"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8.57421875" style="0" customWidth="1"/>
  </cols>
  <sheetData>
    <row r="1" spans="1:14" ht="15">
      <c r="A1" s="88" t="s">
        <v>174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1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24.75" customHeight="1">
      <c r="A3" s="91"/>
      <c r="B3" s="129" t="s">
        <v>108</v>
      </c>
      <c r="C3" s="129" t="s">
        <v>115</v>
      </c>
      <c r="D3" s="129" t="s">
        <v>137</v>
      </c>
      <c r="E3" s="129" t="s">
        <v>149</v>
      </c>
      <c r="F3" s="90"/>
      <c r="G3" s="90"/>
      <c r="H3" s="90"/>
      <c r="I3" s="90"/>
      <c r="J3" s="90"/>
      <c r="K3" s="90"/>
      <c r="L3" s="90"/>
      <c r="M3" s="90"/>
      <c r="N3" s="90"/>
    </row>
    <row r="4" spans="1:14" ht="15">
      <c r="A4" s="91"/>
      <c r="B4" s="130"/>
      <c r="C4" s="130"/>
      <c r="D4" s="130"/>
      <c r="E4" s="130"/>
      <c r="F4" s="90"/>
      <c r="G4" s="90"/>
      <c r="H4" s="90"/>
      <c r="I4" s="90"/>
      <c r="J4" s="90"/>
      <c r="K4" s="90"/>
      <c r="L4" s="90"/>
      <c r="M4" s="90"/>
      <c r="N4" s="90"/>
    </row>
    <row r="5" spans="1:14" ht="22.5">
      <c r="A5" s="98" t="s">
        <v>29</v>
      </c>
      <c r="B5" s="103" t="s">
        <v>10</v>
      </c>
      <c r="C5" s="103" t="s">
        <v>10</v>
      </c>
      <c r="D5" s="103" t="s">
        <v>10</v>
      </c>
      <c r="E5" s="103" t="s">
        <v>10</v>
      </c>
      <c r="F5" s="90"/>
      <c r="G5" s="90"/>
      <c r="H5" s="90"/>
      <c r="I5" s="90"/>
      <c r="J5" s="90"/>
      <c r="K5" s="90"/>
      <c r="L5" s="90"/>
      <c r="M5" s="90"/>
      <c r="N5" s="90"/>
    </row>
    <row r="6" spans="1:14" ht="15">
      <c r="A6" s="1" t="s">
        <v>30</v>
      </c>
      <c r="B6" s="40" t="s">
        <v>10</v>
      </c>
      <c r="C6" s="40" t="s">
        <v>10</v>
      </c>
      <c r="D6" s="40" t="s">
        <v>10</v>
      </c>
      <c r="E6" s="40" t="s">
        <v>10</v>
      </c>
      <c r="F6" s="90"/>
      <c r="G6" s="90"/>
      <c r="H6" s="90"/>
      <c r="I6" s="90"/>
      <c r="J6" s="90"/>
      <c r="K6" s="90"/>
      <c r="L6" s="90"/>
      <c r="M6" s="90"/>
      <c r="N6" s="90"/>
    </row>
    <row r="7" spans="1:14" ht="22.5">
      <c r="A7" s="98" t="s">
        <v>31</v>
      </c>
      <c r="B7" s="97">
        <v>27836</v>
      </c>
      <c r="C7" s="97">
        <f>SUM(C8:C13)</f>
        <v>28462</v>
      </c>
      <c r="D7" s="97">
        <f>SUM(D8:D13)</f>
        <v>29491</v>
      </c>
      <c r="E7" s="97">
        <v>32047</v>
      </c>
      <c r="F7" s="90"/>
      <c r="G7" s="90"/>
      <c r="H7" s="90"/>
      <c r="I7" s="90"/>
      <c r="J7" s="90"/>
      <c r="K7" s="90"/>
      <c r="L7" s="90"/>
      <c r="M7" s="90"/>
      <c r="N7" s="90"/>
    </row>
    <row r="8" spans="1:14" ht="22.5">
      <c r="A8" s="1" t="s">
        <v>32</v>
      </c>
      <c r="B8" s="24">
        <v>6769</v>
      </c>
      <c r="C8" s="24">
        <v>7023</v>
      </c>
      <c r="D8" s="24">
        <v>7327</v>
      </c>
      <c r="E8" s="24">
        <v>7648</v>
      </c>
      <c r="F8" s="90"/>
      <c r="G8" s="90"/>
      <c r="H8" s="90"/>
      <c r="I8" s="90"/>
      <c r="J8" s="90"/>
      <c r="K8" s="90"/>
      <c r="L8" s="90"/>
      <c r="M8" s="90"/>
      <c r="N8" s="90"/>
    </row>
    <row r="9" spans="1:14" ht="22.5">
      <c r="A9" s="1" t="s">
        <v>33</v>
      </c>
      <c r="B9" s="24">
        <v>3063</v>
      </c>
      <c r="C9" s="24">
        <v>3060</v>
      </c>
      <c r="D9" s="24">
        <v>3182</v>
      </c>
      <c r="E9" s="24">
        <v>3638</v>
      </c>
      <c r="F9" s="90"/>
      <c r="G9" s="90"/>
      <c r="H9" s="90"/>
      <c r="I9" s="90"/>
      <c r="J9" s="90"/>
      <c r="K9" s="90"/>
      <c r="L9" s="90"/>
      <c r="M9" s="90"/>
      <c r="N9" s="90"/>
    </row>
    <row r="10" spans="1:14" ht="15">
      <c r="A10" s="1" t="s">
        <v>34</v>
      </c>
      <c r="B10" s="24">
        <v>113</v>
      </c>
      <c r="C10" s="24">
        <v>133</v>
      </c>
      <c r="D10" s="24">
        <v>142</v>
      </c>
      <c r="E10" s="24">
        <v>171</v>
      </c>
      <c r="F10" s="90"/>
      <c r="G10" s="90"/>
      <c r="H10" s="90"/>
      <c r="I10" s="90"/>
      <c r="J10" s="90"/>
      <c r="K10" s="90"/>
      <c r="L10" s="90"/>
      <c r="M10" s="90"/>
      <c r="N10" s="90"/>
    </row>
    <row r="11" spans="1:14" ht="22.5">
      <c r="A11" s="1" t="s">
        <v>35</v>
      </c>
      <c r="B11" s="24">
        <v>10365</v>
      </c>
      <c r="C11" s="24">
        <v>13035</v>
      </c>
      <c r="D11" s="24">
        <v>12860</v>
      </c>
      <c r="E11" s="24">
        <v>13444</v>
      </c>
      <c r="F11" s="90"/>
      <c r="G11" s="90"/>
      <c r="H11" s="90"/>
      <c r="I11" s="90"/>
      <c r="J11" s="90"/>
      <c r="K11" s="90"/>
      <c r="L11" s="90"/>
      <c r="M11" s="90"/>
      <c r="N11" s="90"/>
    </row>
    <row r="12" spans="1:14" ht="33.75">
      <c r="A12" s="1" t="s">
        <v>36</v>
      </c>
      <c r="B12" s="24">
        <v>4552</v>
      </c>
      <c r="C12" s="24">
        <v>2327</v>
      </c>
      <c r="D12" s="24">
        <v>2405</v>
      </c>
      <c r="E12" s="24">
        <v>2668</v>
      </c>
      <c r="F12" s="90"/>
      <c r="G12" s="90"/>
      <c r="H12" s="90"/>
      <c r="I12" s="90"/>
      <c r="J12" s="90"/>
      <c r="K12" s="90"/>
      <c r="L12" s="90"/>
      <c r="M12" s="90"/>
      <c r="N12" s="90"/>
    </row>
    <row r="13" spans="1:14" ht="15">
      <c r="A13" s="1" t="s">
        <v>37</v>
      </c>
      <c r="B13" s="24">
        <v>2974</v>
      </c>
      <c r="C13" s="24">
        <v>2884</v>
      </c>
      <c r="D13" s="24">
        <v>3575</v>
      </c>
      <c r="E13" s="24">
        <v>4478</v>
      </c>
      <c r="F13" s="90"/>
      <c r="G13" s="90"/>
      <c r="H13" s="90"/>
      <c r="I13" s="90"/>
      <c r="J13" s="90"/>
      <c r="K13" s="90"/>
      <c r="L13" s="90"/>
      <c r="M13" s="90"/>
      <c r="N13" s="90"/>
    </row>
    <row r="14" spans="1:14" ht="22.5">
      <c r="A14" s="98" t="s">
        <v>38</v>
      </c>
      <c r="B14" s="97">
        <v>30859</v>
      </c>
      <c r="C14" s="97">
        <f>SUM(C15:C19)</f>
        <v>31694</v>
      </c>
      <c r="D14" s="97">
        <f>SUM(D15:D19)</f>
        <v>33390</v>
      </c>
      <c r="E14" s="97">
        <v>35409</v>
      </c>
      <c r="F14" s="90"/>
      <c r="G14" s="90"/>
      <c r="H14" s="90"/>
      <c r="I14" s="90"/>
      <c r="J14" s="90"/>
      <c r="K14" s="90"/>
      <c r="L14" s="90"/>
      <c r="M14" s="90"/>
      <c r="N14" s="90"/>
    </row>
    <row r="15" spans="1:14" ht="22.5">
      <c r="A15" s="1" t="s">
        <v>41</v>
      </c>
      <c r="B15" s="24">
        <v>5287</v>
      </c>
      <c r="C15" s="24">
        <v>5764</v>
      </c>
      <c r="D15" s="24">
        <v>6378</v>
      </c>
      <c r="E15" s="24">
        <v>6842</v>
      </c>
      <c r="F15" s="90"/>
      <c r="G15" s="90"/>
      <c r="H15" s="90"/>
      <c r="I15" s="90"/>
      <c r="J15" s="90"/>
      <c r="K15" s="90"/>
      <c r="L15" s="90"/>
      <c r="M15" s="90"/>
      <c r="N15" s="90"/>
    </row>
    <row r="16" spans="1:14" ht="15">
      <c r="A16" s="1" t="s">
        <v>40</v>
      </c>
      <c r="B16" s="24">
        <v>20213</v>
      </c>
      <c r="C16" s="24">
        <v>20413</v>
      </c>
      <c r="D16" s="24">
        <v>21080</v>
      </c>
      <c r="E16" s="24">
        <v>22191</v>
      </c>
      <c r="F16" s="90"/>
      <c r="G16" s="90"/>
      <c r="H16" s="90"/>
      <c r="I16" s="90"/>
      <c r="J16" s="90"/>
      <c r="K16" s="90"/>
      <c r="L16" s="90"/>
      <c r="M16" s="90"/>
      <c r="N16" s="90"/>
    </row>
    <row r="17" spans="1:14" ht="15">
      <c r="A17" s="1" t="s">
        <v>39</v>
      </c>
      <c r="B17" s="24">
        <v>748</v>
      </c>
      <c r="C17" s="24">
        <v>749</v>
      </c>
      <c r="D17" s="24">
        <v>803</v>
      </c>
      <c r="E17" s="24">
        <v>847</v>
      </c>
      <c r="F17" s="90"/>
      <c r="G17" s="90"/>
      <c r="H17" s="90"/>
      <c r="I17" s="90"/>
      <c r="J17" s="90"/>
      <c r="K17" s="90"/>
      <c r="L17" s="90"/>
      <c r="M17" s="90"/>
      <c r="N17" s="90"/>
    </row>
    <row r="18" spans="1:14" ht="15">
      <c r="A18" s="1" t="s">
        <v>42</v>
      </c>
      <c r="B18" s="24">
        <v>4584</v>
      </c>
      <c r="C18" s="24">
        <v>4725</v>
      </c>
      <c r="D18" s="24">
        <v>5069</v>
      </c>
      <c r="E18" s="24">
        <v>5476</v>
      </c>
      <c r="F18" s="90"/>
      <c r="G18" s="90"/>
      <c r="H18" s="90"/>
      <c r="I18" s="90"/>
      <c r="J18" s="90"/>
      <c r="K18" s="90"/>
      <c r="L18" s="90"/>
      <c r="M18" s="90"/>
      <c r="N18" s="90"/>
    </row>
    <row r="19" spans="1:14" ht="22.5">
      <c r="A19" s="1" t="s">
        <v>43</v>
      </c>
      <c r="B19" s="24">
        <v>27</v>
      </c>
      <c r="C19" s="24">
        <v>43</v>
      </c>
      <c r="D19" s="24">
        <v>60</v>
      </c>
      <c r="E19" s="24">
        <v>53</v>
      </c>
      <c r="F19" s="90"/>
      <c r="G19" s="90"/>
      <c r="H19" s="90"/>
      <c r="I19" s="90"/>
      <c r="J19" s="90"/>
      <c r="K19" s="90"/>
      <c r="L19" s="90"/>
      <c r="M19" s="90"/>
      <c r="N19" s="90"/>
    </row>
    <row r="20" spans="1:14" ht="15">
      <c r="A20" s="92" t="s">
        <v>22</v>
      </c>
      <c r="B20" s="93">
        <v>58695</v>
      </c>
      <c r="C20" s="93">
        <f>SUM(C7,C14)</f>
        <v>60156</v>
      </c>
      <c r="D20" s="93">
        <f>SUM(D7,D14)</f>
        <v>62881</v>
      </c>
      <c r="E20" s="93">
        <v>67456</v>
      </c>
      <c r="F20" s="90"/>
      <c r="G20" s="90"/>
      <c r="H20" s="90"/>
      <c r="I20" s="90"/>
      <c r="J20" s="90"/>
      <c r="K20" s="90"/>
      <c r="L20" s="90"/>
      <c r="M20" s="90"/>
      <c r="N20" s="90"/>
    </row>
    <row r="21" spans="1:14" ht="15">
      <c r="A21" s="96" t="s">
        <v>5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</row>
    <row r="22" spans="1:14" ht="15">
      <c r="A22" s="131" t="s">
        <v>157</v>
      </c>
      <c r="B22" s="117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</row>
  </sheetData>
  <sheetProtection/>
  <mergeCells count="5">
    <mergeCell ref="B3:B4"/>
    <mergeCell ref="A22:B22"/>
    <mergeCell ref="C3:C4"/>
    <mergeCell ref="D3:D4"/>
    <mergeCell ref="E3:E4"/>
  </mergeCells>
  <printOptions/>
  <pageMargins left="0.7" right="0.7" top="0.75" bottom="0.75" header="0.3" footer="0.3"/>
  <pageSetup fitToHeight="0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5.8515625" style="0" customWidth="1"/>
    <col min="2" max="3" width="9.28125" style="0" customWidth="1"/>
    <col min="4" max="4" width="10.00390625" style="0" customWidth="1"/>
  </cols>
  <sheetData>
    <row r="1" ht="15">
      <c r="A1" s="23" t="s">
        <v>160</v>
      </c>
    </row>
    <row r="3" spans="1:4" ht="24.75" customHeight="1">
      <c r="A3" s="6"/>
      <c r="B3" s="9" t="s">
        <v>100</v>
      </c>
      <c r="C3" s="9" t="s">
        <v>101</v>
      </c>
      <c r="D3" s="9" t="s">
        <v>27</v>
      </c>
    </row>
    <row r="4" spans="1:4" ht="15">
      <c r="A4" s="28" t="s">
        <v>23</v>
      </c>
      <c r="B4" s="10">
        <v>74611</v>
      </c>
      <c r="C4" s="10">
        <v>69896</v>
      </c>
      <c r="D4" s="10">
        <v>144507</v>
      </c>
    </row>
    <row r="5" spans="1:4" ht="15">
      <c r="A5" s="1" t="s">
        <v>106</v>
      </c>
      <c r="B5" s="11">
        <v>98</v>
      </c>
      <c r="C5" s="11">
        <v>77</v>
      </c>
      <c r="D5" s="11">
        <v>175</v>
      </c>
    </row>
    <row r="6" spans="1:4" ht="15">
      <c r="A6" s="1" t="s">
        <v>107</v>
      </c>
      <c r="B6" s="11">
        <v>1029</v>
      </c>
      <c r="C6" s="11">
        <v>1996</v>
      </c>
      <c r="D6" s="11">
        <v>3025</v>
      </c>
    </row>
    <row r="7" spans="1:4" ht="15">
      <c r="A7" s="5" t="s">
        <v>24</v>
      </c>
      <c r="B7" s="10">
        <v>58310</v>
      </c>
      <c r="C7" s="10">
        <v>54933</v>
      </c>
      <c r="D7" s="10">
        <v>113243</v>
      </c>
    </row>
    <row r="8" spans="1:4" ht="15">
      <c r="A8" s="1" t="s">
        <v>102</v>
      </c>
      <c r="B8" s="11">
        <v>3968</v>
      </c>
      <c r="C8" s="11">
        <v>2725</v>
      </c>
      <c r="D8" s="11">
        <v>6693</v>
      </c>
    </row>
    <row r="9" spans="1:4" ht="15">
      <c r="A9" s="5" t="s">
        <v>25</v>
      </c>
      <c r="B9" s="10">
        <v>201</v>
      </c>
      <c r="C9" s="10">
        <v>1672</v>
      </c>
      <c r="D9" s="10">
        <v>1873</v>
      </c>
    </row>
    <row r="10" spans="1:4" ht="15.75" thickBot="1">
      <c r="A10" s="7" t="s">
        <v>27</v>
      </c>
      <c r="B10" s="8">
        <v>133122</v>
      </c>
      <c r="C10" s="8">
        <v>126501</v>
      </c>
      <c r="D10" s="8">
        <v>259623</v>
      </c>
    </row>
    <row r="11" spans="1:4" ht="15" customHeight="1">
      <c r="A11" s="118" t="s">
        <v>5</v>
      </c>
      <c r="B11" s="118"/>
      <c r="C11" s="118"/>
      <c r="D11" s="118"/>
    </row>
    <row r="12" spans="1:4" ht="25.5" customHeight="1">
      <c r="A12" s="116" t="s">
        <v>148</v>
      </c>
      <c r="B12" s="116"/>
      <c r="C12" s="116"/>
      <c r="D12" s="117"/>
    </row>
  </sheetData>
  <sheetProtection/>
  <mergeCells count="2">
    <mergeCell ref="A12:D12"/>
    <mergeCell ref="A11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3.28125" style="0" customWidth="1"/>
    <col min="2" max="3" width="8.421875" style="0" bestFit="1" customWidth="1"/>
  </cols>
  <sheetData>
    <row r="1" ht="15">
      <c r="A1" s="23" t="s">
        <v>161</v>
      </c>
    </row>
    <row r="3" spans="1:3" ht="15">
      <c r="A3" s="6"/>
      <c r="B3" s="62" t="s">
        <v>149</v>
      </c>
      <c r="C3" s="47" t="s">
        <v>162</v>
      </c>
    </row>
    <row r="4" spans="1:3" ht="15">
      <c r="A4" s="5" t="s">
        <v>0</v>
      </c>
      <c r="B4" s="10">
        <v>173016</v>
      </c>
      <c r="C4" s="10">
        <v>176382</v>
      </c>
    </row>
    <row r="5" spans="1:3" ht="15">
      <c r="A5" s="1" t="s">
        <v>1</v>
      </c>
      <c r="B5" s="2">
        <v>0.0867724133143591</v>
      </c>
      <c r="C5" s="2">
        <v>1.9454848106533502</v>
      </c>
    </row>
    <row r="6" spans="1:3" ht="15">
      <c r="A6" s="1" t="s">
        <v>2</v>
      </c>
      <c r="B6" s="3">
        <v>67.43606833409338</v>
      </c>
      <c r="C6" s="3">
        <v>67.93774049294554</v>
      </c>
    </row>
    <row r="7" spans="1:3" ht="15">
      <c r="A7" s="5" t="s">
        <v>3</v>
      </c>
      <c r="B7" s="10">
        <v>83547</v>
      </c>
      <c r="C7" s="10">
        <v>83241</v>
      </c>
    </row>
    <row r="8" spans="1:3" ht="15">
      <c r="A8" s="1" t="s">
        <v>1</v>
      </c>
      <c r="B8" s="3">
        <v>-0.988374160059729</v>
      </c>
      <c r="C8" s="3">
        <v>-0.36626090703436387</v>
      </c>
    </row>
    <row r="9" spans="1:3" ht="15">
      <c r="A9" s="1" t="s">
        <v>2</v>
      </c>
      <c r="B9" s="3">
        <v>32.56393166590662</v>
      </c>
      <c r="C9" s="3">
        <v>32.062259507054456</v>
      </c>
    </row>
    <row r="10" spans="1:3" ht="15">
      <c r="A10" s="7" t="s">
        <v>4</v>
      </c>
      <c r="B10" s="8">
        <v>256563</v>
      </c>
      <c r="C10" s="8">
        <v>259623</v>
      </c>
    </row>
    <row r="11" spans="1:3" ht="15">
      <c r="A11" s="1" t="s">
        <v>1</v>
      </c>
      <c r="B11" s="3">
        <v>-0.26589231361298676</v>
      </c>
      <c r="C11" s="3">
        <v>1.1926895148560002</v>
      </c>
    </row>
    <row r="12" spans="1:3" ht="15.75" thickBot="1">
      <c r="A12" s="1" t="s">
        <v>2</v>
      </c>
      <c r="B12" s="3">
        <v>100</v>
      </c>
      <c r="C12" s="3">
        <v>100</v>
      </c>
    </row>
    <row r="13" spans="1:3" ht="15">
      <c r="A13" s="118" t="s">
        <v>5</v>
      </c>
      <c r="B13" s="118"/>
      <c r="C13" s="118"/>
    </row>
    <row r="14" spans="1:3" ht="28.5" customHeight="1">
      <c r="A14" s="116" t="s">
        <v>148</v>
      </c>
      <c r="B14" s="116"/>
      <c r="C14" s="116"/>
    </row>
    <row r="21" ht="15">
      <c r="A21" s="4"/>
    </row>
  </sheetData>
  <sheetProtection/>
  <mergeCells count="2">
    <mergeCell ref="A13:C13"/>
    <mergeCell ref="A14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6.28125" style="0" customWidth="1"/>
    <col min="2" max="4" width="9.57421875" style="0" customWidth="1"/>
  </cols>
  <sheetData>
    <row r="1" ht="15">
      <c r="A1" s="23" t="s">
        <v>163</v>
      </c>
    </row>
    <row r="3" spans="1:4" ht="33.75">
      <c r="A3" s="6"/>
      <c r="B3" s="9" t="s">
        <v>8</v>
      </c>
      <c r="C3" s="9" t="s">
        <v>150</v>
      </c>
      <c r="D3" s="9" t="s">
        <v>11</v>
      </c>
    </row>
    <row r="4" spans="1:4" ht="15">
      <c r="A4" s="5" t="s">
        <v>0</v>
      </c>
      <c r="B4" s="10">
        <v>176382</v>
      </c>
      <c r="C4" s="10">
        <v>164409</v>
      </c>
      <c r="D4" s="10">
        <v>11904</v>
      </c>
    </row>
    <row r="5" spans="1:4" ht="15">
      <c r="A5" s="1" t="s">
        <v>6</v>
      </c>
      <c r="B5" s="11">
        <v>82046</v>
      </c>
      <c r="C5" s="11">
        <v>77001</v>
      </c>
      <c r="D5" s="11">
        <v>5037</v>
      </c>
    </row>
    <row r="6" spans="1:4" ht="15">
      <c r="A6" s="5" t="s">
        <v>3</v>
      </c>
      <c r="B6" s="10">
        <v>83241</v>
      </c>
      <c r="C6" s="10">
        <v>73502</v>
      </c>
      <c r="D6" s="10">
        <v>7532</v>
      </c>
    </row>
    <row r="7" spans="1:4" ht="15">
      <c r="A7" s="1" t="s">
        <v>6</v>
      </c>
      <c r="B7" s="11">
        <v>44455</v>
      </c>
      <c r="C7" s="11">
        <v>40066</v>
      </c>
      <c r="D7" s="11">
        <v>3044</v>
      </c>
    </row>
    <row r="8" spans="1:4" ht="15">
      <c r="A8" s="7" t="s">
        <v>4</v>
      </c>
      <c r="B8" s="8">
        <v>259623</v>
      </c>
      <c r="C8" s="8">
        <v>237911</v>
      </c>
      <c r="D8" s="8">
        <v>19436</v>
      </c>
    </row>
    <row r="9" spans="1:4" ht="15">
      <c r="A9" s="1" t="s">
        <v>7</v>
      </c>
      <c r="B9" s="11">
        <v>126501</v>
      </c>
      <c r="C9" s="11">
        <v>117067</v>
      </c>
      <c r="D9" s="11">
        <v>8081</v>
      </c>
    </row>
    <row r="10" spans="1:4" ht="15.75" thickBot="1">
      <c r="A10" s="1" t="s">
        <v>9</v>
      </c>
      <c r="B10" s="3">
        <f>(B9/B8)*100</f>
        <v>48.72488184791024</v>
      </c>
      <c r="C10" s="3">
        <f>(C9/C8)*100</f>
        <v>49.20621576976264</v>
      </c>
      <c r="D10" s="3">
        <f>(D9/D8)*100</f>
        <v>41.577485079234414</v>
      </c>
    </row>
    <row r="11" spans="1:4" ht="19.5" customHeight="1">
      <c r="A11" s="118" t="s">
        <v>5</v>
      </c>
      <c r="B11" s="118"/>
      <c r="C11" s="118"/>
      <c r="D11" s="118"/>
    </row>
    <row r="12" spans="1:4" ht="23.25" customHeight="1">
      <c r="A12" s="116" t="s">
        <v>148</v>
      </c>
      <c r="B12" s="116"/>
      <c r="C12" s="116"/>
      <c r="D12" s="117"/>
    </row>
  </sheetData>
  <sheetProtection/>
  <mergeCells count="2">
    <mergeCell ref="A12:D12"/>
    <mergeCell ref="A11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7.140625" style="0" bestFit="1" customWidth="1"/>
    <col min="2" max="5" width="7.57421875" style="0" customWidth="1"/>
  </cols>
  <sheetData>
    <row r="1" ht="15">
      <c r="A1" s="23" t="s">
        <v>164</v>
      </c>
    </row>
    <row r="3" spans="1:5" ht="37.5" customHeight="1">
      <c r="A3" s="6"/>
      <c r="B3" s="9" t="s">
        <v>20</v>
      </c>
      <c r="C3" s="9" t="s">
        <v>21</v>
      </c>
      <c r="D3" s="9" t="s">
        <v>12</v>
      </c>
      <c r="E3" s="14" t="s">
        <v>8</v>
      </c>
    </row>
    <row r="4" spans="1:5" ht="15">
      <c r="A4" s="5" t="s">
        <v>103</v>
      </c>
      <c r="B4" s="12">
        <v>6.25</v>
      </c>
      <c r="C4" s="12">
        <v>12.84737</v>
      </c>
      <c r="D4" s="12">
        <v>18.70897</v>
      </c>
      <c r="E4" s="12">
        <v>16.78842</v>
      </c>
    </row>
    <row r="5" spans="1:5" ht="15">
      <c r="A5" s="1" t="s">
        <v>13</v>
      </c>
      <c r="B5" s="13">
        <v>1.041667</v>
      </c>
      <c r="C5" s="13">
        <v>10.09739</v>
      </c>
      <c r="D5" s="13">
        <v>5.150743</v>
      </c>
      <c r="E5" s="13">
        <v>6.761305</v>
      </c>
    </row>
    <row r="6" spans="1:5" ht="15">
      <c r="A6" s="1" t="s">
        <v>14</v>
      </c>
      <c r="B6" s="13">
        <v>0</v>
      </c>
      <c r="C6" s="13">
        <v>1.867493</v>
      </c>
      <c r="D6" s="13">
        <v>10.6006</v>
      </c>
      <c r="E6" s="13">
        <v>7.744754</v>
      </c>
    </row>
    <row r="7" spans="1:5" ht="15">
      <c r="A7" s="1" t="s">
        <v>15</v>
      </c>
      <c r="B7" s="13">
        <v>5.208333</v>
      </c>
      <c r="C7" s="13">
        <v>0.882491</v>
      </c>
      <c r="D7" s="13">
        <v>2.957628</v>
      </c>
      <c r="E7" s="13">
        <v>2.282358</v>
      </c>
    </row>
    <row r="8" spans="1:5" ht="15">
      <c r="A8" s="5" t="s">
        <v>104</v>
      </c>
      <c r="B8" s="12">
        <v>22.91667</v>
      </c>
      <c r="C8" s="12">
        <v>35.079</v>
      </c>
      <c r="D8" s="12">
        <v>35.24102</v>
      </c>
      <c r="E8" s="12">
        <v>35.17957</v>
      </c>
    </row>
    <row r="9" spans="1:5" ht="15">
      <c r="A9" s="1" t="s">
        <v>158</v>
      </c>
      <c r="B9" s="13">
        <v>20.83333</v>
      </c>
      <c r="C9" s="13">
        <v>23.06287</v>
      </c>
      <c r="D9" s="13">
        <v>2.390722</v>
      </c>
      <c r="E9" s="13">
        <v>9.146151</v>
      </c>
    </row>
    <row r="10" spans="1:5" ht="15">
      <c r="A10" s="1" t="s">
        <v>105</v>
      </c>
      <c r="B10" s="13">
        <v>2.083333</v>
      </c>
      <c r="C10" s="13">
        <v>3.23357</v>
      </c>
      <c r="D10" s="13">
        <v>26.75687</v>
      </c>
      <c r="E10" s="13">
        <v>19.06714</v>
      </c>
    </row>
    <row r="11" spans="1:5" ht="15">
      <c r="A11" s="1" t="s">
        <v>16</v>
      </c>
      <c r="B11" s="13">
        <v>0</v>
      </c>
      <c r="C11" s="13">
        <v>8.782564</v>
      </c>
      <c r="D11" s="13">
        <v>6.093426</v>
      </c>
      <c r="E11" s="13">
        <v>6.966281</v>
      </c>
    </row>
    <row r="12" spans="1:5" ht="15">
      <c r="A12" s="5" t="s">
        <v>122</v>
      </c>
      <c r="B12" s="12">
        <v>4.166667</v>
      </c>
      <c r="C12" s="12">
        <v>36.11972</v>
      </c>
      <c r="D12" s="12">
        <v>26.81302</v>
      </c>
      <c r="E12" s="12">
        <v>29.83275</v>
      </c>
    </row>
    <row r="13" spans="1:5" ht="15">
      <c r="A13" s="5" t="s">
        <v>17</v>
      </c>
      <c r="B13" s="12">
        <v>66.66667</v>
      </c>
      <c r="C13" s="12">
        <v>15.95391</v>
      </c>
      <c r="D13" s="12">
        <v>19.237</v>
      </c>
      <c r="E13" s="12">
        <v>18.19926</v>
      </c>
    </row>
    <row r="14" spans="1:5" ht="15">
      <c r="A14" s="7" t="s">
        <v>8</v>
      </c>
      <c r="B14" s="15">
        <v>100</v>
      </c>
      <c r="C14" s="15">
        <v>100</v>
      </c>
      <c r="D14" s="15">
        <v>100</v>
      </c>
      <c r="E14" s="16">
        <v>100</v>
      </c>
    </row>
    <row r="15" spans="1:5" ht="15">
      <c r="A15" s="1" t="s">
        <v>175</v>
      </c>
      <c r="B15" s="11">
        <v>96</v>
      </c>
      <c r="C15" s="11">
        <v>44873</v>
      </c>
      <c r="D15" s="11">
        <v>92608</v>
      </c>
      <c r="E15" s="11">
        <v>137577</v>
      </c>
    </row>
    <row r="16" spans="1:5" ht="15.75" thickBot="1">
      <c r="A16" s="1" t="s">
        <v>18</v>
      </c>
      <c r="B16" s="89">
        <v>52.38095238095238</v>
      </c>
      <c r="C16" s="13">
        <v>-3.015042794155788</v>
      </c>
      <c r="D16" s="13">
        <v>5.5698684480518</v>
      </c>
      <c r="E16" s="13">
        <v>2.6288109926670793</v>
      </c>
    </row>
    <row r="17" spans="1:5" ht="15">
      <c r="A17" s="118" t="s">
        <v>19</v>
      </c>
      <c r="B17" s="118"/>
      <c r="C17" s="118"/>
      <c r="D17" s="119"/>
      <c r="E17" s="119"/>
    </row>
    <row r="18" spans="1:5" ht="15">
      <c r="A18" s="122" t="s">
        <v>5</v>
      </c>
      <c r="B18" s="122"/>
      <c r="C18" s="122"/>
      <c r="D18" s="122"/>
      <c r="E18" s="122"/>
    </row>
    <row r="19" spans="1:5" ht="24" customHeight="1">
      <c r="A19" s="120" t="s">
        <v>148</v>
      </c>
      <c r="B19" s="120"/>
      <c r="C19" s="120"/>
      <c r="D19" s="121"/>
      <c r="E19" s="117"/>
    </row>
  </sheetData>
  <sheetProtection/>
  <mergeCells count="3">
    <mergeCell ref="A17:E17"/>
    <mergeCell ref="A19:E19"/>
    <mergeCell ref="A18:E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11.421875" defaultRowHeight="15"/>
  <cols>
    <col min="1" max="1" width="22.57421875" style="0" customWidth="1"/>
    <col min="2" max="4" width="6.7109375" style="0" customWidth="1"/>
    <col min="5" max="5" width="8.8515625" style="0" customWidth="1"/>
    <col min="6" max="7" width="6.7109375" style="0" customWidth="1"/>
    <col min="8" max="8" width="8.8515625" style="0" customWidth="1"/>
    <col min="9" max="10" width="6.7109375" style="0" customWidth="1"/>
    <col min="11" max="11" width="8.8515625" style="0" customWidth="1"/>
    <col min="12" max="12" width="10.00390625" style="0" customWidth="1"/>
  </cols>
  <sheetData>
    <row r="1" ht="15">
      <c r="A1" s="23" t="s">
        <v>165</v>
      </c>
    </row>
    <row r="3" spans="1:12" ht="45.75" customHeight="1">
      <c r="A3" s="6"/>
      <c r="B3" s="123" t="s">
        <v>151</v>
      </c>
      <c r="C3" s="124"/>
      <c r="D3" s="124"/>
      <c r="E3" s="125"/>
      <c r="F3" s="126" t="s">
        <v>152</v>
      </c>
      <c r="G3" s="126"/>
      <c r="H3" s="126"/>
      <c r="I3" s="127" t="s">
        <v>28</v>
      </c>
      <c r="J3" s="128"/>
      <c r="K3" s="128"/>
      <c r="L3" s="129" t="s">
        <v>8</v>
      </c>
    </row>
    <row r="4" spans="1:12" ht="22.5">
      <c r="A4" s="6"/>
      <c r="B4" s="18" t="s">
        <v>23</v>
      </c>
      <c r="C4" s="18" t="s">
        <v>24</v>
      </c>
      <c r="D4" s="18" t="s">
        <v>25</v>
      </c>
      <c r="E4" s="18" t="s">
        <v>27</v>
      </c>
      <c r="F4" s="18" t="s">
        <v>23</v>
      </c>
      <c r="G4" s="18" t="s">
        <v>24</v>
      </c>
      <c r="H4" s="18" t="s">
        <v>27</v>
      </c>
      <c r="I4" s="18" t="s">
        <v>23</v>
      </c>
      <c r="J4" s="18" t="s">
        <v>24</v>
      </c>
      <c r="K4" s="18" t="s">
        <v>27</v>
      </c>
      <c r="L4" s="130"/>
    </row>
    <row r="5" spans="1:12" ht="15">
      <c r="A5" s="26" t="s">
        <v>29</v>
      </c>
      <c r="B5" s="25">
        <v>68</v>
      </c>
      <c r="C5" s="25">
        <v>67</v>
      </c>
      <c r="D5" s="39" t="s">
        <v>10</v>
      </c>
      <c r="E5" s="25">
        <v>135</v>
      </c>
      <c r="F5" s="39" t="s">
        <v>10</v>
      </c>
      <c r="G5" s="39" t="s">
        <v>10</v>
      </c>
      <c r="H5" s="39" t="s">
        <v>10</v>
      </c>
      <c r="I5" s="39">
        <v>35</v>
      </c>
      <c r="J5" s="39">
        <v>31</v>
      </c>
      <c r="K5" s="39">
        <v>66</v>
      </c>
      <c r="L5" s="25">
        <v>201</v>
      </c>
    </row>
    <row r="6" spans="1:12" ht="15">
      <c r="A6" s="1" t="s">
        <v>30</v>
      </c>
      <c r="B6" s="24">
        <v>68</v>
      </c>
      <c r="C6" s="24">
        <v>67</v>
      </c>
      <c r="D6" s="40" t="s">
        <v>10</v>
      </c>
      <c r="E6" s="24">
        <v>135</v>
      </c>
      <c r="F6" s="40" t="s">
        <v>10</v>
      </c>
      <c r="G6" s="40" t="s">
        <v>10</v>
      </c>
      <c r="H6" s="40" t="s">
        <v>10</v>
      </c>
      <c r="I6" s="40">
        <v>35</v>
      </c>
      <c r="J6" s="40">
        <v>31</v>
      </c>
      <c r="K6" s="40">
        <v>66</v>
      </c>
      <c r="L6" s="24">
        <v>201</v>
      </c>
    </row>
    <row r="7" spans="1:12" ht="15" customHeight="1">
      <c r="A7" s="26" t="s">
        <v>31</v>
      </c>
      <c r="B7" s="25">
        <v>35525</v>
      </c>
      <c r="C7" s="25">
        <v>30855</v>
      </c>
      <c r="D7" s="39" t="s">
        <v>10</v>
      </c>
      <c r="E7" s="25">
        <v>66380</v>
      </c>
      <c r="F7" s="25">
        <v>9589</v>
      </c>
      <c r="G7" s="25">
        <v>7849</v>
      </c>
      <c r="H7" s="25">
        <v>17438</v>
      </c>
      <c r="I7" s="25">
        <v>87</v>
      </c>
      <c r="J7" s="25">
        <v>465</v>
      </c>
      <c r="K7" s="25">
        <v>552</v>
      </c>
      <c r="L7" s="25">
        <v>84370</v>
      </c>
    </row>
    <row r="8" spans="1:12" ht="22.5">
      <c r="A8" s="1" t="s">
        <v>32</v>
      </c>
      <c r="B8" s="27">
        <v>77</v>
      </c>
      <c r="C8" s="27">
        <v>50</v>
      </c>
      <c r="D8" s="63" t="s">
        <v>10</v>
      </c>
      <c r="E8" s="24">
        <v>127</v>
      </c>
      <c r="F8" s="27">
        <v>8277</v>
      </c>
      <c r="G8" s="27">
        <v>6689</v>
      </c>
      <c r="H8" s="27">
        <v>14966</v>
      </c>
      <c r="I8" s="27">
        <v>13</v>
      </c>
      <c r="J8" s="27">
        <v>23</v>
      </c>
      <c r="K8" s="24">
        <v>36</v>
      </c>
      <c r="L8" s="24">
        <v>15129</v>
      </c>
    </row>
    <row r="9" spans="1:12" ht="15" customHeight="1">
      <c r="A9" s="1" t="s">
        <v>33</v>
      </c>
      <c r="B9" s="24">
        <v>5292</v>
      </c>
      <c r="C9" s="24">
        <v>4742</v>
      </c>
      <c r="D9" s="40" t="s">
        <v>10</v>
      </c>
      <c r="E9" s="24">
        <v>10034</v>
      </c>
      <c r="F9" s="40" t="s">
        <v>10</v>
      </c>
      <c r="G9" s="24" t="s">
        <v>10</v>
      </c>
      <c r="H9" s="24" t="s">
        <v>10</v>
      </c>
      <c r="I9" s="24" t="s">
        <v>10</v>
      </c>
      <c r="J9" s="24">
        <v>65</v>
      </c>
      <c r="K9" s="24">
        <v>65</v>
      </c>
      <c r="L9" s="24">
        <v>10099</v>
      </c>
    </row>
    <row r="10" spans="1:12" ht="15">
      <c r="A10" s="1" t="s">
        <v>34</v>
      </c>
      <c r="B10" s="24">
        <v>1326</v>
      </c>
      <c r="C10" s="24">
        <v>1230</v>
      </c>
      <c r="D10" s="40" t="s">
        <v>10</v>
      </c>
      <c r="E10" s="24">
        <v>2556</v>
      </c>
      <c r="F10" s="40" t="s">
        <v>10</v>
      </c>
      <c r="G10" s="24" t="s">
        <v>10</v>
      </c>
      <c r="H10" s="24" t="s">
        <v>10</v>
      </c>
      <c r="I10" s="24">
        <v>27</v>
      </c>
      <c r="J10" s="24">
        <v>32</v>
      </c>
      <c r="K10" s="24">
        <v>59</v>
      </c>
      <c r="L10" s="24">
        <v>2615</v>
      </c>
    </row>
    <row r="11" spans="1:12" ht="22.5">
      <c r="A11" s="1" t="s">
        <v>35</v>
      </c>
      <c r="B11" s="24">
        <v>11662</v>
      </c>
      <c r="C11" s="24">
        <v>9693</v>
      </c>
      <c r="D11" s="40" t="s">
        <v>10</v>
      </c>
      <c r="E11" s="24">
        <v>21355</v>
      </c>
      <c r="F11" s="40" t="s">
        <v>10</v>
      </c>
      <c r="G11" s="24" t="s">
        <v>10</v>
      </c>
      <c r="H11" s="24" t="s">
        <v>10</v>
      </c>
      <c r="I11" s="24">
        <v>12</v>
      </c>
      <c r="J11" s="24">
        <v>21</v>
      </c>
      <c r="K11" s="24">
        <v>33</v>
      </c>
      <c r="L11" s="24">
        <v>21388</v>
      </c>
    </row>
    <row r="12" spans="1:12" ht="22.5" customHeight="1">
      <c r="A12" s="1" t="s">
        <v>36</v>
      </c>
      <c r="B12" s="24">
        <v>10578</v>
      </c>
      <c r="C12" s="24">
        <v>9704</v>
      </c>
      <c r="D12" s="40" t="s">
        <v>10</v>
      </c>
      <c r="E12" s="24">
        <v>20282</v>
      </c>
      <c r="F12" s="40" t="s">
        <v>10</v>
      </c>
      <c r="G12" s="24">
        <v>14</v>
      </c>
      <c r="H12" s="24">
        <v>14</v>
      </c>
      <c r="I12" s="40">
        <v>35</v>
      </c>
      <c r="J12" s="24">
        <v>324</v>
      </c>
      <c r="K12" s="24">
        <v>359</v>
      </c>
      <c r="L12" s="24">
        <v>20655</v>
      </c>
    </row>
    <row r="13" spans="1:12" ht="15">
      <c r="A13" s="1" t="s">
        <v>37</v>
      </c>
      <c r="B13" s="24">
        <v>6590</v>
      </c>
      <c r="C13" s="24">
        <v>5436</v>
      </c>
      <c r="D13" s="40" t="s">
        <v>10</v>
      </c>
      <c r="E13" s="24">
        <v>12026</v>
      </c>
      <c r="F13" s="24">
        <v>1312</v>
      </c>
      <c r="G13" s="24">
        <v>1146</v>
      </c>
      <c r="H13" s="24">
        <v>2458</v>
      </c>
      <c r="I13" s="40" t="s">
        <v>10</v>
      </c>
      <c r="J13" s="40" t="s">
        <v>10</v>
      </c>
      <c r="K13" s="40" t="s">
        <v>10</v>
      </c>
      <c r="L13" s="24">
        <v>14484</v>
      </c>
    </row>
    <row r="14" spans="1:12" ht="15">
      <c r="A14" s="26" t="s">
        <v>38</v>
      </c>
      <c r="B14" s="25">
        <v>94120</v>
      </c>
      <c r="C14" s="25">
        <v>75403</v>
      </c>
      <c r="D14" s="25">
        <v>1873</v>
      </c>
      <c r="E14" s="25">
        <v>171396</v>
      </c>
      <c r="F14" s="25">
        <v>1121</v>
      </c>
      <c r="G14" s="25">
        <v>877</v>
      </c>
      <c r="H14" s="25">
        <v>1998</v>
      </c>
      <c r="I14" s="25">
        <v>937</v>
      </c>
      <c r="J14" s="25">
        <v>721</v>
      </c>
      <c r="K14" s="25">
        <v>1658</v>
      </c>
      <c r="L14" s="25">
        <v>175052</v>
      </c>
    </row>
    <row r="15" spans="1:12" ht="15">
      <c r="A15" s="1" t="s">
        <v>41</v>
      </c>
      <c r="B15" s="24">
        <v>19960</v>
      </c>
      <c r="C15" s="24">
        <v>16247</v>
      </c>
      <c r="D15" s="40" t="s">
        <v>10</v>
      </c>
      <c r="E15" s="24">
        <v>36207</v>
      </c>
      <c r="F15" s="40" t="s">
        <v>10</v>
      </c>
      <c r="G15" s="40" t="s">
        <v>10</v>
      </c>
      <c r="H15" s="40" t="s">
        <v>10</v>
      </c>
      <c r="I15" s="24">
        <v>177</v>
      </c>
      <c r="J15" s="24">
        <v>192</v>
      </c>
      <c r="K15" s="24">
        <v>369</v>
      </c>
      <c r="L15" s="24">
        <v>36576</v>
      </c>
    </row>
    <row r="16" spans="1:12" ht="15">
      <c r="A16" s="1" t="s">
        <v>40</v>
      </c>
      <c r="B16" s="24">
        <v>51041</v>
      </c>
      <c r="C16" s="24">
        <v>39176</v>
      </c>
      <c r="D16" s="40" t="s">
        <v>10</v>
      </c>
      <c r="E16" s="24">
        <v>90217</v>
      </c>
      <c r="F16" s="40" t="s">
        <v>10</v>
      </c>
      <c r="G16" s="40" t="s">
        <v>10</v>
      </c>
      <c r="H16" s="40" t="s">
        <v>10</v>
      </c>
      <c r="I16" s="24">
        <v>261</v>
      </c>
      <c r="J16" s="24">
        <v>138</v>
      </c>
      <c r="K16" s="24">
        <v>399</v>
      </c>
      <c r="L16" s="24">
        <v>90616</v>
      </c>
    </row>
    <row r="17" spans="1:12" ht="15">
      <c r="A17" s="1" t="s">
        <v>39</v>
      </c>
      <c r="B17" s="24">
        <v>1259</v>
      </c>
      <c r="C17" s="24">
        <v>1165</v>
      </c>
      <c r="D17" s="40" t="s">
        <v>10</v>
      </c>
      <c r="E17" s="24">
        <v>2424</v>
      </c>
      <c r="F17" s="24">
        <v>527</v>
      </c>
      <c r="G17" s="24">
        <v>453</v>
      </c>
      <c r="H17" s="24">
        <v>980</v>
      </c>
      <c r="I17" s="24">
        <v>314</v>
      </c>
      <c r="J17" s="24">
        <v>234</v>
      </c>
      <c r="K17" s="24">
        <v>548</v>
      </c>
      <c r="L17" s="24">
        <v>3952</v>
      </c>
    </row>
    <row r="18" spans="1:12" ht="15">
      <c r="A18" s="1" t="s">
        <v>42</v>
      </c>
      <c r="B18" s="24">
        <v>21831</v>
      </c>
      <c r="C18" s="24">
        <v>18815</v>
      </c>
      <c r="D18" s="24">
        <v>1873</v>
      </c>
      <c r="E18" s="24">
        <v>42519</v>
      </c>
      <c r="F18" s="40" t="s">
        <v>10</v>
      </c>
      <c r="G18" s="40" t="s">
        <v>10</v>
      </c>
      <c r="H18" s="40" t="s">
        <v>10</v>
      </c>
      <c r="I18" s="24">
        <v>185</v>
      </c>
      <c r="J18" s="24">
        <v>157</v>
      </c>
      <c r="K18" s="24">
        <v>342</v>
      </c>
      <c r="L18" s="24">
        <v>42861</v>
      </c>
    </row>
    <row r="19" spans="1:12" ht="22.5">
      <c r="A19" s="1" t="s">
        <v>43</v>
      </c>
      <c r="B19" s="24">
        <v>29</v>
      </c>
      <c r="C19" s="40" t="s">
        <v>10</v>
      </c>
      <c r="D19" s="40" t="s">
        <v>10</v>
      </c>
      <c r="E19" s="24">
        <v>29</v>
      </c>
      <c r="F19" s="24">
        <v>594</v>
      </c>
      <c r="G19" s="24">
        <v>424</v>
      </c>
      <c r="H19" s="24">
        <v>1018</v>
      </c>
      <c r="I19" s="40" t="s">
        <v>10</v>
      </c>
      <c r="J19" s="40" t="s">
        <v>10</v>
      </c>
      <c r="K19" s="40" t="s">
        <v>10</v>
      </c>
      <c r="L19" s="24">
        <v>1047</v>
      </c>
    </row>
    <row r="20" spans="1:12" ht="15">
      <c r="A20" s="7" t="s">
        <v>22</v>
      </c>
      <c r="B20" s="8">
        <v>129713</v>
      </c>
      <c r="C20" s="8">
        <v>106325</v>
      </c>
      <c r="D20" s="8">
        <v>1873</v>
      </c>
      <c r="E20" s="8">
        <v>237911</v>
      </c>
      <c r="F20" s="8">
        <v>10710</v>
      </c>
      <c r="G20" s="8">
        <v>8726</v>
      </c>
      <c r="H20" s="8">
        <v>19436</v>
      </c>
      <c r="I20" s="8">
        <v>1059</v>
      </c>
      <c r="J20" s="8">
        <v>1217</v>
      </c>
      <c r="K20" s="8">
        <v>2276</v>
      </c>
      <c r="L20" s="8">
        <v>259623</v>
      </c>
    </row>
    <row r="21" ht="15">
      <c r="A21" s="17" t="s">
        <v>5</v>
      </c>
    </row>
    <row r="22" spans="1:12" ht="15">
      <c r="A22" s="131" t="s">
        <v>148</v>
      </c>
      <c r="B22" s="131"/>
      <c r="C22" s="131"/>
      <c r="D22" s="132"/>
      <c r="E22" s="117"/>
      <c r="F22" s="117"/>
      <c r="G22" s="117"/>
      <c r="H22" s="117"/>
      <c r="I22" s="117"/>
      <c r="J22" s="117"/>
      <c r="K22" s="117"/>
      <c r="L22" s="117"/>
    </row>
  </sheetData>
  <sheetProtection/>
  <mergeCells count="5">
    <mergeCell ref="B3:E3"/>
    <mergeCell ref="F3:H3"/>
    <mergeCell ref="I3:K3"/>
    <mergeCell ref="L3:L4"/>
    <mergeCell ref="A22:L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53.00390625" style="0" customWidth="1"/>
  </cols>
  <sheetData>
    <row r="1" ht="15">
      <c r="A1" s="23" t="s">
        <v>166</v>
      </c>
    </row>
    <row r="3" spans="1:8" ht="22.5" customHeight="1">
      <c r="A3" s="133" t="s">
        <v>44</v>
      </c>
      <c r="B3" s="134"/>
      <c r="C3" s="21" t="s">
        <v>167</v>
      </c>
      <c r="D3" s="22" t="s">
        <v>45</v>
      </c>
      <c r="E3" s="22" t="s">
        <v>46</v>
      </c>
      <c r="F3" s="22" t="s">
        <v>47</v>
      </c>
      <c r="G3" s="21" t="s">
        <v>153</v>
      </c>
      <c r="H3" s="22" t="s">
        <v>144</v>
      </c>
    </row>
    <row r="4" spans="1:8" ht="15">
      <c r="A4" s="29">
        <v>133</v>
      </c>
      <c r="B4" s="30" t="s">
        <v>48</v>
      </c>
      <c r="C4" s="31">
        <v>201</v>
      </c>
      <c r="D4" s="100">
        <v>0.07742</v>
      </c>
      <c r="E4" s="100">
        <v>47.26368</v>
      </c>
      <c r="F4" s="100">
        <v>57.71144</v>
      </c>
      <c r="G4" s="31">
        <v>147</v>
      </c>
      <c r="H4" s="100">
        <f>((C4-G4)/G4)*100</f>
        <v>36.734693877551024</v>
      </c>
    </row>
    <row r="5" spans="1:8" ht="15">
      <c r="A5" s="36"/>
      <c r="B5" s="37" t="s">
        <v>26</v>
      </c>
      <c r="C5" s="20">
        <v>201</v>
      </c>
      <c r="D5" s="99">
        <v>0.07742</v>
      </c>
      <c r="E5" s="99">
        <v>47.26368</v>
      </c>
      <c r="F5" s="99">
        <v>57.71144</v>
      </c>
      <c r="G5" s="20">
        <v>147</v>
      </c>
      <c r="H5" s="99">
        <f aca="true" t="shared" si="0" ref="H5:H55">((C5-G5)/G5)*100</f>
        <v>36.734693877551024</v>
      </c>
    </row>
    <row r="6" spans="1:8" ht="15">
      <c r="A6" s="29">
        <v>200</v>
      </c>
      <c r="B6" s="30" t="s">
        <v>49</v>
      </c>
      <c r="C6" s="31">
        <v>10150</v>
      </c>
      <c r="D6" s="101">
        <v>3.909515</v>
      </c>
      <c r="E6" s="100">
        <v>26.26601</v>
      </c>
      <c r="F6" s="100">
        <v>30.17734</v>
      </c>
      <c r="G6" s="31">
        <v>12503</v>
      </c>
      <c r="H6" s="101">
        <f t="shared" si="0"/>
        <v>-18.81948332400224</v>
      </c>
    </row>
    <row r="7" spans="1:8" ht="15">
      <c r="A7" s="29">
        <v>201</v>
      </c>
      <c r="B7" s="30" t="s">
        <v>50</v>
      </c>
      <c r="C7" s="31">
        <v>10505</v>
      </c>
      <c r="D7" s="101">
        <v>4.046252</v>
      </c>
      <c r="E7" s="100">
        <v>18.13422</v>
      </c>
      <c r="F7" s="100">
        <v>4.845312</v>
      </c>
      <c r="G7" s="31">
        <v>9949</v>
      </c>
      <c r="H7" s="101">
        <f t="shared" si="0"/>
        <v>5.588501356920293</v>
      </c>
    </row>
    <row r="8" spans="1:8" ht="15">
      <c r="A8" s="29">
        <v>210</v>
      </c>
      <c r="B8" s="30" t="s">
        <v>51</v>
      </c>
      <c r="C8" s="31">
        <v>6168</v>
      </c>
      <c r="D8" s="101">
        <v>2.375753</v>
      </c>
      <c r="E8" s="100">
        <v>47.27626</v>
      </c>
      <c r="F8" s="100">
        <v>36.51102</v>
      </c>
      <c r="G8" s="31">
        <v>6256</v>
      </c>
      <c r="H8" s="101">
        <f t="shared" si="0"/>
        <v>-1.4066496163682864</v>
      </c>
    </row>
    <row r="9" spans="1:8" ht="15">
      <c r="A9" s="29">
        <v>211</v>
      </c>
      <c r="B9" s="30" t="s">
        <v>52</v>
      </c>
      <c r="C9" s="31">
        <v>2265</v>
      </c>
      <c r="D9" s="100">
        <v>0.8724190000000001</v>
      </c>
      <c r="E9" s="100">
        <v>31.74393</v>
      </c>
      <c r="F9" s="100">
        <v>29.84547</v>
      </c>
      <c r="G9" s="31">
        <v>2276</v>
      </c>
      <c r="H9" s="100">
        <f t="shared" si="0"/>
        <v>-0.4833040421792618</v>
      </c>
    </row>
    <row r="10" spans="1:8" ht="15">
      <c r="A10" s="29">
        <v>212</v>
      </c>
      <c r="B10" s="30" t="s">
        <v>53</v>
      </c>
      <c r="C10" s="31">
        <v>1910</v>
      </c>
      <c r="D10" s="100">
        <v>0.735682</v>
      </c>
      <c r="E10" s="100">
        <v>36.80628</v>
      </c>
      <c r="F10" s="100">
        <v>60.99476</v>
      </c>
      <c r="G10" s="31">
        <v>1881</v>
      </c>
      <c r="H10" s="100">
        <f t="shared" si="0"/>
        <v>1.541733120680489</v>
      </c>
    </row>
    <row r="11" spans="1:8" ht="15">
      <c r="A11" s="29">
        <v>213</v>
      </c>
      <c r="B11" s="30" t="s">
        <v>54</v>
      </c>
      <c r="C11" s="31">
        <v>3159</v>
      </c>
      <c r="D11" s="101">
        <v>1.216764</v>
      </c>
      <c r="E11" s="100">
        <v>40.58246</v>
      </c>
      <c r="F11" s="100">
        <v>33.83982</v>
      </c>
      <c r="G11" s="31">
        <v>3048</v>
      </c>
      <c r="H11" s="101">
        <f t="shared" si="0"/>
        <v>3.6417322834645667</v>
      </c>
    </row>
    <row r="12" spans="1:8" ht="15">
      <c r="A12" s="29">
        <v>214</v>
      </c>
      <c r="B12" s="30" t="s">
        <v>55</v>
      </c>
      <c r="C12" s="31">
        <v>1627</v>
      </c>
      <c r="D12" s="100">
        <v>0.626678</v>
      </c>
      <c r="E12" s="100">
        <v>33.18992</v>
      </c>
      <c r="F12" s="100">
        <v>29.80947</v>
      </c>
      <c r="G12" s="31">
        <v>1725</v>
      </c>
      <c r="H12" s="100">
        <f t="shared" si="0"/>
        <v>-5.681159420289855</v>
      </c>
    </row>
    <row r="13" spans="1:8" ht="15">
      <c r="A13" s="29">
        <v>220</v>
      </c>
      <c r="B13" s="30" t="s">
        <v>56</v>
      </c>
      <c r="C13" s="31">
        <v>615</v>
      </c>
      <c r="D13" s="100">
        <v>0.236882</v>
      </c>
      <c r="E13" s="100">
        <v>13.65854</v>
      </c>
      <c r="F13" s="100">
        <v>27.47967</v>
      </c>
      <c r="G13" s="31">
        <v>585</v>
      </c>
      <c r="H13" s="100">
        <f t="shared" si="0"/>
        <v>5.128205128205128</v>
      </c>
    </row>
    <row r="14" spans="1:8" ht="15">
      <c r="A14" s="29">
        <v>221</v>
      </c>
      <c r="B14" s="30" t="s">
        <v>57</v>
      </c>
      <c r="C14" s="31">
        <v>3938</v>
      </c>
      <c r="D14" s="101">
        <v>1.516815</v>
      </c>
      <c r="E14" s="100">
        <v>18.94363</v>
      </c>
      <c r="F14" s="100">
        <v>63.30625</v>
      </c>
      <c r="G14" s="31">
        <v>3930</v>
      </c>
      <c r="H14" s="101">
        <f t="shared" si="0"/>
        <v>0.2035623409669211</v>
      </c>
    </row>
    <row r="15" spans="1:8" ht="15">
      <c r="A15" s="29">
        <v>222</v>
      </c>
      <c r="B15" s="30" t="s">
        <v>58</v>
      </c>
      <c r="C15" s="31">
        <v>3623</v>
      </c>
      <c r="D15" s="101">
        <v>1.395485</v>
      </c>
      <c r="E15" s="100">
        <v>30.8308</v>
      </c>
      <c r="F15" s="100">
        <v>63.29009</v>
      </c>
      <c r="G15" s="31">
        <v>3562</v>
      </c>
      <c r="H15" s="101">
        <f t="shared" si="0"/>
        <v>1.712521055586749</v>
      </c>
    </row>
    <row r="16" spans="1:8" ht="15">
      <c r="A16" s="29">
        <v>223</v>
      </c>
      <c r="B16" s="30" t="s">
        <v>59</v>
      </c>
      <c r="C16" s="31">
        <v>2691</v>
      </c>
      <c r="D16" s="100">
        <v>1.036503</v>
      </c>
      <c r="E16" s="100">
        <v>2.229654</v>
      </c>
      <c r="F16" s="100">
        <v>6.651802</v>
      </c>
      <c r="G16" s="31">
        <v>2750</v>
      </c>
      <c r="H16" s="101">
        <f t="shared" si="0"/>
        <v>-2.1454545454545455</v>
      </c>
    </row>
    <row r="17" spans="1:8" ht="15">
      <c r="A17" s="29">
        <v>224</v>
      </c>
      <c r="B17" s="30" t="s">
        <v>60</v>
      </c>
      <c r="C17" s="31">
        <v>132</v>
      </c>
      <c r="D17" s="100">
        <v>0.050843</v>
      </c>
      <c r="E17" s="100" t="s">
        <v>10</v>
      </c>
      <c r="F17" s="100">
        <v>75</v>
      </c>
      <c r="G17" s="31">
        <v>144</v>
      </c>
      <c r="H17" s="100">
        <f t="shared" si="0"/>
        <v>-8.333333333333332</v>
      </c>
    </row>
    <row r="18" spans="1:8" ht="15">
      <c r="A18" s="29">
        <v>225</v>
      </c>
      <c r="B18" s="30" t="s">
        <v>61</v>
      </c>
      <c r="C18" s="31">
        <v>435</v>
      </c>
      <c r="D18" s="100">
        <v>0.167551</v>
      </c>
      <c r="E18" s="100" t="s">
        <v>10</v>
      </c>
      <c r="F18" s="100">
        <v>10.34483</v>
      </c>
      <c r="G18" s="31">
        <v>486</v>
      </c>
      <c r="H18" s="100">
        <f t="shared" si="0"/>
        <v>-10.493827160493826</v>
      </c>
    </row>
    <row r="19" spans="1:8" ht="15">
      <c r="A19" s="29">
        <v>226</v>
      </c>
      <c r="B19" s="30" t="s">
        <v>62</v>
      </c>
      <c r="C19" s="32" t="s">
        <v>10</v>
      </c>
      <c r="D19" s="100" t="s">
        <v>10</v>
      </c>
      <c r="E19" s="100" t="s">
        <v>10</v>
      </c>
      <c r="F19" s="100" t="s">
        <v>10</v>
      </c>
      <c r="G19" s="31" t="s">
        <v>10</v>
      </c>
      <c r="H19" s="100" t="s">
        <v>10</v>
      </c>
    </row>
    <row r="20" spans="1:8" ht="15">
      <c r="A20" s="29">
        <v>227</v>
      </c>
      <c r="B20" s="30" t="s">
        <v>63</v>
      </c>
      <c r="C20" s="31">
        <v>3050</v>
      </c>
      <c r="D20" s="100">
        <v>1.17478</v>
      </c>
      <c r="E20" s="100">
        <v>15.60656</v>
      </c>
      <c r="F20" s="100">
        <v>2.065574</v>
      </c>
      <c r="G20" s="31">
        <v>2951</v>
      </c>
      <c r="H20" s="100">
        <f t="shared" si="0"/>
        <v>3.354794984750932</v>
      </c>
    </row>
    <row r="21" spans="1:8" ht="15">
      <c r="A21" s="29">
        <v>230</v>
      </c>
      <c r="B21" s="30" t="s">
        <v>64</v>
      </c>
      <c r="C21" s="31">
        <v>5756</v>
      </c>
      <c r="D21" s="101">
        <v>2.217061</v>
      </c>
      <c r="E21" s="100">
        <v>26.2335</v>
      </c>
      <c r="F21" s="100">
        <v>37.33495</v>
      </c>
      <c r="G21" s="31">
        <v>5667</v>
      </c>
      <c r="H21" s="101">
        <f t="shared" si="0"/>
        <v>1.5704958531851068</v>
      </c>
    </row>
    <row r="22" spans="1:8" ht="15">
      <c r="A22" s="29">
        <v>231</v>
      </c>
      <c r="B22" s="30" t="s">
        <v>65</v>
      </c>
      <c r="C22" s="31">
        <v>1862</v>
      </c>
      <c r="D22" s="100">
        <v>0.717194</v>
      </c>
      <c r="E22" s="100">
        <v>11.22449</v>
      </c>
      <c r="F22" s="100">
        <v>9.935553</v>
      </c>
      <c r="G22" s="31">
        <v>1835</v>
      </c>
      <c r="H22" s="100">
        <f t="shared" si="0"/>
        <v>1.4713896457765667</v>
      </c>
    </row>
    <row r="23" spans="1:8" ht="15">
      <c r="A23" s="29">
        <v>232</v>
      </c>
      <c r="B23" s="30" t="s">
        <v>66</v>
      </c>
      <c r="C23" s="31">
        <v>336</v>
      </c>
      <c r="D23" s="100">
        <v>0.129418</v>
      </c>
      <c r="E23" s="100" t="s">
        <v>10</v>
      </c>
      <c r="F23" s="100">
        <v>11.30952</v>
      </c>
      <c r="G23" s="31">
        <v>345</v>
      </c>
      <c r="H23" s="100">
        <f t="shared" si="0"/>
        <v>-2.608695652173913</v>
      </c>
    </row>
    <row r="24" spans="1:8" ht="15">
      <c r="A24" s="29">
        <v>233</v>
      </c>
      <c r="B24" s="30" t="s">
        <v>67</v>
      </c>
      <c r="C24" s="31">
        <v>845</v>
      </c>
      <c r="D24" s="100">
        <v>0.325472</v>
      </c>
      <c r="E24" s="100">
        <v>19.76331</v>
      </c>
      <c r="F24" s="100">
        <v>47.10059</v>
      </c>
      <c r="G24" s="31">
        <v>775</v>
      </c>
      <c r="H24" s="100">
        <f t="shared" si="0"/>
        <v>9.032258064516128</v>
      </c>
    </row>
    <row r="25" spans="1:8" ht="15">
      <c r="A25" s="29">
        <v>234</v>
      </c>
      <c r="B25" s="30" t="s">
        <v>68</v>
      </c>
      <c r="C25" s="31">
        <v>1300</v>
      </c>
      <c r="D25" s="100">
        <v>0.500726</v>
      </c>
      <c r="E25" s="100">
        <v>13</v>
      </c>
      <c r="F25" s="100">
        <v>8.923077</v>
      </c>
      <c r="G25" s="31">
        <v>1328</v>
      </c>
      <c r="H25" s="100">
        <f t="shared" si="0"/>
        <v>-2.108433734939759</v>
      </c>
    </row>
    <row r="26" spans="1:8" ht="15">
      <c r="A26" s="29">
        <v>241</v>
      </c>
      <c r="B26" s="30" t="s">
        <v>69</v>
      </c>
      <c r="C26" s="31">
        <v>406</v>
      </c>
      <c r="D26" s="100">
        <v>0.156381</v>
      </c>
      <c r="E26" s="100">
        <v>20.68966</v>
      </c>
      <c r="F26" s="100">
        <v>86.69951</v>
      </c>
      <c r="G26" s="31">
        <v>714</v>
      </c>
      <c r="H26" s="100">
        <f t="shared" si="0"/>
        <v>-43.13725490196079</v>
      </c>
    </row>
    <row r="27" spans="1:8" ht="15">
      <c r="A27" s="29">
        <v>242</v>
      </c>
      <c r="B27" s="30" t="s">
        <v>70</v>
      </c>
      <c r="C27" s="31">
        <v>2050</v>
      </c>
      <c r="D27" s="100">
        <v>0.789606</v>
      </c>
      <c r="E27" s="100">
        <v>22.87805</v>
      </c>
      <c r="F27" s="100">
        <v>88.68293</v>
      </c>
      <c r="G27" s="31">
        <v>2098</v>
      </c>
      <c r="H27" s="100">
        <f t="shared" si="0"/>
        <v>-2.2878932316491896</v>
      </c>
    </row>
    <row r="28" spans="1:8" ht="15">
      <c r="A28" s="29">
        <v>243</v>
      </c>
      <c r="B28" s="30" t="s">
        <v>71</v>
      </c>
      <c r="C28" s="31">
        <v>159</v>
      </c>
      <c r="D28" s="100">
        <v>0.061243</v>
      </c>
      <c r="E28" s="100" t="s">
        <v>10</v>
      </c>
      <c r="F28" s="100">
        <v>86.79245</v>
      </c>
      <c r="G28" s="31">
        <v>178</v>
      </c>
      <c r="H28" s="100">
        <f t="shared" si="0"/>
        <v>-10.674157303370785</v>
      </c>
    </row>
    <row r="29" spans="1:8" ht="15">
      <c r="A29" s="29">
        <v>250</v>
      </c>
      <c r="B29" s="30" t="s">
        <v>72</v>
      </c>
      <c r="C29" s="31">
        <v>6329</v>
      </c>
      <c r="D29" s="101">
        <v>2.437766</v>
      </c>
      <c r="E29" s="100">
        <v>14.45726</v>
      </c>
      <c r="F29" s="100">
        <v>4.566282</v>
      </c>
      <c r="G29" s="31">
        <v>6328</v>
      </c>
      <c r="H29" s="101">
        <f t="shared" si="0"/>
        <v>0.015802781289506955</v>
      </c>
    </row>
    <row r="30" spans="1:8" ht="15">
      <c r="A30" s="29">
        <v>251</v>
      </c>
      <c r="B30" s="30" t="s">
        <v>73</v>
      </c>
      <c r="C30" s="31">
        <v>36</v>
      </c>
      <c r="D30" s="100">
        <v>0.013866</v>
      </c>
      <c r="E30" s="100" t="s">
        <v>10</v>
      </c>
      <c r="F30" s="100">
        <v>13.88889</v>
      </c>
      <c r="G30" s="31">
        <v>71</v>
      </c>
      <c r="H30" s="100">
        <f t="shared" si="0"/>
        <v>-49.29577464788733</v>
      </c>
    </row>
    <row r="31" spans="1:8" ht="15">
      <c r="A31" s="29">
        <v>252</v>
      </c>
      <c r="B31" s="30" t="s">
        <v>74</v>
      </c>
      <c r="C31" s="31">
        <v>2604</v>
      </c>
      <c r="D31" s="101">
        <v>1.002993</v>
      </c>
      <c r="E31" s="100">
        <v>15.89862</v>
      </c>
      <c r="F31" s="100">
        <v>3.648233</v>
      </c>
      <c r="G31" s="31">
        <v>2508</v>
      </c>
      <c r="H31" s="101">
        <f t="shared" si="0"/>
        <v>3.827751196172249</v>
      </c>
    </row>
    <row r="32" spans="1:8" ht="15">
      <c r="A32" s="29">
        <v>253</v>
      </c>
      <c r="B32" s="30" t="s">
        <v>75</v>
      </c>
      <c r="C32" s="31">
        <v>444</v>
      </c>
      <c r="D32" s="100">
        <v>0.171017</v>
      </c>
      <c r="E32" s="100">
        <v>24.77477</v>
      </c>
      <c r="F32" s="100">
        <v>14.86486</v>
      </c>
      <c r="G32" s="31">
        <v>420</v>
      </c>
      <c r="H32" s="100">
        <f t="shared" si="0"/>
        <v>5.714285714285714</v>
      </c>
    </row>
    <row r="33" spans="1:8" ht="15">
      <c r="A33" s="29">
        <v>254</v>
      </c>
      <c r="B33" s="30" t="s">
        <v>76</v>
      </c>
      <c r="C33" s="31">
        <v>1669</v>
      </c>
      <c r="D33" s="100">
        <v>0.642855</v>
      </c>
      <c r="E33" s="100">
        <v>5.632115</v>
      </c>
      <c r="F33" s="100">
        <v>5.512283</v>
      </c>
      <c r="G33" s="31">
        <v>1499</v>
      </c>
      <c r="H33" s="100">
        <f t="shared" si="0"/>
        <v>11.34089392928619</v>
      </c>
    </row>
    <row r="34" spans="1:8" ht="15">
      <c r="A34" s="29">
        <v>255</v>
      </c>
      <c r="B34" s="30" t="s">
        <v>77</v>
      </c>
      <c r="C34" s="31">
        <v>10306</v>
      </c>
      <c r="D34" s="100">
        <v>3.969602</v>
      </c>
      <c r="E34" s="100">
        <v>11.91539</v>
      </c>
      <c r="F34" s="100">
        <v>3.26994</v>
      </c>
      <c r="G34" s="31">
        <v>10447</v>
      </c>
      <c r="H34" s="100">
        <f t="shared" si="0"/>
        <v>-1.3496697616540634</v>
      </c>
    </row>
    <row r="35" spans="1:8" ht="15">
      <c r="A35" s="36"/>
      <c r="B35" s="37" t="s">
        <v>78</v>
      </c>
      <c r="C35" s="20">
        <v>84370</v>
      </c>
      <c r="D35" s="99">
        <v>32.49712</v>
      </c>
      <c r="E35" s="99">
        <v>22.0256</v>
      </c>
      <c r="F35" s="99">
        <v>24.4613</v>
      </c>
      <c r="G35" s="20">
        <v>86259</v>
      </c>
      <c r="H35" s="99">
        <f t="shared" si="0"/>
        <v>-2.1899164145190646</v>
      </c>
    </row>
    <row r="36" spans="1:8" ht="15">
      <c r="A36" s="29">
        <v>300</v>
      </c>
      <c r="B36" s="30" t="s">
        <v>79</v>
      </c>
      <c r="C36" s="31">
        <v>1047</v>
      </c>
      <c r="D36" s="100">
        <v>0.403277</v>
      </c>
      <c r="E36" s="100">
        <v>48.90162</v>
      </c>
      <c r="F36" s="100">
        <v>72.30181</v>
      </c>
      <c r="G36" s="31">
        <v>1051</v>
      </c>
      <c r="H36" s="100">
        <f t="shared" si="0"/>
        <v>-0.3805899143672693</v>
      </c>
    </row>
    <row r="37" spans="1:8" ht="15">
      <c r="A37" s="29">
        <v>311</v>
      </c>
      <c r="B37" s="30" t="s">
        <v>80</v>
      </c>
      <c r="C37" s="31">
        <v>2349</v>
      </c>
      <c r="D37" s="100">
        <v>0.904773</v>
      </c>
      <c r="E37" s="100">
        <v>20.98765</v>
      </c>
      <c r="F37" s="100">
        <v>21.11537</v>
      </c>
      <c r="G37" s="31">
        <v>2200</v>
      </c>
      <c r="H37" s="100">
        <f t="shared" si="0"/>
        <v>6.772727272727273</v>
      </c>
    </row>
    <row r="38" spans="1:8" ht="15">
      <c r="A38" s="29">
        <v>312</v>
      </c>
      <c r="B38" s="30" t="s">
        <v>81</v>
      </c>
      <c r="C38" s="31">
        <v>46692</v>
      </c>
      <c r="D38" s="101">
        <v>17.98454</v>
      </c>
      <c r="E38" s="100">
        <v>36.19035</v>
      </c>
      <c r="F38" s="100">
        <v>51.70051</v>
      </c>
      <c r="G38" s="31">
        <v>44902</v>
      </c>
      <c r="H38" s="101">
        <f t="shared" si="0"/>
        <v>3.9864594004721394</v>
      </c>
    </row>
    <row r="39" spans="1:8" ht="15">
      <c r="A39" s="29">
        <v>313</v>
      </c>
      <c r="B39" s="30" t="s">
        <v>82</v>
      </c>
      <c r="C39" s="31">
        <v>9887</v>
      </c>
      <c r="D39" s="101">
        <v>3.808214</v>
      </c>
      <c r="E39" s="100">
        <v>41.66077</v>
      </c>
      <c r="F39" s="100">
        <v>58.16729</v>
      </c>
      <c r="G39" s="31">
        <v>9155</v>
      </c>
      <c r="H39" s="101">
        <f t="shared" si="0"/>
        <v>7.995630802839979</v>
      </c>
    </row>
    <row r="40" spans="1:8" ht="15">
      <c r="A40" s="29">
        <v>314</v>
      </c>
      <c r="B40" s="30" t="s">
        <v>83</v>
      </c>
      <c r="C40" s="31">
        <v>31688</v>
      </c>
      <c r="D40" s="101">
        <v>12.20539</v>
      </c>
      <c r="E40" s="100">
        <v>28.03585</v>
      </c>
      <c r="F40" s="100">
        <v>57.99356</v>
      </c>
      <c r="G40" s="31">
        <v>30869</v>
      </c>
      <c r="H40" s="101">
        <f t="shared" si="0"/>
        <v>2.6531471703003016</v>
      </c>
    </row>
    <row r="41" spans="1:8" ht="15">
      <c r="A41" s="29">
        <v>320</v>
      </c>
      <c r="B41" s="30" t="s">
        <v>84</v>
      </c>
      <c r="C41" s="31">
        <v>6898</v>
      </c>
      <c r="D41" s="101">
        <v>2.656929</v>
      </c>
      <c r="E41" s="100">
        <v>63.8156</v>
      </c>
      <c r="F41" s="100">
        <v>73.3256</v>
      </c>
      <c r="G41" s="31">
        <v>6680</v>
      </c>
      <c r="H41" s="101">
        <f t="shared" si="0"/>
        <v>3.263473053892216</v>
      </c>
    </row>
    <row r="42" spans="1:8" ht="15">
      <c r="A42" s="29">
        <v>321</v>
      </c>
      <c r="B42" s="30" t="s">
        <v>85</v>
      </c>
      <c r="C42" s="31">
        <v>469</v>
      </c>
      <c r="D42" s="100">
        <v>0.180647</v>
      </c>
      <c r="E42" s="100">
        <v>31.98294</v>
      </c>
      <c r="F42" s="100">
        <v>87.84648</v>
      </c>
      <c r="G42" s="31">
        <v>563</v>
      </c>
      <c r="H42" s="100">
        <f t="shared" si="0"/>
        <v>-16.69626998223801</v>
      </c>
    </row>
    <row r="43" spans="1:8" ht="15">
      <c r="A43" s="29">
        <v>322</v>
      </c>
      <c r="B43" s="30" t="s">
        <v>86</v>
      </c>
      <c r="C43" s="31">
        <v>1056</v>
      </c>
      <c r="D43" s="100">
        <v>0.406744</v>
      </c>
      <c r="E43" s="100">
        <v>6.723485</v>
      </c>
      <c r="F43" s="100">
        <v>50.0947</v>
      </c>
      <c r="G43" s="31">
        <v>980</v>
      </c>
      <c r="H43" s="100">
        <f t="shared" si="0"/>
        <v>7.755102040816326</v>
      </c>
    </row>
    <row r="44" spans="1:8" ht="15">
      <c r="A44" s="29">
        <v>323</v>
      </c>
      <c r="B44" s="30" t="s">
        <v>87</v>
      </c>
      <c r="C44" s="31">
        <v>5598</v>
      </c>
      <c r="D44" s="101">
        <v>2.156203</v>
      </c>
      <c r="E44" s="100">
        <v>45.62344</v>
      </c>
      <c r="F44" s="100">
        <v>54.1622</v>
      </c>
      <c r="G44" s="31">
        <v>5959</v>
      </c>
      <c r="H44" s="101">
        <f t="shared" si="0"/>
        <v>-6.0580634334619905</v>
      </c>
    </row>
    <row r="45" spans="1:8" ht="15">
      <c r="A45" s="29">
        <v>324</v>
      </c>
      <c r="B45" s="30" t="s">
        <v>88</v>
      </c>
      <c r="C45" s="31">
        <v>12356</v>
      </c>
      <c r="D45" s="101">
        <v>4.759209</v>
      </c>
      <c r="E45" s="100">
        <v>20.65393</v>
      </c>
      <c r="F45" s="100">
        <v>78.03496</v>
      </c>
      <c r="G45" s="31">
        <v>12183</v>
      </c>
      <c r="H45" s="101">
        <f t="shared" si="0"/>
        <v>1.420011491422474</v>
      </c>
    </row>
    <row r="46" spans="1:8" ht="15">
      <c r="A46" s="29">
        <v>326</v>
      </c>
      <c r="B46" s="30" t="s">
        <v>89</v>
      </c>
      <c r="C46" s="31">
        <v>10199</v>
      </c>
      <c r="D46" s="101">
        <v>3.928388</v>
      </c>
      <c r="E46" s="100">
        <v>36.78792</v>
      </c>
      <c r="F46" s="100">
        <v>7.137955</v>
      </c>
      <c r="G46" s="31">
        <v>9980</v>
      </c>
      <c r="H46" s="101">
        <f t="shared" si="0"/>
        <v>2.19438877755511</v>
      </c>
    </row>
    <row r="47" spans="1:8" ht="15">
      <c r="A47" s="29">
        <v>330</v>
      </c>
      <c r="B47" s="30" t="s">
        <v>90</v>
      </c>
      <c r="C47" s="31">
        <v>5453</v>
      </c>
      <c r="D47" s="101">
        <v>2.100353</v>
      </c>
      <c r="E47" s="100">
        <v>37.75903</v>
      </c>
      <c r="F47" s="100">
        <v>93.67321</v>
      </c>
      <c r="G47" s="31">
        <v>5170</v>
      </c>
      <c r="H47" s="101">
        <f t="shared" si="0"/>
        <v>5.473887814313346</v>
      </c>
    </row>
    <row r="48" spans="1:8" ht="15">
      <c r="A48" s="29">
        <v>331</v>
      </c>
      <c r="B48" s="30" t="s">
        <v>91</v>
      </c>
      <c r="C48" s="31">
        <v>10090</v>
      </c>
      <c r="D48" s="101">
        <v>3.886405</v>
      </c>
      <c r="E48" s="100">
        <v>50.71358</v>
      </c>
      <c r="F48" s="100">
        <v>77.10605</v>
      </c>
      <c r="G48" s="31">
        <v>9830</v>
      </c>
      <c r="H48" s="101">
        <f t="shared" si="0"/>
        <v>2.644964394710071</v>
      </c>
    </row>
    <row r="49" spans="1:8" ht="15">
      <c r="A49" s="29">
        <v>332</v>
      </c>
      <c r="B49" s="30" t="s">
        <v>92</v>
      </c>
      <c r="C49" s="31">
        <v>7728</v>
      </c>
      <c r="D49" s="101">
        <v>2.976624</v>
      </c>
      <c r="E49" s="100">
        <v>46.82971</v>
      </c>
      <c r="F49" s="100">
        <v>93.41356</v>
      </c>
      <c r="G49" s="31">
        <v>7464</v>
      </c>
      <c r="H49" s="101">
        <f t="shared" si="0"/>
        <v>3.536977491961415</v>
      </c>
    </row>
    <row r="50" spans="1:8" ht="15">
      <c r="A50" s="29">
        <v>334</v>
      </c>
      <c r="B50" s="30" t="s">
        <v>93</v>
      </c>
      <c r="C50" s="31">
        <v>15945</v>
      </c>
      <c r="D50" s="101">
        <v>6.141598</v>
      </c>
      <c r="E50" s="100">
        <v>33.67827</v>
      </c>
      <c r="F50" s="100">
        <v>67.97115</v>
      </c>
      <c r="G50" s="31">
        <v>15601</v>
      </c>
      <c r="H50" s="101">
        <f t="shared" si="0"/>
        <v>2.204986859816678</v>
      </c>
    </row>
    <row r="51" spans="1:8" ht="15">
      <c r="A51" s="29">
        <v>336</v>
      </c>
      <c r="B51" s="30" t="s">
        <v>94</v>
      </c>
      <c r="C51" s="31">
        <v>3645</v>
      </c>
      <c r="D51" s="100">
        <v>1.403959</v>
      </c>
      <c r="E51" s="100">
        <v>70.89163</v>
      </c>
      <c r="F51" s="100">
        <v>98.95748</v>
      </c>
      <c r="G51" s="31">
        <v>3605</v>
      </c>
      <c r="H51" s="100">
        <f t="shared" si="0"/>
        <v>1.1095700416088765</v>
      </c>
    </row>
    <row r="52" spans="1:8" ht="15">
      <c r="A52" s="29">
        <v>343</v>
      </c>
      <c r="B52" s="30" t="s">
        <v>95</v>
      </c>
      <c r="C52" s="31">
        <v>1796</v>
      </c>
      <c r="D52" s="100">
        <v>0.691772</v>
      </c>
      <c r="E52" s="100">
        <v>20.1559</v>
      </c>
      <c r="F52" s="100">
        <v>27.33853</v>
      </c>
      <c r="G52" s="31">
        <v>2000</v>
      </c>
      <c r="H52" s="100">
        <f t="shared" si="0"/>
        <v>-10.2</v>
      </c>
    </row>
    <row r="53" spans="1:8" ht="15">
      <c r="A53" s="29">
        <v>345</v>
      </c>
      <c r="B53" s="30" t="s">
        <v>96</v>
      </c>
      <c r="C53" s="31">
        <v>2156</v>
      </c>
      <c r="D53" s="100">
        <v>0.830435</v>
      </c>
      <c r="E53" s="100">
        <v>49.39703</v>
      </c>
      <c r="F53" s="100">
        <v>82.65306</v>
      </c>
      <c r="G53" s="31">
        <v>1965</v>
      </c>
      <c r="H53" s="100">
        <f t="shared" si="0"/>
        <v>9.720101781170483</v>
      </c>
    </row>
    <row r="54" spans="1:8" ht="15">
      <c r="A54" s="36"/>
      <c r="B54" s="37" t="s">
        <v>97</v>
      </c>
      <c r="C54" s="20">
        <v>175052</v>
      </c>
      <c r="D54" s="99">
        <v>67.42546</v>
      </c>
      <c r="E54" s="99">
        <v>36.88218</v>
      </c>
      <c r="F54" s="99">
        <v>60.40891</v>
      </c>
      <c r="G54" s="20">
        <v>170157</v>
      </c>
      <c r="H54" s="99">
        <f t="shared" si="0"/>
        <v>2.876754996855845</v>
      </c>
    </row>
    <row r="55" spans="1:8" ht="15">
      <c r="A55" s="137" t="s">
        <v>98</v>
      </c>
      <c r="B55" s="138"/>
      <c r="C55" s="33">
        <v>259623</v>
      </c>
      <c r="D55" s="35">
        <v>100</v>
      </c>
      <c r="E55" s="102">
        <v>32.06226</v>
      </c>
      <c r="F55" s="34">
        <v>48.72488</v>
      </c>
      <c r="G55" s="33">
        <v>256563</v>
      </c>
      <c r="H55" s="102">
        <f t="shared" si="0"/>
        <v>1.1926895148560002</v>
      </c>
    </row>
    <row r="56" spans="1:7" ht="15">
      <c r="A56" s="17" t="s">
        <v>5</v>
      </c>
      <c r="C56" s="110"/>
      <c r="D56" s="110"/>
      <c r="E56" s="110"/>
      <c r="F56" s="110"/>
      <c r="G56" s="110"/>
    </row>
    <row r="57" spans="1:8" ht="15">
      <c r="A57" s="131" t="s">
        <v>148</v>
      </c>
      <c r="B57" s="131"/>
      <c r="C57" s="131"/>
      <c r="D57" s="132"/>
      <c r="E57" s="117"/>
      <c r="F57" s="117"/>
      <c r="G57" s="117"/>
      <c r="H57" s="117"/>
    </row>
    <row r="58" spans="1:7" ht="15">
      <c r="A58" s="135" t="s">
        <v>99</v>
      </c>
      <c r="B58" s="135"/>
      <c r="C58" s="135"/>
      <c r="D58" s="135"/>
      <c r="E58" s="135"/>
      <c r="F58" s="135"/>
      <c r="G58" s="19"/>
    </row>
    <row r="59" spans="1:7" ht="25.5" customHeight="1">
      <c r="A59" s="136" t="s">
        <v>177</v>
      </c>
      <c r="B59" s="136"/>
      <c r="C59" s="136"/>
      <c r="D59" s="136"/>
      <c r="E59" s="136"/>
      <c r="F59" s="136"/>
      <c r="G59" s="136"/>
    </row>
  </sheetData>
  <sheetProtection/>
  <mergeCells count="5">
    <mergeCell ref="A3:B3"/>
    <mergeCell ref="A58:F58"/>
    <mergeCell ref="A59:G59"/>
    <mergeCell ref="A57:H57"/>
    <mergeCell ref="A55:B55"/>
  </mergeCells>
  <printOptions/>
  <pageMargins left="0.7" right="0.7" top="0.75" bottom="0.75" header="0.3" footer="0.3"/>
  <pageSetup fitToWidth="0" fitToHeight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00390625" style="0" customWidth="1"/>
    <col min="8" max="8" width="15.28125" style="0" customWidth="1"/>
  </cols>
  <sheetData>
    <row r="1" ht="15">
      <c r="A1" s="23" t="s">
        <v>168</v>
      </c>
    </row>
    <row r="2" ht="15">
      <c r="A2" s="23"/>
    </row>
    <row r="3" spans="1:10" ht="15">
      <c r="A3" s="142"/>
      <c r="B3" s="139" t="s">
        <v>133</v>
      </c>
      <c r="C3" s="140"/>
      <c r="D3" s="140"/>
      <c r="E3" s="140"/>
      <c r="F3" s="140"/>
      <c r="G3" s="140"/>
      <c r="H3" s="141"/>
      <c r="I3" s="145" t="s">
        <v>17</v>
      </c>
      <c r="J3" s="146" t="s">
        <v>8</v>
      </c>
    </row>
    <row r="4" spans="1:10" ht="15" customHeight="1">
      <c r="A4" s="142"/>
      <c r="B4" s="126" t="s">
        <v>103</v>
      </c>
      <c r="C4" s="126"/>
      <c r="D4" s="126"/>
      <c r="E4" s="126" t="s">
        <v>104</v>
      </c>
      <c r="F4" s="126"/>
      <c r="G4" s="126"/>
      <c r="H4" s="144" t="s">
        <v>122</v>
      </c>
      <c r="I4" s="117"/>
      <c r="J4" s="147"/>
    </row>
    <row r="5" spans="1:10" ht="22.5">
      <c r="A5" s="142"/>
      <c r="B5" s="38" t="s">
        <v>109</v>
      </c>
      <c r="C5" s="38" t="s">
        <v>110</v>
      </c>
      <c r="D5" s="38" t="s">
        <v>111</v>
      </c>
      <c r="E5" s="38" t="s">
        <v>136</v>
      </c>
      <c r="F5" s="38" t="s">
        <v>135</v>
      </c>
      <c r="G5" s="38" t="s">
        <v>112</v>
      </c>
      <c r="H5" s="144"/>
      <c r="I5" s="117"/>
      <c r="J5" s="147"/>
    </row>
    <row r="6" spans="1:10" ht="15">
      <c r="A6" s="5" t="s">
        <v>121</v>
      </c>
      <c r="B6" s="5">
        <v>7.7</v>
      </c>
      <c r="C6" s="43">
        <v>8.3</v>
      </c>
      <c r="D6" s="43">
        <v>4.4</v>
      </c>
      <c r="E6" s="44">
        <v>14.6</v>
      </c>
      <c r="F6" s="43">
        <v>25</v>
      </c>
      <c r="G6" s="43">
        <v>7.5</v>
      </c>
      <c r="H6" s="44">
        <v>12.9</v>
      </c>
      <c r="I6" s="43">
        <v>19.6</v>
      </c>
      <c r="J6" s="44">
        <v>100</v>
      </c>
    </row>
    <row r="7" spans="1:10" ht="15">
      <c r="A7" s="41" t="s">
        <v>123</v>
      </c>
      <c r="B7" s="42">
        <v>3.7</v>
      </c>
      <c r="C7" s="42">
        <v>0</v>
      </c>
      <c r="D7" s="42">
        <v>0</v>
      </c>
      <c r="E7" s="42">
        <v>37</v>
      </c>
      <c r="F7" s="42">
        <v>0</v>
      </c>
      <c r="G7" s="42">
        <v>0</v>
      </c>
      <c r="H7" s="42">
        <v>0</v>
      </c>
      <c r="I7" s="42">
        <v>59.3</v>
      </c>
      <c r="J7" s="42">
        <v>100</v>
      </c>
    </row>
    <row r="8" spans="1:10" ht="15">
      <c r="A8" s="41" t="s">
        <v>113</v>
      </c>
      <c r="B8" s="3">
        <v>11.4</v>
      </c>
      <c r="C8" s="3">
        <v>1.9</v>
      </c>
      <c r="D8" s="3">
        <v>3.2</v>
      </c>
      <c r="E8" s="3">
        <v>38.6</v>
      </c>
      <c r="F8" s="3">
        <v>1.5</v>
      </c>
      <c r="G8" s="3">
        <v>10.7</v>
      </c>
      <c r="H8" s="3">
        <v>14.8</v>
      </c>
      <c r="I8" s="3">
        <v>17.9</v>
      </c>
      <c r="J8" s="3">
        <v>100</v>
      </c>
    </row>
    <row r="9" spans="1:10" ht="15">
      <c r="A9" s="41" t="s">
        <v>114</v>
      </c>
      <c r="B9" s="3">
        <v>5.8</v>
      </c>
      <c r="C9" s="3">
        <v>11.5</v>
      </c>
      <c r="D9" s="3">
        <v>5</v>
      </c>
      <c r="E9" s="3">
        <v>2.2</v>
      </c>
      <c r="F9" s="3">
        <v>37.2</v>
      </c>
      <c r="G9" s="3">
        <v>5.8</v>
      </c>
      <c r="H9" s="3">
        <v>11.9</v>
      </c>
      <c r="I9" s="3">
        <v>20.6</v>
      </c>
      <c r="J9" s="3">
        <v>100</v>
      </c>
    </row>
    <row r="10" spans="1:10" ht="15">
      <c r="A10" s="52" t="s">
        <v>120</v>
      </c>
      <c r="B10" s="52">
        <v>7.9</v>
      </c>
      <c r="C10" s="53">
        <v>8.4</v>
      </c>
      <c r="D10" s="53">
        <v>3.9</v>
      </c>
      <c r="E10" s="54">
        <v>14.1</v>
      </c>
      <c r="F10" s="53">
        <v>24.2</v>
      </c>
      <c r="G10" s="53">
        <v>7.1</v>
      </c>
      <c r="H10" s="54">
        <v>16.4</v>
      </c>
      <c r="I10" s="53">
        <v>18.1</v>
      </c>
      <c r="J10" s="54">
        <v>100</v>
      </c>
    </row>
    <row r="11" spans="1:10" ht="15">
      <c r="A11" s="41" t="s">
        <v>123</v>
      </c>
      <c r="B11" s="3">
        <v>3.8</v>
      </c>
      <c r="C11" s="42">
        <v>0</v>
      </c>
      <c r="D11" s="42">
        <v>0</v>
      </c>
      <c r="E11" s="3">
        <v>21.2</v>
      </c>
      <c r="F11" s="42">
        <v>0</v>
      </c>
      <c r="G11" s="42">
        <v>0</v>
      </c>
      <c r="H11" s="3">
        <v>0</v>
      </c>
      <c r="I11" s="42">
        <v>75</v>
      </c>
      <c r="J11" s="3">
        <v>100</v>
      </c>
    </row>
    <row r="12" spans="1:10" ht="15">
      <c r="A12" s="41" t="s">
        <v>113</v>
      </c>
      <c r="B12" s="3">
        <v>11.7</v>
      </c>
      <c r="C12" s="3">
        <v>1.9</v>
      </c>
      <c r="D12" s="3">
        <v>2.8</v>
      </c>
      <c r="E12" s="3">
        <v>36.3</v>
      </c>
      <c r="F12" s="3">
        <v>1.3</v>
      </c>
      <c r="G12" s="3">
        <v>10.4</v>
      </c>
      <c r="H12" s="3">
        <v>20.9</v>
      </c>
      <c r="I12" s="3">
        <v>14.7</v>
      </c>
      <c r="J12" s="3">
        <v>100</v>
      </c>
    </row>
    <row r="13" spans="1:10" ht="15">
      <c r="A13" s="41" t="s">
        <v>114</v>
      </c>
      <c r="B13" s="3">
        <v>5.9</v>
      </c>
      <c r="C13" s="3">
        <v>11.9</v>
      </c>
      <c r="D13" s="3">
        <v>4.4</v>
      </c>
      <c r="E13" s="3">
        <v>2.2</v>
      </c>
      <c r="F13" s="3">
        <v>36.4</v>
      </c>
      <c r="G13" s="3">
        <v>5.4</v>
      </c>
      <c r="H13" s="3">
        <v>14</v>
      </c>
      <c r="I13" s="3">
        <v>19.8</v>
      </c>
      <c r="J13" s="3">
        <v>100</v>
      </c>
    </row>
    <row r="14" spans="1:10" ht="15">
      <c r="A14" s="52" t="s">
        <v>119</v>
      </c>
      <c r="B14" s="52">
        <v>7.9</v>
      </c>
      <c r="C14" s="53">
        <v>8</v>
      </c>
      <c r="D14" s="53">
        <v>3.8</v>
      </c>
      <c r="E14" s="54">
        <v>13.2</v>
      </c>
      <c r="F14" s="53">
        <v>24.2</v>
      </c>
      <c r="G14" s="53">
        <v>7.3</v>
      </c>
      <c r="H14" s="54">
        <v>16.6</v>
      </c>
      <c r="I14" s="53">
        <v>19</v>
      </c>
      <c r="J14" s="54">
        <v>100</v>
      </c>
    </row>
    <row r="15" spans="1:10" ht="15">
      <c r="A15" s="41" t="s">
        <v>123</v>
      </c>
      <c r="B15" s="3">
        <v>0</v>
      </c>
      <c r="C15" s="42">
        <v>0</v>
      </c>
      <c r="D15" s="42">
        <v>1.5</v>
      </c>
      <c r="E15" s="3">
        <v>23.2</v>
      </c>
      <c r="F15" s="42">
        <v>0</v>
      </c>
      <c r="G15" s="42">
        <v>0</v>
      </c>
      <c r="H15" s="3">
        <v>1.4</v>
      </c>
      <c r="I15" s="42">
        <v>73.9</v>
      </c>
      <c r="J15" s="3">
        <v>100</v>
      </c>
    </row>
    <row r="16" spans="1:10" ht="15">
      <c r="A16" s="41" t="s">
        <v>113</v>
      </c>
      <c r="B16" s="3">
        <v>11.6</v>
      </c>
      <c r="C16" s="3">
        <v>2.3</v>
      </c>
      <c r="D16" s="3">
        <v>3.3</v>
      </c>
      <c r="E16" s="3">
        <v>34.4</v>
      </c>
      <c r="F16" s="3">
        <v>1.7</v>
      </c>
      <c r="G16" s="3">
        <v>10</v>
      </c>
      <c r="H16" s="3">
        <v>21.5</v>
      </c>
      <c r="I16" s="3">
        <v>15.2</v>
      </c>
      <c r="J16" s="3">
        <v>100</v>
      </c>
    </row>
    <row r="17" spans="1:10" ht="15">
      <c r="A17" s="41" t="s">
        <v>114</v>
      </c>
      <c r="B17" s="3">
        <v>5.9</v>
      </c>
      <c r="C17" s="3">
        <v>10.9</v>
      </c>
      <c r="D17" s="3">
        <v>4.1</v>
      </c>
      <c r="E17" s="3">
        <v>2.2</v>
      </c>
      <c r="F17" s="3">
        <v>36.1</v>
      </c>
      <c r="G17" s="3">
        <v>5.8</v>
      </c>
      <c r="H17" s="3">
        <v>14.1</v>
      </c>
      <c r="I17" s="3">
        <v>20.9</v>
      </c>
      <c r="J17" s="3">
        <v>100</v>
      </c>
    </row>
    <row r="18" spans="1:10" ht="15">
      <c r="A18" s="52" t="s">
        <v>118</v>
      </c>
      <c r="B18" s="52">
        <v>7.4</v>
      </c>
      <c r="C18" s="53">
        <v>7.8</v>
      </c>
      <c r="D18" s="53">
        <v>3.7</v>
      </c>
      <c r="E18" s="54">
        <v>11.7</v>
      </c>
      <c r="F18" s="53">
        <v>22.2</v>
      </c>
      <c r="G18" s="53">
        <v>7.6</v>
      </c>
      <c r="H18" s="54">
        <v>21.7</v>
      </c>
      <c r="I18" s="53">
        <v>17.9</v>
      </c>
      <c r="J18" s="54">
        <v>100</v>
      </c>
    </row>
    <row r="19" spans="1:10" ht="15">
      <c r="A19" s="41" t="s">
        <v>123</v>
      </c>
      <c r="B19" s="3">
        <v>3</v>
      </c>
      <c r="C19" s="42">
        <v>0</v>
      </c>
      <c r="D19" s="42">
        <v>0</v>
      </c>
      <c r="E19" s="3">
        <v>19.4</v>
      </c>
      <c r="F19" s="42">
        <v>0</v>
      </c>
      <c r="G19" s="42">
        <v>3</v>
      </c>
      <c r="H19" s="3">
        <v>0</v>
      </c>
      <c r="I19" s="42">
        <v>74.6</v>
      </c>
      <c r="J19" s="3">
        <v>100</v>
      </c>
    </row>
    <row r="20" spans="1:10" ht="15">
      <c r="A20" s="41" t="s">
        <v>113</v>
      </c>
      <c r="B20" s="3">
        <v>11</v>
      </c>
      <c r="C20" s="3">
        <v>2.1</v>
      </c>
      <c r="D20" s="3">
        <v>3.4</v>
      </c>
      <c r="E20" s="3">
        <v>30.2</v>
      </c>
      <c r="F20" s="3">
        <v>1.6</v>
      </c>
      <c r="G20" s="3">
        <v>10.7</v>
      </c>
      <c r="H20" s="3">
        <v>26.8</v>
      </c>
      <c r="I20" s="3">
        <v>14.2</v>
      </c>
      <c r="J20" s="3">
        <v>100</v>
      </c>
    </row>
    <row r="21" spans="1:10" ht="15">
      <c r="A21" s="41" t="s">
        <v>114</v>
      </c>
      <c r="B21" s="3">
        <v>5.6</v>
      </c>
      <c r="C21" s="3">
        <v>10.7</v>
      </c>
      <c r="D21" s="3">
        <v>3.8</v>
      </c>
      <c r="E21" s="3">
        <v>2.2</v>
      </c>
      <c r="F21" s="3">
        <v>32.9</v>
      </c>
      <c r="G21" s="3">
        <v>6</v>
      </c>
      <c r="H21" s="3">
        <v>19.1</v>
      </c>
      <c r="I21" s="3">
        <v>19.7</v>
      </c>
      <c r="J21" s="3">
        <v>100</v>
      </c>
    </row>
    <row r="22" spans="1:10" ht="15">
      <c r="A22" s="52" t="s">
        <v>117</v>
      </c>
      <c r="B22" s="52">
        <v>7.2</v>
      </c>
      <c r="C22" s="53">
        <v>7.8</v>
      </c>
      <c r="D22" s="53">
        <v>3.6</v>
      </c>
      <c r="E22" s="54">
        <v>10.1</v>
      </c>
      <c r="F22" s="53">
        <v>20.4</v>
      </c>
      <c r="G22" s="53">
        <v>6.8</v>
      </c>
      <c r="H22" s="54">
        <v>26.1</v>
      </c>
      <c r="I22" s="53">
        <v>18</v>
      </c>
      <c r="J22" s="54">
        <v>100</v>
      </c>
    </row>
    <row r="23" spans="1:10" ht="15">
      <c r="A23" s="41" t="s">
        <v>123</v>
      </c>
      <c r="B23" s="3">
        <v>0</v>
      </c>
      <c r="C23" s="42">
        <v>1.5</v>
      </c>
      <c r="D23" s="42">
        <v>1.5</v>
      </c>
      <c r="E23" s="3">
        <v>30.3</v>
      </c>
      <c r="F23" s="42">
        <v>1.5</v>
      </c>
      <c r="G23" s="42">
        <v>1.5</v>
      </c>
      <c r="H23" s="3">
        <v>0</v>
      </c>
      <c r="I23" s="42">
        <v>63.6</v>
      </c>
      <c r="J23" s="3">
        <v>100</v>
      </c>
    </row>
    <row r="24" spans="1:10" ht="15">
      <c r="A24" s="41" t="s">
        <v>113</v>
      </c>
      <c r="B24" s="3">
        <v>10.2</v>
      </c>
      <c r="C24" s="3">
        <v>2</v>
      </c>
      <c r="D24" s="3">
        <v>3.6</v>
      </c>
      <c r="E24" s="3">
        <v>24.6</v>
      </c>
      <c r="F24" s="3">
        <v>1.7</v>
      </c>
      <c r="G24" s="3">
        <v>8.4</v>
      </c>
      <c r="H24" s="3">
        <v>35.1</v>
      </c>
      <c r="I24" s="3">
        <v>14.4</v>
      </c>
      <c r="J24" s="3">
        <v>100</v>
      </c>
    </row>
    <row r="25" spans="1:10" ht="15">
      <c r="A25" s="41" t="s">
        <v>114</v>
      </c>
      <c r="B25" s="3">
        <v>5.5</v>
      </c>
      <c r="C25" s="3">
        <v>11</v>
      </c>
      <c r="D25" s="3">
        <v>3.7</v>
      </c>
      <c r="E25" s="3">
        <v>1.9</v>
      </c>
      <c r="F25" s="3">
        <v>30.9</v>
      </c>
      <c r="G25" s="3">
        <v>5.9</v>
      </c>
      <c r="H25" s="3">
        <v>21.1</v>
      </c>
      <c r="I25" s="3">
        <v>20</v>
      </c>
      <c r="J25" s="3">
        <v>100</v>
      </c>
    </row>
    <row r="26" spans="1:10" ht="15">
      <c r="A26" s="52" t="s">
        <v>116</v>
      </c>
      <c r="B26" s="52">
        <v>7.1</v>
      </c>
      <c r="C26" s="53">
        <v>7.8</v>
      </c>
      <c r="D26" s="53">
        <v>3.7</v>
      </c>
      <c r="E26" s="54">
        <v>8.8</v>
      </c>
      <c r="F26" s="53">
        <v>18</v>
      </c>
      <c r="G26" s="53">
        <v>7</v>
      </c>
      <c r="H26" s="54">
        <v>27.4</v>
      </c>
      <c r="I26" s="53">
        <v>20.2</v>
      </c>
      <c r="J26" s="54">
        <v>100</v>
      </c>
    </row>
    <row r="27" spans="1:10" ht="15">
      <c r="A27" s="41" t="s">
        <v>123</v>
      </c>
      <c r="B27" s="3">
        <v>1.5</v>
      </c>
      <c r="C27" s="42">
        <v>0</v>
      </c>
      <c r="D27" s="42">
        <v>0</v>
      </c>
      <c r="E27" s="3">
        <v>19.1</v>
      </c>
      <c r="F27" s="42">
        <v>0</v>
      </c>
      <c r="G27" s="42">
        <v>0</v>
      </c>
      <c r="H27" s="3">
        <v>0</v>
      </c>
      <c r="I27" s="42">
        <v>79.4</v>
      </c>
      <c r="J27" s="3">
        <v>100</v>
      </c>
    </row>
    <row r="28" spans="1:10" ht="15">
      <c r="A28" s="41" t="s">
        <v>113</v>
      </c>
      <c r="B28" s="3">
        <v>10.9</v>
      </c>
      <c r="C28" s="3">
        <v>2.1</v>
      </c>
      <c r="D28" s="3">
        <v>3.7</v>
      </c>
      <c r="E28" s="3">
        <v>22</v>
      </c>
      <c r="F28" s="3">
        <v>1.1</v>
      </c>
      <c r="G28" s="3">
        <v>8.8</v>
      </c>
      <c r="H28" s="3">
        <v>33.9</v>
      </c>
      <c r="I28" s="3">
        <v>17.3</v>
      </c>
      <c r="J28" s="3">
        <v>100</v>
      </c>
    </row>
    <row r="29" spans="1:10" ht="15">
      <c r="A29" s="41" t="s">
        <v>114</v>
      </c>
      <c r="B29" s="3">
        <v>5.1</v>
      </c>
      <c r="C29" s="3">
        <v>10.8</v>
      </c>
      <c r="D29" s="3">
        <v>3.7</v>
      </c>
      <c r="E29" s="3">
        <v>1.8</v>
      </c>
      <c r="F29" s="3">
        <v>26.9</v>
      </c>
      <c r="G29" s="3">
        <v>6</v>
      </c>
      <c r="H29" s="3">
        <v>24</v>
      </c>
      <c r="I29" s="3">
        <v>21.7</v>
      </c>
      <c r="J29" s="3">
        <v>100</v>
      </c>
    </row>
    <row r="30" spans="1:10" ht="15">
      <c r="A30" s="52" t="s">
        <v>108</v>
      </c>
      <c r="B30" s="52">
        <v>6.9</v>
      </c>
      <c r="C30" s="53">
        <v>7.6</v>
      </c>
      <c r="D30" s="53">
        <v>3.6</v>
      </c>
      <c r="E30" s="54">
        <v>8.6</v>
      </c>
      <c r="F30" s="53">
        <v>19.6</v>
      </c>
      <c r="G30" s="53">
        <v>6.9</v>
      </c>
      <c r="H30" s="54">
        <v>28.8</v>
      </c>
      <c r="I30" s="53">
        <v>18</v>
      </c>
      <c r="J30" s="54">
        <v>100</v>
      </c>
    </row>
    <row r="31" spans="1:10" ht="15">
      <c r="A31" s="41" t="s">
        <v>123</v>
      </c>
      <c r="B31" s="3">
        <v>0</v>
      </c>
      <c r="C31" s="42">
        <v>0</v>
      </c>
      <c r="D31" s="42">
        <v>0</v>
      </c>
      <c r="E31" s="3">
        <v>21.7</v>
      </c>
      <c r="F31" s="42">
        <v>0</v>
      </c>
      <c r="G31" s="42">
        <v>0</v>
      </c>
      <c r="H31" s="3">
        <v>1.4</v>
      </c>
      <c r="I31" s="42">
        <v>76.8</v>
      </c>
      <c r="J31" s="3">
        <v>100</v>
      </c>
    </row>
    <row r="32" spans="1:11" ht="15">
      <c r="A32" s="41" t="s">
        <v>113</v>
      </c>
      <c r="B32" s="3">
        <v>10.2</v>
      </c>
      <c r="C32" s="3">
        <v>2.2</v>
      </c>
      <c r="D32" s="3">
        <v>4</v>
      </c>
      <c r="E32" s="3">
        <v>21.2</v>
      </c>
      <c r="F32" s="3">
        <v>2.8</v>
      </c>
      <c r="G32" s="3">
        <v>8.5</v>
      </c>
      <c r="H32" s="3">
        <v>35.8</v>
      </c>
      <c r="I32" s="3">
        <v>15.4</v>
      </c>
      <c r="J32" s="3">
        <v>100</v>
      </c>
      <c r="K32" s="46"/>
    </row>
    <row r="33" spans="1:11" ht="15">
      <c r="A33" s="41" t="s">
        <v>114</v>
      </c>
      <c r="B33" s="3">
        <v>5.2</v>
      </c>
      <c r="C33" s="3">
        <v>10.5</v>
      </c>
      <c r="D33" s="3">
        <v>3.4</v>
      </c>
      <c r="E33" s="3">
        <v>2</v>
      </c>
      <c r="F33" s="3">
        <v>28.4</v>
      </c>
      <c r="G33" s="3">
        <v>6.1</v>
      </c>
      <c r="H33" s="3">
        <v>25.2</v>
      </c>
      <c r="I33" s="3">
        <v>19.3</v>
      </c>
      <c r="J33" s="3">
        <v>100</v>
      </c>
      <c r="K33" s="45"/>
    </row>
    <row r="34" spans="1:12" ht="15">
      <c r="A34" s="64" t="s">
        <v>115</v>
      </c>
      <c r="B34" s="64">
        <v>6.6</v>
      </c>
      <c r="C34" s="65">
        <v>7.5</v>
      </c>
      <c r="D34" s="65">
        <v>2.9</v>
      </c>
      <c r="E34" s="66">
        <v>8.9</v>
      </c>
      <c r="F34" s="65">
        <v>19</v>
      </c>
      <c r="G34" s="65">
        <v>6.7</v>
      </c>
      <c r="H34" s="66">
        <v>28.1</v>
      </c>
      <c r="I34" s="65">
        <v>20.4</v>
      </c>
      <c r="J34" s="66">
        <v>100</v>
      </c>
      <c r="K34" s="67"/>
      <c r="L34" s="68"/>
    </row>
    <row r="35" spans="1:10" ht="15">
      <c r="A35" s="41" t="s">
        <v>123</v>
      </c>
      <c r="B35" s="3">
        <v>0</v>
      </c>
      <c r="C35" s="42">
        <v>0</v>
      </c>
      <c r="D35" s="42">
        <v>0</v>
      </c>
      <c r="E35" s="3">
        <v>21.4</v>
      </c>
      <c r="F35" s="42">
        <v>0</v>
      </c>
      <c r="G35" s="42">
        <v>0</v>
      </c>
      <c r="H35" s="3">
        <v>1.4</v>
      </c>
      <c r="I35" s="42">
        <v>77.1</v>
      </c>
      <c r="J35" s="3">
        <v>100</v>
      </c>
    </row>
    <row r="36" spans="1:10" ht="15">
      <c r="A36" s="41" t="s">
        <v>113</v>
      </c>
      <c r="B36" s="3">
        <v>9.9</v>
      </c>
      <c r="C36" s="3">
        <v>2.4</v>
      </c>
      <c r="D36" s="3">
        <v>2.2</v>
      </c>
      <c r="E36" s="3">
        <v>21.6</v>
      </c>
      <c r="F36" s="3">
        <v>2.8</v>
      </c>
      <c r="G36" s="3">
        <v>8.3</v>
      </c>
      <c r="H36" s="3">
        <v>35</v>
      </c>
      <c r="I36" s="3">
        <v>17.9</v>
      </c>
      <c r="J36" s="3">
        <v>100</v>
      </c>
    </row>
    <row r="37" spans="1:10" ht="15">
      <c r="A37" s="41" t="s">
        <v>114</v>
      </c>
      <c r="B37" s="3">
        <v>4.9</v>
      </c>
      <c r="C37" s="3">
        <v>10.2</v>
      </c>
      <c r="D37" s="3">
        <v>3.3</v>
      </c>
      <c r="E37" s="3">
        <v>2.2</v>
      </c>
      <c r="F37" s="3">
        <v>27.6</v>
      </c>
      <c r="G37" s="3">
        <v>5.8</v>
      </c>
      <c r="H37" s="3">
        <v>24.4</v>
      </c>
      <c r="I37" s="3">
        <v>21.7</v>
      </c>
      <c r="J37" s="3">
        <v>100</v>
      </c>
    </row>
    <row r="38" spans="1:10" ht="15">
      <c r="A38" s="64" t="s">
        <v>137</v>
      </c>
      <c r="B38" s="64">
        <v>6.8</v>
      </c>
      <c r="C38" s="65">
        <v>7.1</v>
      </c>
      <c r="D38" s="65">
        <v>3</v>
      </c>
      <c r="E38" s="66">
        <v>9.4</v>
      </c>
      <c r="F38" s="65">
        <v>18.4</v>
      </c>
      <c r="G38" s="65">
        <v>6.9</v>
      </c>
      <c r="H38" s="66">
        <v>28</v>
      </c>
      <c r="I38" s="65">
        <v>20.4</v>
      </c>
      <c r="J38" s="66">
        <v>100</v>
      </c>
    </row>
    <row r="39" spans="1:10" ht="15">
      <c r="A39" s="41" t="s">
        <v>123</v>
      </c>
      <c r="B39" s="3">
        <v>0</v>
      </c>
      <c r="C39" s="42">
        <v>0</v>
      </c>
      <c r="D39" s="42">
        <v>0</v>
      </c>
      <c r="E39" s="3">
        <v>28.4</v>
      </c>
      <c r="F39" s="42">
        <v>0</v>
      </c>
      <c r="G39" s="42">
        <v>0</v>
      </c>
      <c r="H39" s="3">
        <v>1.5</v>
      </c>
      <c r="I39" s="42">
        <v>70.1</v>
      </c>
      <c r="J39" s="3">
        <v>100</v>
      </c>
    </row>
    <row r="40" spans="1:10" ht="15">
      <c r="A40" s="41" t="s">
        <v>113</v>
      </c>
      <c r="B40" s="3">
        <v>10.1</v>
      </c>
      <c r="C40" s="3">
        <v>2.3</v>
      </c>
      <c r="D40" s="3">
        <v>2.8</v>
      </c>
      <c r="E40" s="3">
        <v>22.2</v>
      </c>
      <c r="F40" s="3">
        <v>2.9</v>
      </c>
      <c r="G40" s="3">
        <v>8.3</v>
      </c>
      <c r="H40" s="3">
        <v>34.2</v>
      </c>
      <c r="I40" s="3">
        <v>17.1</v>
      </c>
      <c r="J40" s="3">
        <v>100</v>
      </c>
    </row>
    <row r="41" spans="1:10" ht="15">
      <c r="A41" s="41" t="s">
        <v>114</v>
      </c>
      <c r="B41" s="3">
        <v>5.1</v>
      </c>
      <c r="C41" s="3">
        <v>9.7</v>
      </c>
      <c r="D41" s="3">
        <v>3.1</v>
      </c>
      <c r="E41" s="3">
        <v>2.4</v>
      </c>
      <c r="F41" s="3">
        <v>26.8</v>
      </c>
      <c r="G41" s="3">
        <v>6.1</v>
      </c>
      <c r="H41" s="3">
        <v>24.7</v>
      </c>
      <c r="I41" s="3">
        <v>22.1</v>
      </c>
      <c r="J41" s="3">
        <v>100</v>
      </c>
    </row>
    <row r="42" spans="1:10" s="90" customFormat="1" ht="15">
      <c r="A42" s="106" t="s">
        <v>149</v>
      </c>
      <c r="B42" s="106">
        <v>6.8</v>
      </c>
      <c r="C42" s="107">
        <v>7.4</v>
      </c>
      <c r="D42" s="107">
        <v>3.1</v>
      </c>
      <c r="E42" s="108">
        <v>9.3</v>
      </c>
      <c r="F42" s="107">
        <v>18.8</v>
      </c>
      <c r="G42" s="107">
        <v>6.8</v>
      </c>
      <c r="H42" s="108">
        <v>30.2</v>
      </c>
      <c r="I42" s="107">
        <v>17.6</v>
      </c>
      <c r="J42" s="108">
        <v>100</v>
      </c>
    </row>
    <row r="43" spans="1:10" s="90" customFormat="1" ht="15">
      <c r="A43" s="41" t="s">
        <v>123</v>
      </c>
      <c r="B43" s="3">
        <v>4.8</v>
      </c>
      <c r="C43" s="42">
        <v>0</v>
      </c>
      <c r="D43" s="42">
        <v>0</v>
      </c>
      <c r="E43" s="3">
        <v>19</v>
      </c>
      <c r="F43" s="42">
        <v>0</v>
      </c>
      <c r="G43" s="42">
        <v>1.6</v>
      </c>
      <c r="H43" s="3">
        <v>0</v>
      </c>
      <c r="I43" s="42">
        <v>74.6</v>
      </c>
      <c r="J43" s="3">
        <v>100</v>
      </c>
    </row>
    <row r="44" spans="1:10" s="90" customFormat="1" ht="15">
      <c r="A44" s="41" t="s">
        <v>113</v>
      </c>
      <c r="B44" s="3">
        <v>9.9</v>
      </c>
      <c r="C44" s="3">
        <v>2.3</v>
      </c>
      <c r="D44" s="3">
        <v>3.3</v>
      </c>
      <c r="E44" s="3">
        <v>22</v>
      </c>
      <c r="F44" s="3">
        <v>3.9</v>
      </c>
      <c r="G44" s="3">
        <v>8.2</v>
      </c>
      <c r="H44" s="3">
        <v>34.3</v>
      </c>
      <c r="I44" s="3">
        <v>16.2</v>
      </c>
      <c r="J44" s="3">
        <v>100</v>
      </c>
    </row>
    <row r="45" spans="1:10" s="90" customFormat="1" ht="15">
      <c r="A45" s="41" t="s">
        <v>114</v>
      </c>
      <c r="B45" s="3">
        <v>5.1</v>
      </c>
      <c r="C45" s="3">
        <v>10.1</v>
      </c>
      <c r="D45" s="3">
        <v>3</v>
      </c>
      <c r="E45" s="3">
        <v>2.6</v>
      </c>
      <c r="F45" s="3">
        <v>26.8</v>
      </c>
      <c r="G45" s="3">
        <v>6.1</v>
      </c>
      <c r="H45" s="3">
        <v>28.2</v>
      </c>
      <c r="I45" s="3">
        <v>18.2</v>
      </c>
      <c r="J45" s="3">
        <v>100</v>
      </c>
    </row>
    <row r="46" spans="1:10" ht="15">
      <c r="A46" s="64" t="s">
        <v>162</v>
      </c>
      <c r="B46" s="111">
        <v>6.761304578526934</v>
      </c>
      <c r="C46" s="107">
        <v>7.744753846936624</v>
      </c>
      <c r="D46" s="107">
        <v>2.2823582430202722</v>
      </c>
      <c r="E46" s="108">
        <v>9.146150882778372</v>
      </c>
      <c r="F46" s="107">
        <v>19.06714058309165</v>
      </c>
      <c r="G46" s="107">
        <v>6.966280700989264</v>
      </c>
      <c r="H46" s="108">
        <v>29.832748206458927</v>
      </c>
      <c r="I46" s="107">
        <v>18.199262958197956</v>
      </c>
      <c r="J46" s="108">
        <v>100</v>
      </c>
    </row>
    <row r="47" spans="1:10" ht="15">
      <c r="A47" s="41" t="s">
        <v>123</v>
      </c>
      <c r="B47" s="3">
        <v>1.0416666666666667</v>
      </c>
      <c r="C47" s="42">
        <v>0</v>
      </c>
      <c r="D47" s="42">
        <v>5.208333333333333</v>
      </c>
      <c r="E47" s="3">
        <v>20.833333333333332</v>
      </c>
      <c r="F47" s="42">
        <v>2.0833333333333335</v>
      </c>
      <c r="G47" s="42">
        <v>0</v>
      </c>
      <c r="H47" s="3">
        <v>4.166666666666667</v>
      </c>
      <c r="I47" s="42">
        <v>66.66666666666667</v>
      </c>
      <c r="J47" s="3">
        <v>100</v>
      </c>
    </row>
    <row r="48" spans="1:10" ht="15">
      <c r="A48" s="41" t="s">
        <v>113</v>
      </c>
      <c r="B48" s="3">
        <v>10.097385955920041</v>
      </c>
      <c r="C48" s="3">
        <v>1.867492701624585</v>
      </c>
      <c r="D48" s="3">
        <v>0.8824905845385866</v>
      </c>
      <c r="E48" s="3">
        <v>23.06286631159049</v>
      </c>
      <c r="F48" s="3">
        <v>3.2335702983977</v>
      </c>
      <c r="G48" s="3">
        <v>8.782564125420631</v>
      </c>
      <c r="H48" s="3">
        <v>36.11971564192276</v>
      </c>
      <c r="I48" s="3">
        <v>15.953914380585207</v>
      </c>
      <c r="J48" s="3">
        <v>100</v>
      </c>
    </row>
    <row r="49" spans="1:10" ht="15.75" thickBot="1">
      <c r="A49" s="41" t="s">
        <v>114</v>
      </c>
      <c r="B49" s="3">
        <v>5.150742916378714</v>
      </c>
      <c r="C49" s="3">
        <v>10.60059606081548</v>
      </c>
      <c r="D49" s="3">
        <v>2.9576278507256393</v>
      </c>
      <c r="E49" s="3">
        <v>2.390722183828611</v>
      </c>
      <c r="F49" s="3">
        <v>26.75686765722184</v>
      </c>
      <c r="G49" s="3">
        <v>6.09342605390463</v>
      </c>
      <c r="H49" s="3">
        <v>26.813018313752593</v>
      </c>
      <c r="I49" s="3">
        <v>19.236998963372496</v>
      </c>
      <c r="J49" s="3">
        <v>100</v>
      </c>
    </row>
    <row r="50" spans="1:10" ht="15">
      <c r="A50" s="50" t="s">
        <v>19</v>
      </c>
      <c r="B50" s="51"/>
      <c r="C50" s="51"/>
      <c r="D50" s="51"/>
      <c r="E50" s="51"/>
      <c r="F50" s="51"/>
      <c r="G50" s="51"/>
      <c r="H50" s="51"/>
      <c r="I50" s="51"/>
      <c r="J50" s="51"/>
    </row>
    <row r="51" spans="1:10" ht="15">
      <c r="A51" s="143" t="s">
        <v>5</v>
      </c>
      <c r="B51" s="143"/>
      <c r="C51" s="143"/>
      <c r="D51" s="49"/>
      <c r="E51" s="49"/>
      <c r="F51" s="49"/>
      <c r="G51" s="49"/>
      <c r="H51" s="49"/>
      <c r="I51" s="49"/>
      <c r="J51" s="49"/>
    </row>
    <row r="52" spans="1:10" ht="15">
      <c r="A52" s="116" t="s">
        <v>148</v>
      </c>
      <c r="B52" s="116"/>
      <c r="C52" s="116"/>
      <c r="D52" s="117"/>
      <c r="E52" s="117"/>
      <c r="F52" s="117"/>
      <c r="G52" s="117"/>
      <c r="H52" s="117"/>
      <c r="I52" s="117"/>
      <c r="J52" s="117"/>
    </row>
  </sheetData>
  <sheetProtection/>
  <mergeCells count="9">
    <mergeCell ref="B3:H3"/>
    <mergeCell ref="A3:A5"/>
    <mergeCell ref="A51:C51"/>
    <mergeCell ref="A52:J52"/>
    <mergeCell ref="B4:D4"/>
    <mergeCell ref="E4:G4"/>
    <mergeCell ref="H4:H5"/>
    <mergeCell ref="I3:I5"/>
    <mergeCell ref="J3:J5"/>
  </mergeCells>
  <printOptions/>
  <pageMargins left="0.7" right="0.7" top="0.75" bottom="0.75" header="0.3" footer="0.3"/>
  <pageSetup fitToWidth="0" fitToHeight="1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7.421875" style="0" customWidth="1"/>
    <col min="10" max="10" width="13.57421875" style="0" customWidth="1"/>
  </cols>
  <sheetData>
    <row r="1" ht="15">
      <c r="A1" s="23" t="s">
        <v>169</v>
      </c>
    </row>
    <row r="3" spans="2:12" ht="15">
      <c r="B3" s="139" t="s">
        <v>133</v>
      </c>
      <c r="C3" s="140"/>
      <c r="D3" s="140"/>
      <c r="E3" s="140"/>
      <c r="F3" s="140"/>
      <c r="G3" s="140"/>
      <c r="H3" s="140"/>
      <c r="I3" s="140"/>
      <c r="J3" s="141"/>
      <c r="K3" s="145" t="s">
        <v>17</v>
      </c>
      <c r="L3" s="146" t="s">
        <v>8</v>
      </c>
    </row>
    <row r="4" spans="2:12" ht="15">
      <c r="B4" s="126" t="s">
        <v>103</v>
      </c>
      <c r="C4" s="126"/>
      <c r="D4" s="126"/>
      <c r="E4" s="126"/>
      <c r="F4" s="126" t="s">
        <v>104</v>
      </c>
      <c r="G4" s="126"/>
      <c r="H4" s="126"/>
      <c r="I4" s="126"/>
      <c r="J4" s="144" t="s">
        <v>122</v>
      </c>
      <c r="K4" s="117"/>
      <c r="L4" s="147"/>
    </row>
    <row r="5" spans="2:12" ht="22.5">
      <c r="B5" s="61" t="s">
        <v>109</v>
      </c>
      <c r="C5" s="61" t="s">
        <v>110</v>
      </c>
      <c r="D5" s="61" t="s">
        <v>111</v>
      </c>
      <c r="E5" s="61" t="s">
        <v>27</v>
      </c>
      <c r="F5" s="61" t="s">
        <v>136</v>
      </c>
      <c r="G5" s="61" t="s">
        <v>135</v>
      </c>
      <c r="H5" s="61" t="s">
        <v>112</v>
      </c>
      <c r="I5" s="61" t="s">
        <v>27</v>
      </c>
      <c r="J5" s="144"/>
      <c r="K5" s="117"/>
      <c r="L5" s="147"/>
    </row>
    <row r="6" ht="15">
      <c r="A6" s="69" t="s">
        <v>138</v>
      </c>
    </row>
    <row r="7" spans="1:12" ht="15">
      <c r="A7" s="52">
        <v>2017</v>
      </c>
      <c r="B7" s="81">
        <v>9080</v>
      </c>
      <c r="C7" s="75">
        <v>9941</v>
      </c>
      <c r="D7" s="75">
        <v>4115</v>
      </c>
      <c r="E7" s="75">
        <v>23136</v>
      </c>
      <c r="F7" s="75">
        <v>12453</v>
      </c>
      <c r="G7" s="75">
        <v>25263</v>
      </c>
      <c r="H7" s="75">
        <v>9090</v>
      </c>
      <c r="I7" s="75">
        <v>46806</v>
      </c>
      <c r="J7" s="75">
        <v>40551</v>
      </c>
      <c r="K7" s="75">
        <v>23560</v>
      </c>
      <c r="L7" s="82">
        <v>134053</v>
      </c>
    </row>
    <row r="8" spans="1:12" ht="15">
      <c r="A8" s="73" t="s">
        <v>145</v>
      </c>
      <c r="B8" s="83">
        <v>5844</v>
      </c>
      <c r="C8" s="74">
        <v>5663</v>
      </c>
      <c r="D8" s="74">
        <v>1963</v>
      </c>
      <c r="E8" s="74">
        <v>13470</v>
      </c>
      <c r="F8" s="74">
        <v>10508</v>
      </c>
      <c r="G8" s="74">
        <v>18169</v>
      </c>
      <c r="H8" s="74">
        <v>6480</v>
      </c>
      <c r="I8" s="74">
        <v>35157</v>
      </c>
      <c r="J8" s="74">
        <v>27704</v>
      </c>
      <c r="K8" s="74">
        <v>13729</v>
      </c>
      <c r="L8" s="74">
        <v>90060</v>
      </c>
    </row>
    <row r="9" spans="1:12" ht="15">
      <c r="A9" s="73" t="s">
        <v>146</v>
      </c>
      <c r="B9" s="83">
        <v>3236</v>
      </c>
      <c r="C9" s="74">
        <v>4278</v>
      </c>
      <c r="D9" s="74">
        <v>2152</v>
      </c>
      <c r="E9" s="74">
        <v>9666</v>
      </c>
      <c r="F9" s="74">
        <v>1945</v>
      </c>
      <c r="G9" s="74">
        <v>7094</v>
      </c>
      <c r="H9" s="74">
        <v>2610</v>
      </c>
      <c r="I9" s="74">
        <v>11649</v>
      </c>
      <c r="J9" s="74">
        <v>12847</v>
      </c>
      <c r="K9" s="74">
        <v>9831</v>
      </c>
      <c r="L9" s="74">
        <v>43993</v>
      </c>
    </row>
    <row r="10" spans="1:12" ht="15">
      <c r="A10" s="70">
        <v>2018</v>
      </c>
      <c r="B10" s="81">
        <v>9302</v>
      </c>
      <c r="C10" s="75">
        <v>10655</v>
      </c>
      <c r="D10" s="75">
        <v>3140</v>
      </c>
      <c r="E10" s="75">
        <v>23097</v>
      </c>
      <c r="F10" s="75">
        <v>12583</v>
      </c>
      <c r="G10" s="75">
        <v>26232</v>
      </c>
      <c r="H10" s="75">
        <v>9584</v>
      </c>
      <c r="I10" s="75">
        <v>48399</v>
      </c>
      <c r="J10" s="75">
        <v>41043</v>
      </c>
      <c r="K10" s="75">
        <v>25038</v>
      </c>
      <c r="L10" s="82">
        <v>137577</v>
      </c>
    </row>
    <row r="11" spans="1:12" ht="15">
      <c r="A11" s="73" t="s">
        <v>145</v>
      </c>
      <c r="B11" s="83">
        <v>5691</v>
      </c>
      <c r="C11" s="74">
        <v>5757</v>
      </c>
      <c r="D11" s="74">
        <v>1653</v>
      </c>
      <c r="E11" s="74">
        <v>13101</v>
      </c>
      <c r="F11" s="74">
        <v>10546</v>
      </c>
      <c r="G11" s="74">
        <v>18517</v>
      </c>
      <c r="H11" s="74">
        <v>6763</v>
      </c>
      <c r="I11" s="74">
        <v>35826</v>
      </c>
      <c r="J11" s="74">
        <v>31361</v>
      </c>
      <c r="K11" s="74">
        <v>13150</v>
      </c>
      <c r="L11" s="74">
        <v>93438</v>
      </c>
    </row>
    <row r="12" spans="1:12" ht="15">
      <c r="A12" s="73" t="s">
        <v>146</v>
      </c>
      <c r="B12" s="83">
        <v>3611</v>
      </c>
      <c r="C12" s="74">
        <v>4898</v>
      </c>
      <c r="D12" s="74">
        <v>1487</v>
      </c>
      <c r="E12" s="74">
        <v>9996</v>
      </c>
      <c r="F12" s="74">
        <v>2037</v>
      </c>
      <c r="G12" s="74">
        <v>7715</v>
      </c>
      <c r="H12" s="74">
        <v>2821</v>
      </c>
      <c r="I12" s="74">
        <v>12573</v>
      </c>
      <c r="J12" s="74">
        <v>9682</v>
      </c>
      <c r="K12" s="74">
        <v>11888</v>
      </c>
      <c r="L12" s="74">
        <v>44139</v>
      </c>
    </row>
    <row r="13" spans="1:12" ht="15">
      <c r="A13" s="71" t="s">
        <v>139</v>
      </c>
      <c r="B13" s="76">
        <f aca="true" t="shared" si="0" ref="B13:L13">((B10-B7)/B7)</f>
        <v>0.02444933920704846</v>
      </c>
      <c r="C13" s="76">
        <f t="shared" si="0"/>
        <v>0.07182376018509204</v>
      </c>
      <c r="D13" s="76">
        <f t="shared" si="0"/>
        <v>-0.23693803159173754</v>
      </c>
      <c r="E13" s="76">
        <f t="shared" si="0"/>
        <v>-0.0016856846473029046</v>
      </c>
      <c r="F13" s="76">
        <f t="shared" si="0"/>
        <v>0.010439251585963222</v>
      </c>
      <c r="G13" s="76">
        <f t="shared" si="0"/>
        <v>0.0383564897280608</v>
      </c>
      <c r="H13" s="76">
        <f t="shared" si="0"/>
        <v>0.05434543454345434</v>
      </c>
      <c r="I13" s="76">
        <f t="shared" si="0"/>
        <v>0.03403409819253942</v>
      </c>
      <c r="J13" s="76">
        <f t="shared" si="0"/>
        <v>0.01213286971961234</v>
      </c>
      <c r="K13" s="76">
        <f t="shared" si="0"/>
        <v>0.06273344651952462</v>
      </c>
      <c r="L13" s="76">
        <f t="shared" si="0"/>
        <v>0.026288109926670793</v>
      </c>
    </row>
    <row r="14" spans="1:12" ht="15">
      <c r="A14" s="73" t="s">
        <v>145</v>
      </c>
      <c r="B14" s="79">
        <f aca="true" t="shared" si="1" ref="B14:L14">((B11-B8)/B8)</f>
        <v>-0.026180698151950718</v>
      </c>
      <c r="C14" s="79">
        <f t="shared" si="1"/>
        <v>0.016598975807875685</v>
      </c>
      <c r="D14" s="79">
        <f t="shared" si="1"/>
        <v>-0.15792154865002547</v>
      </c>
      <c r="E14" s="79">
        <f t="shared" si="1"/>
        <v>-0.027394209354120267</v>
      </c>
      <c r="F14" s="79">
        <f t="shared" si="1"/>
        <v>0.003616292348686715</v>
      </c>
      <c r="G14" s="79">
        <f t="shared" si="1"/>
        <v>0.019153503219769937</v>
      </c>
      <c r="H14" s="79">
        <f t="shared" si="1"/>
        <v>0.04367283950617284</v>
      </c>
      <c r="I14" s="79">
        <f t="shared" si="1"/>
        <v>0.019028927382882498</v>
      </c>
      <c r="J14" s="79">
        <f t="shared" si="1"/>
        <v>0.13200259890268554</v>
      </c>
      <c r="K14" s="79">
        <f t="shared" si="1"/>
        <v>-0.04217350134751256</v>
      </c>
      <c r="L14" s="79">
        <f t="shared" si="1"/>
        <v>0.037508327781479014</v>
      </c>
    </row>
    <row r="15" spans="1:12" ht="15">
      <c r="A15" s="73" t="s">
        <v>146</v>
      </c>
      <c r="B15" s="79">
        <f aca="true" t="shared" si="2" ref="B15:L15">((B12-B9)/B9)</f>
        <v>0.11588380716934488</v>
      </c>
      <c r="C15" s="79">
        <f t="shared" si="2"/>
        <v>0.14492753623188406</v>
      </c>
      <c r="D15" s="79">
        <f t="shared" si="2"/>
        <v>-0.3090148698884758</v>
      </c>
      <c r="E15" s="79">
        <f t="shared" si="2"/>
        <v>0.03414028553693358</v>
      </c>
      <c r="F15" s="79">
        <f t="shared" si="2"/>
        <v>0.04730077120822622</v>
      </c>
      <c r="G15" s="79">
        <f t="shared" si="2"/>
        <v>0.08753876515365097</v>
      </c>
      <c r="H15" s="79">
        <f t="shared" si="2"/>
        <v>0.08084291187739463</v>
      </c>
      <c r="I15" s="79">
        <f t="shared" si="2"/>
        <v>0.07932011331444759</v>
      </c>
      <c r="J15" s="79">
        <f t="shared" si="2"/>
        <v>-0.24636101813652994</v>
      </c>
      <c r="K15" s="79">
        <f t="shared" si="2"/>
        <v>0.20923608991964196</v>
      </c>
      <c r="L15" s="79">
        <f t="shared" si="2"/>
        <v>0.0033187097947400723</v>
      </c>
    </row>
    <row r="16" spans="2:12" ht="15"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</row>
    <row r="17" spans="1:12" ht="15">
      <c r="A17" s="69" t="s">
        <v>140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</row>
    <row r="18" spans="1:12" ht="15">
      <c r="A18" s="52">
        <v>2017</v>
      </c>
      <c r="B18" s="112">
        <f aca="true" t="shared" si="3" ref="B18:L18">B7/$L$7</f>
        <v>0.06773440355680216</v>
      </c>
      <c r="C18" s="112">
        <f t="shared" si="3"/>
        <v>0.07415723631697911</v>
      </c>
      <c r="D18" s="112">
        <f t="shared" si="3"/>
        <v>0.030696813946722565</v>
      </c>
      <c r="E18" s="112">
        <f t="shared" si="3"/>
        <v>0.17258845382050383</v>
      </c>
      <c r="F18" s="112">
        <f t="shared" si="3"/>
        <v>0.09289609333621776</v>
      </c>
      <c r="G18" s="112">
        <f t="shared" si="3"/>
        <v>0.1884553124510455</v>
      </c>
      <c r="H18" s="112">
        <f t="shared" si="3"/>
        <v>0.06780900091754753</v>
      </c>
      <c r="I18" s="112">
        <f t="shared" si="3"/>
        <v>0.3491604067048108</v>
      </c>
      <c r="J18" s="112">
        <f t="shared" si="3"/>
        <v>0.30249975755857755</v>
      </c>
      <c r="K18" s="112">
        <f t="shared" si="3"/>
        <v>0.1757513819161078</v>
      </c>
      <c r="L18" s="113">
        <f t="shared" si="3"/>
        <v>1</v>
      </c>
    </row>
    <row r="19" spans="1:12" ht="15">
      <c r="A19" s="73" t="s">
        <v>145</v>
      </c>
      <c r="B19" s="114">
        <f aca="true" t="shared" si="4" ref="B19:L19">B8/$L$8</f>
        <v>0.06489007328447702</v>
      </c>
      <c r="C19" s="114">
        <f t="shared" si="4"/>
        <v>0.06288030202087497</v>
      </c>
      <c r="D19" s="114">
        <f t="shared" si="4"/>
        <v>0.021796580057739285</v>
      </c>
      <c r="E19" s="114">
        <f t="shared" si="4"/>
        <v>0.14956695536309128</v>
      </c>
      <c r="F19" s="114">
        <f t="shared" si="4"/>
        <v>0.11667777037530536</v>
      </c>
      <c r="G19" s="114">
        <f t="shared" si="4"/>
        <v>0.20174328225627358</v>
      </c>
      <c r="H19" s="114">
        <f t="shared" si="4"/>
        <v>0.07195203197868089</v>
      </c>
      <c r="I19" s="114">
        <f t="shared" si="4"/>
        <v>0.3903730846102598</v>
      </c>
      <c r="J19" s="114">
        <f t="shared" si="4"/>
        <v>0.3076171441261381</v>
      </c>
      <c r="K19" s="114">
        <f t="shared" si="4"/>
        <v>0.15244281590051076</v>
      </c>
      <c r="L19" s="114">
        <f t="shared" si="4"/>
        <v>1</v>
      </c>
    </row>
    <row r="20" spans="1:12" ht="15">
      <c r="A20" s="73" t="s">
        <v>146</v>
      </c>
      <c r="B20" s="114">
        <f aca="true" t="shared" si="5" ref="B20:L20">B9/$L$9</f>
        <v>0.07355715682040324</v>
      </c>
      <c r="C20" s="114">
        <f t="shared" si="5"/>
        <v>0.09724274316368513</v>
      </c>
      <c r="D20" s="114">
        <f t="shared" si="5"/>
        <v>0.04891687313890846</v>
      </c>
      <c r="E20" s="114">
        <f t="shared" si="5"/>
        <v>0.21971677312299684</v>
      </c>
      <c r="F20" s="114">
        <f t="shared" si="5"/>
        <v>0.044211579114859186</v>
      </c>
      <c r="G20" s="114">
        <f t="shared" si="5"/>
        <v>0.1612529266019594</v>
      </c>
      <c r="H20" s="114">
        <f t="shared" si="5"/>
        <v>0.05932762030323006</v>
      </c>
      <c r="I20" s="114">
        <f t="shared" si="5"/>
        <v>0.26479212602004865</v>
      </c>
      <c r="J20" s="114">
        <f t="shared" si="5"/>
        <v>0.2920237310481213</v>
      </c>
      <c r="K20" s="114">
        <f t="shared" si="5"/>
        <v>0.22346736980883322</v>
      </c>
      <c r="L20" s="114">
        <f t="shared" si="5"/>
        <v>1</v>
      </c>
    </row>
    <row r="21" spans="1:12" ht="15">
      <c r="A21" s="71">
        <v>2018</v>
      </c>
      <c r="B21" s="84">
        <f aca="true" t="shared" si="6" ref="B21:L21">B10/$L$10</f>
        <v>0.06761304578526935</v>
      </c>
      <c r="C21" s="84">
        <f t="shared" si="6"/>
        <v>0.07744753846936625</v>
      </c>
      <c r="D21" s="84">
        <f t="shared" si="6"/>
        <v>0.022823582430202723</v>
      </c>
      <c r="E21" s="84">
        <f t="shared" si="6"/>
        <v>0.1678841666848383</v>
      </c>
      <c r="F21" s="84">
        <f t="shared" si="6"/>
        <v>0.09146150882778371</v>
      </c>
      <c r="G21" s="84">
        <f t="shared" si="6"/>
        <v>0.19067140583091652</v>
      </c>
      <c r="H21" s="84">
        <f t="shared" si="6"/>
        <v>0.06966280700989264</v>
      </c>
      <c r="I21" s="84">
        <f t="shared" si="6"/>
        <v>0.35179572166859285</v>
      </c>
      <c r="J21" s="84">
        <f t="shared" si="6"/>
        <v>0.2983274820645893</v>
      </c>
      <c r="K21" s="84">
        <f t="shared" si="6"/>
        <v>0.18199262958197954</v>
      </c>
      <c r="L21" s="78">
        <f t="shared" si="6"/>
        <v>1</v>
      </c>
    </row>
    <row r="22" spans="1:12" ht="15">
      <c r="A22" s="73" t="s">
        <v>145</v>
      </c>
      <c r="B22" s="79">
        <f aca="true" t="shared" si="7" ref="B22:L22">B11/$L$11</f>
        <v>0.0609066974892442</v>
      </c>
      <c r="C22" s="79">
        <f t="shared" si="7"/>
        <v>0.06161304822449111</v>
      </c>
      <c r="D22" s="79">
        <f t="shared" si="7"/>
        <v>0.017690875232774673</v>
      </c>
      <c r="E22" s="79">
        <f t="shared" si="7"/>
        <v>0.14021062094651</v>
      </c>
      <c r="F22" s="79">
        <f t="shared" si="7"/>
        <v>0.11286628566536099</v>
      </c>
      <c r="G22" s="79">
        <f t="shared" si="7"/>
        <v>0.19817419037222544</v>
      </c>
      <c r="H22" s="79">
        <f t="shared" si="7"/>
        <v>0.07237954579507266</v>
      </c>
      <c r="I22" s="79">
        <f t="shared" si="7"/>
        <v>0.3834200218326591</v>
      </c>
      <c r="J22" s="79">
        <f t="shared" si="7"/>
        <v>0.33563432436481944</v>
      </c>
      <c r="K22" s="79">
        <f t="shared" si="7"/>
        <v>0.14073503285601147</v>
      </c>
      <c r="L22" s="79">
        <f t="shared" si="7"/>
        <v>1</v>
      </c>
    </row>
    <row r="23" spans="1:12" ht="15">
      <c r="A23" s="73" t="s">
        <v>146</v>
      </c>
      <c r="B23" s="79">
        <f aca="true" t="shared" si="8" ref="B23:L23">B12/$L$12</f>
        <v>0.08180973742042184</v>
      </c>
      <c r="C23" s="79">
        <f t="shared" si="8"/>
        <v>0.11096762500283196</v>
      </c>
      <c r="D23" s="79">
        <f t="shared" si="8"/>
        <v>0.033689027843856904</v>
      </c>
      <c r="E23" s="79">
        <f t="shared" si="8"/>
        <v>0.2264663902671107</v>
      </c>
      <c r="F23" s="79">
        <f t="shared" si="8"/>
        <v>0.046149663562835584</v>
      </c>
      <c r="G23" s="79">
        <f t="shared" si="8"/>
        <v>0.17478873558531005</v>
      </c>
      <c r="H23" s="79">
        <f t="shared" si="8"/>
        <v>0.06391173338770702</v>
      </c>
      <c r="I23" s="79">
        <f t="shared" si="8"/>
        <v>0.2848501325358527</v>
      </c>
      <c r="J23" s="79">
        <f t="shared" si="8"/>
        <v>0.21935250005663925</v>
      </c>
      <c r="K23" s="79">
        <f t="shared" si="8"/>
        <v>0.2693309771403974</v>
      </c>
      <c r="L23" s="79">
        <f t="shared" si="8"/>
        <v>1</v>
      </c>
    </row>
    <row r="24" spans="1:12" ht="15">
      <c r="A24" s="71" t="s">
        <v>141</v>
      </c>
      <c r="B24" s="85">
        <f aca="true" t="shared" si="9" ref="B24:K26">(B21-B18)*100</f>
        <v>-0.012135777153281235</v>
      </c>
      <c r="C24" s="85">
        <f t="shared" si="9"/>
        <v>0.32903021523871395</v>
      </c>
      <c r="D24" s="85">
        <f t="shared" si="9"/>
        <v>-0.7873231516519842</v>
      </c>
      <c r="E24" s="85">
        <f t="shared" si="9"/>
        <v>-0.4704287135665536</v>
      </c>
      <c r="F24" s="85">
        <f t="shared" si="9"/>
        <v>-0.14345845084340475</v>
      </c>
      <c r="G24" s="85">
        <f t="shared" si="9"/>
        <v>0.22160933798710258</v>
      </c>
      <c r="H24" s="85">
        <f t="shared" si="9"/>
        <v>0.18538060923451033</v>
      </c>
      <c r="I24" s="85">
        <f t="shared" si="9"/>
        <v>0.2635314963782054</v>
      </c>
      <c r="J24" s="85">
        <f t="shared" si="9"/>
        <v>-0.4172275493988242</v>
      </c>
      <c r="K24" s="85">
        <f t="shared" si="9"/>
        <v>0.6241247665871724</v>
      </c>
      <c r="L24" s="78"/>
    </row>
    <row r="25" spans="1:12" ht="15">
      <c r="A25" s="73" t="s">
        <v>145</v>
      </c>
      <c r="B25" s="86">
        <f t="shared" si="9"/>
        <v>-0.3983375795232814</v>
      </c>
      <c r="C25" s="86">
        <f t="shared" si="9"/>
        <v>-0.12672537963838576</v>
      </c>
      <c r="D25" s="86">
        <f t="shared" si="9"/>
        <v>-0.4105704824964612</v>
      </c>
      <c r="E25" s="86">
        <f t="shared" si="9"/>
        <v>-0.9356334416581291</v>
      </c>
      <c r="F25" s="86">
        <f t="shared" si="9"/>
        <v>-0.3811484709944371</v>
      </c>
      <c r="G25" s="86">
        <f t="shared" si="9"/>
        <v>-0.35690918840481367</v>
      </c>
      <c r="H25" s="86">
        <f t="shared" si="9"/>
        <v>0.0427513816391778</v>
      </c>
      <c r="I25" s="86">
        <f t="shared" si="9"/>
        <v>-0.6953062777600716</v>
      </c>
      <c r="J25" s="86">
        <f t="shared" si="9"/>
        <v>2.8017180238681325</v>
      </c>
      <c r="K25" s="86">
        <f t="shared" si="9"/>
        <v>-1.1707783044499291</v>
      </c>
      <c r="L25" s="87"/>
    </row>
    <row r="26" spans="1:12" ht="15">
      <c r="A26" s="73" t="s">
        <v>146</v>
      </c>
      <c r="B26" s="86">
        <f t="shared" si="9"/>
        <v>0.82525806000186</v>
      </c>
      <c r="C26" s="86">
        <f t="shared" si="9"/>
        <v>1.372488183914683</v>
      </c>
      <c r="D26" s="86">
        <f t="shared" si="9"/>
        <v>-1.5227845295051556</v>
      </c>
      <c r="E26" s="86">
        <f t="shared" si="9"/>
        <v>0.6749617144113873</v>
      </c>
      <c r="F26" s="86">
        <f t="shared" si="9"/>
        <v>0.19380844479763987</v>
      </c>
      <c r="G26" s="86">
        <f t="shared" si="9"/>
        <v>1.3535808983350661</v>
      </c>
      <c r="H26" s="86">
        <f t="shared" si="9"/>
        <v>0.45841130844769606</v>
      </c>
      <c r="I26" s="86">
        <f t="shared" si="9"/>
        <v>2.0058006515804028</v>
      </c>
      <c r="J26" s="86">
        <f t="shared" si="9"/>
        <v>-7.267123099148204</v>
      </c>
      <c r="K26" s="86">
        <f t="shared" si="9"/>
        <v>4.5863607331564165</v>
      </c>
      <c r="L26" s="87"/>
    </row>
    <row r="27" ht="15.75" thickBot="1"/>
    <row r="28" spans="1:12" ht="15">
      <c r="A28" s="50" t="s">
        <v>19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</row>
    <row r="29" spans="1:10" ht="15">
      <c r="A29" s="143" t="s">
        <v>5</v>
      </c>
      <c r="B29" s="143"/>
      <c r="C29" s="143"/>
      <c r="D29" s="49"/>
      <c r="E29" s="49"/>
      <c r="F29" s="49"/>
      <c r="G29" s="49"/>
      <c r="H29" s="49"/>
      <c r="I29" s="49"/>
      <c r="J29" s="49"/>
    </row>
    <row r="30" spans="1:10" ht="15">
      <c r="A30" s="116" t="s">
        <v>148</v>
      </c>
      <c r="B30" s="116"/>
      <c r="C30" s="116"/>
      <c r="D30" s="117"/>
      <c r="E30" s="117"/>
      <c r="F30" s="117"/>
      <c r="G30" s="117"/>
      <c r="H30" s="117"/>
      <c r="I30" s="117"/>
      <c r="J30" s="117"/>
    </row>
    <row r="32" ht="15">
      <c r="J32" s="72"/>
    </row>
  </sheetData>
  <sheetProtection/>
  <mergeCells count="8">
    <mergeCell ref="A29:C29"/>
    <mergeCell ref="A30:J30"/>
    <mergeCell ref="B3:J3"/>
    <mergeCell ref="K3:K5"/>
    <mergeCell ref="L3:L5"/>
    <mergeCell ref="B4:E4"/>
    <mergeCell ref="F4:I4"/>
    <mergeCell ref="J4:J5"/>
  </mergeCells>
  <printOptions/>
  <pageMargins left="0.7" right="0.7" top="0.75" bottom="0.75" header="0.3" footer="0.3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l'Education Nationale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Administration centrale</dc:creator>
  <cp:keywords/>
  <dc:description/>
  <cp:lastModifiedBy>Cédric MAMARI</cp:lastModifiedBy>
  <cp:lastPrinted>2017-11-30T09:12:47Z</cp:lastPrinted>
  <dcterms:created xsi:type="dcterms:W3CDTF">2016-03-11T15:56:45Z</dcterms:created>
  <dcterms:modified xsi:type="dcterms:W3CDTF">2019-02-03T18:11:50Z</dcterms:modified>
  <cp:category/>
  <cp:version/>
  <cp:contentType/>
  <cp:contentStatus/>
</cp:coreProperties>
</file>