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15" windowWidth="20730" windowHeight="11760" activeTab="0"/>
  </bookViews>
  <sheets>
    <sheet name="Onglet méthodologique" sheetId="1" r:id="rId1"/>
    <sheet name="Tableau 1" sheetId="2" r:id="rId2"/>
    <sheet name="Tableau 2" sheetId="3" r:id="rId3"/>
    <sheet name="Tableau 3" sheetId="4" r:id="rId4"/>
    <sheet name="Tableau 4" sheetId="5" r:id="rId5"/>
    <sheet name="Annexe 1" sheetId="6" r:id="rId6"/>
    <sheet name="Annexe 2" sheetId="7" r:id="rId7"/>
    <sheet name="Annexe 3" sheetId="8" r:id="rId8"/>
    <sheet name="Annexe 4" sheetId="9" r:id="rId9"/>
    <sheet name="Annexe 5" sheetId="10" r:id="rId10"/>
    <sheet name="Annexe 6" sheetId="11" r:id="rId11"/>
  </sheets>
  <definedNames/>
  <calcPr fullCalcOnLoad="1"/>
</workbook>
</file>

<file path=xl/sharedStrings.xml><?xml version="1.0" encoding="utf-8"?>
<sst xmlns="http://schemas.openxmlformats.org/spreadsheetml/2006/main" count="378" uniqueCount="178">
  <si>
    <t>Public</t>
  </si>
  <si>
    <t xml:space="preserve">  Évolution annuelle en %</t>
  </si>
  <si>
    <t xml:space="preserve">  % par rapport à l'effectif total</t>
  </si>
  <si>
    <t>Privé</t>
  </si>
  <si>
    <t>Public + Privé</t>
  </si>
  <si>
    <t>Champ : France métropolitaine + DOM</t>
  </si>
  <si>
    <t xml:space="preserve"> dont femmes</t>
  </si>
  <si>
    <t xml:space="preserve">  dont femmes</t>
  </si>
  <si>
    <t>Total</t>
  </si>
  <si>
    <t xml:space="preserve">  dont femmes, en %</t>
  </si>
  <si>
    <t>-</t>
  </si>
  <si>
    <t>dont Agriculture</t>
  </si>
  <si>
    <t>Services</t>
  </si>
  <si>
    <t xml:space="preserve"> S</t>
  </si>
  <si>
    <t xml:space="preserve"> ES</t>
  </si>
  <si>
    <t xml:space="preserve"> L</t>
  </si>
  <si>
    <t xml:space="preserve"> Autres</t>
  </si>
  <si>
    <t>Autres origines (1)</t>
  </si>
  <si>
    <t xml:space="preserve"> Evolution annuelle en %</t>
  </si>
  <si>
    <t>n.s.</t>
  </si>
  <si>
    <t>(1) Brevet de technicien, université, IUT, vie active, étudiants étrangers et autres</t>
  </si>
  <si>
    <t>Lettres et arts</t>
  </si>
  <si>
    <t>Produc-tion</t>
  </si>
  <si>
    <t xml:space="preserve">Total </t>
  </si>
  <si>
    <t>1ère année</t>
  </si>
  <si>
    <t>2ème année</t>
  </si>
  <si>
    <t>3ème année</t>
  </si>
  <si>
    <t>Total des spécialités disciplinaires</t>
  </si>
  <si>
    <t>Ensemble</t>
  </si>
  <si>
    <t>Autres Ministères</t>
  </si>
  <si>
    <t>Spécialités disciplinaires</t>
  </si>
  <si>
    <t xml:space="preserve"> Lettres et Arts</t>
  </si>
  <si>
    <t>Spécialités de la production</t>
  </si>
  <si>
    <t xml:space="preserve">  Agriculture, pêche, forêt et espaces verts</t>
  </si>
  <si>
    <t xml:space="preserve"> Génie civil, construction et bois</t>
  </si>
  <si>
    <t xml:space="preserve"> Matériaux souples</t>
  </si>
  <si>
    <t xml:space="preserve"> Mécanique, électricité et électronique</t>
  </si>
  <si>
    <t xml:space="preserve"> Spécialités pluritechnologiques de la production</t>
  </si>
  <si>
    <t xml:space="preserve"> Transformations</t>
  </si>
  <si>
    <t>Spécialités des services</t>
  </si>
  <si>
    <t xml:space="preserve"> Services à la collectivité</t>
  </si>
  <si>
    <t xml:space="preserve"> Echanges et gestion</t>
  </si>
  <si>
    <t xml:space="preserve"> Communication et information</t>
  </si>
  <si>
    <t xml:space="preserve"> Services aux personnes</t>
  </si>
  <si>
    <t xml:space="preserve"> Spécialités plurivalentes des services</t>
  </si>
  <si>
    <t>Groupes de spécialités de formation</t>
  </si>
  <si>
    <t>Répartition (%)</t>
  </si>
  <si>
    <t>Part du privé (%)</t>
  </si>
  <si>
    <t>Part des femmes (%)</t>
  </si>
  <si>
    <t>Musique, arts du spectacle</t>
  </si>
  <si>
    <t>Technologies industrielles fondamentales</t>
  </si>
  <si>
    <t>Technologies de commandes des transformations industrielles</t>
  </si>
  <si>
    <t>Spécialités plurivalentes de l'agronomie et de l'agriculture</t>
  </si>
  <si>
    <t>Productions végétales, cultures spécialisées, protection des cultures</t>
  </si>
  <si>
    <t>Productions animales, élevages spécialisés, soins aux animaux</t>
  </si>
  <si>
    <t>Forêts, espaces verts, faune sauvage, pêche</t>
  </si>
  <si>
    <t>Aménagement paysager, parcs, jardins, espaces verts, terrains de sport</t>
  </si>
  <si>
    <t>Spécialités pluritechnologiques des transformations</t>
  </si>
  <si>
    <t>Agroalimentaire, alimentation, cuisine</t>
  </si>
  <si>
    <t>Transformations chimiques et apparentées</t>
  </si>
  <si>
    <t>Métallurgie</t>
  </si>
  <si>
    <t>Matériaux de construction, verre, céramique</t>
  </si>
  <si>
    <t>Plasturgie, matériaux composites</t>
  </si>
  <si>
    <t>Papier, carton</t>
  </si>
  <si>
    <t>Énergie, génie climatique</t>
  </si>
  <si>
    <t>Spécialités pluritechnologiques génie civil, construction, bois</t>
  </si>
  <si>
    <t>Mines et carrières, génie civil, topographie</t>
  </si>
  <si>
    <t>Bâtiment : construction et couverture</t>
  </si>
  <si>
    <t>Bâtiment : finitions</t>
  </si>
  <si>
    <t>Travail du bois et de l'ameublement</t>
  </si>
  <si>
    <t>Textile</t>
  </si>
  <si>
    <t>Habillement</t>
  </si>
  <si>
    <t>Cuirs et peaux</t>
  </si>
  <si>
    <t>Spécialités pluritechnologiques en mécanique-électricité</t>
  </si>
  <si>
    <t>Mécanique générale et de précision, usinage</t>
  </si>
  <si>
    <t>Moteurs et mécanique auto</t>
  </si>
  <si>
    <t>Mécanique aéronautique et spatiale</t>
  </si>
  <si>
    <t>Structures métalliques</t>
  </si>
  <si>
    <t>Électricité, électronique</t>
  </si>
  <si>
    <t>Total des spécialités de la production</t>
  </si>
  <si>
    <t>Spécialités plurivalentes des services</t>
  </si>
  <si>
    <t>Transport, manutention, magasinage</t>
  </si>
  <si>
    <t>Commerce, vente</t>
  </si>
  <si>
    <t>Finances, banque, assurances</t>
  </si>
  <si>
    <t>Comptabilité, gestion</t>
  </si>
  <si>
    <t>Spécialités plurivalentes de la communication</t>
  </si>
  <si>
    <t>Journalisme et communication</t>
  </si>
  <si>
    <t>Techniques de l'imprimerie et de l'édition</t>
  </si>
  <si>
    <t>Techniques de l'image et du son, métiers connexes du spectacle</t>
  </si>
  <si>
    <t>Secrétariat, bureautique</t>
  </si>
  <si>
    <t>Informatique, traitement de l'information, transmission des données</t>
  </si>
  <si>
    <t>Spécialités plurivalentes sanitaires et sociales</t>
  </si>
  <si>
    <t>Santé</t>
  </si>
  <si>
    <t>Travail social</t>
  </si>
  <si>
    <t>Accueil, hôtellerie, tourisme</t>
  </si>
  <si>
    <t>Coiffure, esthétique, autres spécialités des services aux personnes</t>
  </si>
  <si>
    <t>Nettoyage, assainissement, protection de l'environnement</t>
  </si>
  <si>
    <t>Application des droits et statuts des personnes</t>
  </si>
  <si>
    <t>Total des spécialités des services</t>
  </si>
  <si>
    <t>Ensemble des spécialités</t>
  </si>
  <si>
    <t>L’utilisation du point (.) représente un pourcentage inférieur à 1 ; l’utilisation du tiret (-) rend compte d’une valeur nulle.</t>
  </si>
  <si>
    <t>Hommes</t>
  </si>
  <si>
    <t>Femmes</t>
  </si>
  <si>
    <t xml:space="preserve"> dont redoublements</t>
  </si>
  <si>
    <t>Bacheliers généraux</t>
  </si>
  <si>
    <t>Bacheliers technologiques</t>
  </si>
  <si>
    <t xml:space="preserve"> STMG</t>
  </si>
  <si>
    <t xml:space="preserve"> dont BTS en 1 an</t>
  </si>
  <si>
    <t xml:space="preserve"> dont mise à niveau</t>
  </si>
  <si>
    <t>2014-2015</t>
  </si>
  <si>
    <t>S</t>
  </si>
  <si>
    <t>ES</t>
  </si>
  <si>
    <t>L</t>
  </si>
  <si>
    <t>Autres</t>
  </si>
  <si>
    <t xml:space="preserve"> Production</t>
  </si>
  <si>
    <t xml:space="preserve"> Services</t>
  </si>
  <si>
    <t>2015-2016</t>
  </si>
  <si>
    <t>2013-2014</t>
  </si>
  <si>
    <t>2012-2013</t>
  </si>
  <si>
    <t>2011-2012</t>
  </si>
  <si>
    <t>2010-2011</t>
  </si>
  <si>
    <t>2009-2010</t>
  </si>
  <si>
    <t>2008-2009</t>
  </si>
  <si>
    <t>Bacheliers professionnels</t>
  </si>
  <si>
    <t xml:space="preserve"> Lettres et arts</t>
  </si>
  <si>
    <t>Total bacheliers  session 2015</t>
  </si>
  <si>
    <t>dont inscrits en STS à la rentrée 2015-2016</t>
  </si>
  <si>
    <t xml:space="preserve"> STI2D / STI2A</t>
  </si>
  <si>
    <t>Progression annuelle bacheliers</t>
  </si>
  <si>
    <t>Progression annuelle néo-bacheliers entrants en STS</t>
  </si>
  <si>
    <t>- au DTS (diplôme de technicien supérieur),</t>
  </si>
  <si>
    <t>- au DMA (diplôme des métiers d'art).</t>
  </si>
  <si>
    <t>Les STS sont des classes qui préparent au brevet de technicien supérieur (BTS). Y sont assimilées les classes de mises à niveau pour STS et les préparations :</t>
  </si>
  <si>
    <r>
      <t>Les trois premiers tableaux de la Note Flash ainsi que les tableaux annexes  1 et 2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ont pour champ l'ensemble des inscrits dans les STS et assimilés.</t>
    </r>
  </si>
  <si>
    <t>Néo-bacheliers</t>
  </si>
  <si>
    <t>Champ des différents tableaux</t>
  </si>
  <si>
    <t>STG / STMG</t>
  </si>
  <si>
    <t>STI / STI2D / STI2A</t>
  </si>
  <si>
    <t>2016-2017</t>
  </si>
  <si>
    <t>Effectifs   2016-2017</t>
  </si>
  <si>
    <t>En effectifs</t>
  </si>
  <si>
    <t>évolution en %</t>
  </si>
  <si>
    <t>En proportion</t>
  </si>
  <si>
    <t>évolution en points</t>
  </si>
  <si>
    <t>dont inscrits en STS à la rentrée 2016-2017</t>
  </si>
  <si>
    <t>Le quatrième tableau de la Note Flash et les tableaux annexe 3 et 4 ont pour champ l'ensemble des nouveaux inscrits en STS et assimilés. Les étudiants inscrits en STS en provenance de classe de mise à niveau sont néanmoins considérés comme nouveaux entrants.</t>
  </si>
  <si>
    <t>Evolution annuelle (%)</t>
  </si>
  <si>
    <t>dont public</t>
  </si>
  <si>
    <t>dont privé</t>
  </si>
  <si>
    <t>Cette Note Flash s'intéresse aux inscrits en formation initiale sous statut scolaire en sections de techniciens supérieurs (STS) et assimilés à la rentrée 2017-2018, dans des établissements publics ou privés quel que soit le Ministère de tutelle, en France métropolitaine et dans les DOM.</t>
  </si>
  <si>
    <t xml:space="preserve">- au DECESF (diplôme d'état de conseiller en économie sociale et familiale), </t>
  </si>
  <si>
    <t>Le tableau annexe 5 a pour champ les nouveaux inscrits en STS et assimilés néo-bacheliers. Ce sont les étudiants inscrits en STS à la rentrée 2017 et qui ont obtenu le baccalauréat à la session 2017.</t>
  </si>
  <si>
    <t>Le tableau annexe 6 a pour champ l'ensemble des inscrits en STS et assimilés en apprentissage au 31 décembre 2016. Les données au 31 décembre 2017 relatives à l'année scolaire 2017-2018 seront disponibles ultérieurement.</t>
  </si>
  <si>
    <t>Tableau 1 - Effectifs par année en 2017-2018</t>
  </si>
  <si>
    <t>Source : MESRI-SIES / Système d'information Scolarité du MEN, Safran du Ministère en charge de l’agriculture.</t>
  </si>
  <si>
    <t>2017-2018</t>
  </si>
  <si>
    <t>Tableau 2 - Evolution des effectifs en 2017-2018</t>
  </si>
  <si>
    <t>Tableau 3 - Effectifs selon le ministère de tutelle en 2017-2018</t>
  </si>
  <si>
    <t>dont MEN et MESRI</t>
  </si>
  <si>
    <t>Tableau 4 - Origine des nouveaux entrants en 2017-2018</t>
  </si>
  <si>
    <t xml:space="preserve"> Effectifs d'entrants 2017</t>
  </si>
  <si>
    <t>Ministère de l'éducation nationale et Ministère de l'enseignement supérieur, de la recherche et de l'innovation</t>
  </si>
  <si>
    <t>Ministère en charge de l'Agriculture</t>
  </si>
  <si>
    <t>Effectifs   2017-2018</t>
  </si>
  <si>
    <t>Tableau Annexe 3 - origine scolaire des étudiants entrant en première année de STS et assimilés, de 2008 à 2017</t>
  </si>
  <si>
    <t>Tableau annexe 4 - origine scolaire des étudiants entrant en première année de STS et assimilés en 2016 et en 2017</t>
  </si>
  <si>
    <t>Tableau Annexe 5 - Effectifs des néo-bacheliers nouveaux entrants en STS en 2017-2018</t>
  </si>
  <si>
    <t>Sources : MESRI-SIES / Systèmes d'information Scolarité et Ocean du MEN, Safran du Ministère en charge de l’agriculture.</t>
  </si>
  <si>
    <t>NB : les données sur les bacheliers 2017 sont provisoires.</t>
  </si>
  <si>
    <t>Total bacheliers  session 2017 (données provisoires)</t>
  </si>
  <si>
    <t>dont inscrits en STS à la rentrée 2017-2018</t>
  </si>
  <si>
    <t xml:space="preserve">Total bacheliers  session 2016 </t>
  </si>
  <si>
    <t>Source : MEN-DEPP – Enquête SIFA</t>
  </si>
  <si>
    <t>Tableau Annexe 2 - Répartition des étudiants en sections de techniciens supérieurs par groupe de spécialité de formation en 2017-2018</t>
  </si>
  <si>
    <t>Tableau Annexe 1 - Répartition des étudiants en sections de techniciens supérieurs par année et par domaine de spécialité en 2017-2018</t>
  </si>
  <si>
    <t xml:space="preserve"> STI2D / STD2A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</si>
  <si>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66,3 % des étudiants en STS, classes de mise à niveau pour BTS ou DMA sont inscrits dans le secteur des services. Les établissements privés scolarisent 37,2 % d’entre eux. Les femmes représentent 60,8 % des étudiants formés dans ce secteur.</t>
    </r>
  </si>
  <si>
    <t>Tableau Annexe 6 - Répartition des étudiants en apprentissage en sections de technicien supérieur par domaine de spécialité en 2014-2015, 2015-2016 et 2016-2017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</si>
</sst>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_-* #,##0.0\ _€_-;\-* #,##0.0\ _€_-;_-* &quot;-&quot;??\ _€_-;_-@_-"/>
    <numFmt numFmtId="169" formatCode="_-* #,##0\ _€_-;\-* #,##0\ _€_-;_-* &quot;-&quot;??\ _€_-;_-@_-"/>
    <numFmt numFmtId="170" formatCode="#,##0.0"/>
    <numFmt numFmtId="171" formatCode="0.0%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b/>
      <sz val="10"/>
      <color indexed="8"/>
      <name val="Arial"/>
      <family val="2"/>
    </font>
    <font>
      <b/>
      <i/>
      <sz val="8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70C0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b/>
      <sz val="8"/>
      <color rgb="FFFFFFFF"/>
      <name val="Arial"/>
      <family val="2"/>
    </font>
    <font>
      <b/>
      <sz val="10"/>
      <color theme="1"/>
      <name val="Arial"/>
      <family val="2"/>
    </font>
    <font>
      <b/>
      <i/>
      <sz val="8"/>
      <color rgb="FF0070C0"/>
      <name val="Calibri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 style="thin">
        <color rgb="FFFFFFFF"/>
      </left>
      <right style="thin">
        <color rgb="FFFFFFFF"/>
      </right>
      <top>
        <color rgb="FF000000"/>
      </top>
      <bottom>
        <color rgb="FF000000"/>
      </bottom>
    </border>
    <border>
      <left>
        <color indexed="63"/>
      </left>
      <right>
        <color indexed="63"/>
      </right>
      <top style="dashDot">
        <color theme="3" tint="0.3999499976634979"/>
      </top>
      <bottom>
        <color indexed="63"/>
      </bottom>
    </border>
    <border>
      <left style="thin">
        <color indexed="9"/>
      </left>
      <right style="thin">
        <color indexed="9"/>
      </right>
      <top style="dashDot">
        <color theme="3" tint="0.3999499976634979"/>
      </top>
      <bottom>
        <color indexed="63"/>
      </bottom>
    </border>
    <border>
      <left style="thin">
        <color indexed="9"/>
      </left>
      <right style="thin">
        <color indexed="9"/>
      </right>
      <top style="dashDot">
        <color rgb="FF0070C0"/>
      </top>
      <bottom>
        <color indexed="63"/>
      </bottom>
    </border>
    <border>
      <left>
        <color indexed="63"/>
      </left>
      <right>
        <color indexed="63"/>
      </right>
      <top style="dashDot">
        <color rgb="FF0070C0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rgb="FF000000"/>
      </left>
      <right style="thin">
        <color rgb="FFFFFFFF"/>
      </right>
      <top>
        <color rgb="FF000000"/>
      </top>
      <bottom>
        <color rgb="FF00000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34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0" fillId="33" borderId="0" xfId="0" applyFill="1" applyAlignment="1">
      <alignment vertical="top"/>
    </xf>
    <xf numFmtId="0" fontId="2" fillId="33" borderId="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right" vertical="center" wrapText="1"/>
    </xf>
    <xf numFmtId="3" fontId="47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70" fontId="47" fillId="0" borderId="0" xfId="0" applyNumberFormat="1" applyFont="1" applyAlignment="1">
      <alignment horizontal="right" vertical="center"/>
    </xf>
    <xf numFmtId="170" fontId="3" fillId="0" borderId="0" xfId="0" applyNumberFormat="1" applyFont="1" applyAlignment="1">
      <alignment horizontal="right" vertical="center"/>
    </xf>
    <xf numFmtId="0" fontId="2" fillId="33" borderId="0" xfId="0" applyFont="1" applyFill="1" applyBorder="1" applyAlignment="1">
      <alignment horizontal="right" vertical="center" wrapText="1"/>
    </xf>
    <xf numFmtId="170" fontId="2" fillId="33" borderId="10" xfId="0" applyNumberFormat="1" applyFont="1" applyFill="1" applyBorder="1" applyAlignment="1">
      <alignment vertical="center" wrapText="1"/>
    </xf>
    <xf numFmtId="170" fontId="2" fillId="33" borderId="0" xfId="0" applyNumberFormat="1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3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69" fontId="47" fillId="0" borderId="12" xfId="47" applyNumberFormat="1" applyFont="1" applyFill="1" applyBorder="1" applyAlignment="1">
      <alignment vertical="top" wrapText="1"/>
    </xf>
    <xf numFmtId="0" fontId="49" fillId="0" borderId="12" xfId="0" applyFont="1" applyFill="1" applyBorder="1" applyAlignment="1">
      <alignment horizontal="right" vertical="top" wrapText="1"/>
    </xf>
    <xf numFmtId="0" fontId="47" fillId="0" borderId="12" xfId="0" applyFont="1" applyFill="1" applyBorder="1" applyAlignment="1">
      <alignment horizontal="right" vertical="top" wrapText="1"/>
    </xf>
    <xf numFmtId="3" fontId="50" fillId="34" borderId="12" xfId="0" applyNumberFormat="1" applyFont="1" applyFill="1" applyBorder="1" applyAlignment="1">
      <alignment horizontal="right" vertical="top" wrapText="1"/>
    </xf>
    <xf numFmtId="164" fontId="50" fillId="34" borderId="12" xfId="0" applyNumberFormat="1" applyFont="1" applyFill="1" applyBorder="1" applyAlignment="1">
      <alignment horizontal="right" vertical="top" wrapText="1"/>
    </xf>
    <xf numFmtId="0" fontId="51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3" fontId="47" fillId="0" borderId="10" xfId="0" applyNumberFormat="1" applyFont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47" fillId="0" borderId="12" xfId="0" applyNumberFormat="1" applyFont="1" applyFill="1" applyBorder="1" applyAlignment="1">
      <alignment horizontal="right" vertical="top" wrapText="1"/>
    </xf>
    <xf numFmtId="0" fontId="4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9" fontId="3" fillId="0" borderId="12" xfId="47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9" fontId="50" fillId="34" borderId="12" xfId="47" applyNumberFormat="1" applyFont="1" applyFill="1" applyBorder="1" applyAlignment="1">
      <alignment vertical="center" wrapText="1"/>
    </xf>
    <xf numFmtId="0" fontId="50" fillId="34" borderId="12" xfId="0" applyFont="1" applyFill="1" applyBorder="1" applyAlignment="1">
      <alignment horizontal="right" vertical="center" wrapText="1"/>
    </xf>
    <xf numFmtId="164" fontId="50" fillId="34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48" fillId="0" borderId="11" xfId="0" applyFont="1" applyBorder="1" applyAlignment="1">
      <alignment/>
    </xf>
    <xf numFmtId="164" fontId="3" fillId="0" borderId="11" xfId="0" applyNumberFormat="1" applyFont="1" applyBorder="1" applyAlignment="1">
      <alignment vertical="center" wrapText="1"/>
    </xf>
    <xf numFmtId="0" fontId="47" fillId="0" borderId="13" xfId="0" applyFont="1" applyBorder="1" applyAlignment="1">
      <alignment vertical="center"/>
    </xf>
    <xf numFmtId="164" fontId="47" fillId="0" borderId="14" xfId="0" applyNumberFormat="1" applyFont="1" applyBorder="1" applyAlignment="1">
      <alignment horizontal="right" vertical="center" wrapText="1"/>
    </xf>
    <xf numFmtId="164" fontId="47" fillId="0" borderId="14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right" vertical="center" wrapText="1"/>
    </xf>
    <xf numFmtId="171" fontId="47" fillId="0" borderId="0" xfId="52" applyNumberFormat="1" applyFont="1" applyAlignment="1">
      <alignment horizontal="right" vertical="center"/>
    </xf>
    <xf numFmtId="171" fontId="2" fillId="33" borderId="10" xfId="52" applyNumberFormat="1" applyFont="1" applyFill="1" applyBorder="1" applyAlignment="1">
      <alignment vertical="center" wrapText="1"/>
    </xf>
    <xf numFmtId="171" fontId="3" fillId="0" borderId="0" xfId="52" applyNumberFormat="1" applyFont="1" applyAlignment="1">
      <alignment horizontal="right" vertical="center"/>
    </xf>
    <xf numFmtId="0" fontId="45" fillId="0" borderId="0" xfId="0" applyFont="1" applyAlignment="1">
      <alignment/>
    </xf>
    <xf numFmtId="0" fontId="0" fillId="0" borderId="0" xfId="0" applyAlignment="1" quotePrefix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7" fillId="35" borderId="13" xfId="0" applyFont="1" applyFill="1" applyBorder="1" applyAlignment="1">
      <alignment vertical="center"/>
    </xf>
    <xf numFmtId="164" fontId="47" fillId="35" borderId="14" xfId="0" applyNumberFormat="1" applyFont="1" applyFill="1" applyBorder="1" applyAlignment="1">
      <alignment horizontal="right" vertical="center" wrapText="1"/>
    </xf>
    <xf numFmtId="164" fontId="47" fillId="35" borderId="14" xfId="0" applyNumberFormat="1" applyFont="1" applyFill="1" applyBorder="1" applyAlignment="1">
      <alignment vertical="center" wrapText="1"/>
    </xf>
    <xf numFmtId="164" fontId="0" fillId="35" borderId="0" xfId="0" applyNumberFormat="1" applyFill="1" applyBorder="1" applyAlignment="1">
      <alignment vertical="top" wrapText="1"/>
    </xf>
    <xf numFmtId="0" fontId="0" fillId="35" borderId="0" xfId="0" applyFill="1" applyAlignment="1">
      <alignment/>
    </xf>
    <xf numFmtId="0" fontId="52" fillId="0" borderId="0" xfId="0" applyFont="1" applyAlignment="1">
      <alignment horizontal="right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169" fontId="0" fillId="0" borderId="0" xfId="0" applyNumberFormat="1" applyAlignment="1">
      <alignment/>
    </xf>
    <xf numFmtId="164" fontId="49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center"/>
    </xf>
    <xf numFmtId="169" fontId="4" fillId="0" borderId="0" xfId="47" applyNumberFormat="1" applyFont="1" applyBorder="1" applyAlignment="1">
      <alignment horizontal="right" vertical="center" wrapText="1"/>
    </xf>
    <xf numFmtId="169" fontId="3" fillId="0" borderId="15" xfId="47" applyNumberFormat="1" applyFont="1" applyBorder="1" applyAlignment="1">
      <alignment horizontal="right" vertical="center" wrapText="1"/>
    </xf>
    <xf numFmtId="171" fontId="47" fillId="0" borderId="16" xfId="52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71" fontId="47" fillId="0" borderId="13" xfId="52" applyNumberFormat="1" applyFont="1" applyBorder="1" applyAlignment="1">
      <alignment horizontal="right" vertical="center"/>
    </xf>
    <xf numFmtId="171" fontId="4" fillId="0" borderId="0" xfId="52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 wrapText="1"/>
    </xf>
    <xf numFmtId="169" fontId="3" fillId="0" borderId="16" xfId="47" applyNumberFormat="1" applyFont="1" applyBorder="1" applyAlignment="1">
      <alignment horizontal="right" vertical="center"/>
    </xf>
    <xf numFmtId="169" fontId="47" fillId="0" borderId="14" xfId="47" applyNumberFormat="1" applyFont="1" applyBorder="1" applyAlignment="1">
      <alignment horizontal="right" vertical="center" wrapText="1"/>
    </xf>
    <xf numFmtId="169" fontId="4" fillId="0" borderId="0" xfId="47" applyNumberFormat="1" applyFont="1" applyBorder="1" applyAlignment="1">
      <alignment horizontal="right" vertical="center"/>
    </xf>
    <xf numFmtId="171" fontId="3" fillId="0" borderId="13" xfId="52" applyNumberFormat="1" applyFont="1" applyBorder="1" applyAlignment="1">
      <alignment horizontal="right" vertical="center"/>
    </xf>
    <xf numFmtId="164" fontId="47" fillId="0" borderId="13" xfId="52" applyNumberFormat="1" applyFont="1" applyBorder="1" applyAlignment="1">
      <alignment horizontal="right" vertical="center"/>
    </xf>
    <xf numFmtId="164" fontId="3" fillId="0" borderId="0" xfId="52" applyNumberFormat="1" applyFont="1" applyBorder="1" applyAlignment="1">
      <alignment horizontal="right" vertical="center"/>
    </xf>
    <xf numFmtId="164" fontId="47" fillId="0" borderId="0" xfId="52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34" borderId="0" xfId="0" applyFont="1" applyFill="1" applyBorder="1" applyAlignment="1">
      <alignment horizontal="left" vertical="top" wrapText="1"/>
    </xf>
    <xf numFmtId="0" fontId="50" fillId="34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53" fillId="33" borderId="22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25" xfId="0" applyFont="1" applyFill="1" applyBorder="1" applyAlignment="1">
      <alignment horizontal="right" vertical="center" wrapText="1"/>
    </xf>
    <xf numFmtId="0" fontId="0" fillId="0" borderId="25" xfId="0" applyBorder="1" applyAlignment="1">
      <alignment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1" fillId="35" borderId="0" xfId="0" applyFont="1" applyFill="1" applyAlignment="1">
      <alignment vertical="center"/>
    </xf>
    <xf numFmtId="0" fontId="4" fillId="35" borderId="0" xfId="0" applyFont="1" applyFill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"/>
  <sheetViews>
    <sheetView tabSelected="1" zoomScalePageLayoutView="0" workbookViewId="0" topLeftCell="A1">
      <selection activeCell="A18" sqref="A18"/>
    </sheetView>
  </sheetViews>
  <sheetFormatPr defaultColWidth="11.421875" defaultRowHeight="15"/>
  <sheetData>
    <row r="2" ht="15">
      <c r="A2" s="68" t="s">
        <v>135</v>
      </c>
    </row>
    <row r="4" spans="1:19" ht="27.75" customHeight="1">
      <c r="A4" s="98" t="s">
        <v>149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6" ht="15">
      <c r="A6" t="s">
        <v>132</v>
      </c>
    </row>
    <row r="7" ht="15">
      <c r="B7" s="69" t="s">
        <v>130</v>
      </c>
    </row>
    <row r="8" ht="15">
      <c r="B8" s="69" t="s">
        <v>150</v>
      </c>
    </row>
    <row r="9" ht="15">
      <c r="B9" s="69" t="s">
        <v>131</v>
      </c>
    </row>
    <row r="11" ht="15">
      <c r="A11" t="s">
        <v>133</v>
      </c>
    </row>
    <row r="13" ht="15">
      <c r="A13" t="s">
        <v>145</v>
      </c>
    </row>
    <row r="15" ht="15">
      <c r="A15" t="s">
        <v>151</v>
      </c>
    </row>
    <row r="17" ht="15">
      <c r="A17" t="s">
        <v>152</v>
      </c>
    </row>
  </sheetData>
  <sheetProtection/>
  <mergeCells count="1">
    <mergeCell ref="A4:S4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G14" sqref="G14"/>
    </sheetView>
  </sheetViews>
  <sheetFormatPr defaultColWidth="11.421875" defaultRowHeight="15"/>
  <cols>
    <col min="1" max="1" width="24.00390625" style="0" customWidth="1"/>
    <col min="2" max="13" width="13.57421875" style="0" customWidth="1"/>
  </cols>
  <sheetData>
    <row r="1" ht="15">
      <c r="A1" s="27" t="s">
        <v>166</v>
      </c>
    </row>
    <row r="3" spans="2:13" ht="22.5" customHeight="1">
      <c r="B3" s="129" t="s">
        <v>116</v>
      </c>
      <c r="C3" s="130"/>
      <c r="D3" s="130"/>
      <c r="E3" s="131"/>
      <c r="F3" s="129" t="s">
        <v>138</v>
      </c>
      <c r="G3" s="130"/>
      <c r="H3" s="130"/>
      <c r="I3" s="131"/>
      <c r="J3" s="129" t="s">
        <v>155</v>
      </c>
      <c r="K3" s="130"/>
      <c r="L3" s="130"/>
      <c r="M3" s="131"/>
    </row>
    <row r="4" spans="1:13" ht="45">
      <c r="A4" s="57"/>
      <c r="B4" s="57" t="s">
        <v>125</v>
      </c>
      <c r="C4" s="64" t="s">
        <v>128</v>
      </c>
      <c r="D4" s="64" t="s">
        <v>126</v>
      </c>
      <c r="E4" s="64" t="s">
        <v>129</v>
      </c>
      <c r="F4" s="71" t="s">
        <v>171</v>
      </c>
      <c r="G4" s="71" t="s">
        <v>128</v>
      </c>
      <c r="H4" s="71" t="s">
        <v>144</v>
      </c>
      <c r="I4" s="71" t="s">
        <v>129</v>
      </c>
      <c r="J4" s="90" t="s">
        <v>169</v>
      </c>
      <c r="K4" s="90" t="s">
        <v>128</v>
      </c>
      <c r="L4" s="90" t="s">
        <v>170</v>
      </c>
      <c r="M4" s="90" t="s">
        <v>129</v>
      </c>
    </row>
    <row r="5" spans="1:13" ht="15">
      <c r="A5" s="5" t="s">
        <v>104</v>
      </c>
      <c r="B5" s="11">
        <v>317054</v>
      </c>
      <c r="C5" s="65">
        <v>0.03725295828466926</v>
      </c>
      <c r="D5" s="11">
        <v>22734</v>
      </c>
      <c r="E5" s="65">
        <v>-0.05675877520537715</v>
      </c>
      <c r="F5" s="11">
        <v>327078</v>
      </c>
      <c r="G5" s="65">
        <f>(F5-B5)/B5</f>
        <v>0.03161606540210816</v>
      </c>
      <c r="H5" s="11">
        <v>22621</v>
      </c>
      <c r="I5" s="65">
        <f>(H5-D5)/D5</f>
        <v>-0.004970528723497845</v>
      </c>
      <c r="J5" s="11">
        <v>337475</v>
      </c>
      <c r="K5" s="65">
        <f>(J5-F5)/F5</f>
        <v>0.03178752468830065</v>
      </c>
      <c r="L5" s="11">
        <v>23136</v>
      </c>
      <c r="M5" s="65">
        <f>(L5-H5)/H5</f>
        <v>0.02276645594801291</v>
      </c>
    </row>
    <row r="6" spans="1:13" ht="15">
      <c r="A6" s="1" t="s">
        <v>13</v>
      </c>
      <c r="B6" s="12">
        <v>166824</v>
      </c>
      <c r="C6" s="67">
        <v>0.03826333739948717</v>
      </c>
      <c r="D6" s="12">
        <v>8869</v>
      </c>
      <c r="E6" s="67">
        <v>-0.03461412866006313</v>
      </c>
      <c r="F6" s="12">
        <v>173217</v>
      </c>
      <c r="G6" s="67">
        <f aca="true" t="shared" si="0" ref="G6:G13">(F6-B6)/B6</f>
        <v>0.03832182419795713</v>
      </c>
      <c r="H6" s="12">
        <v>9142</v>
      </c>
      <c r="I6" s="67">
        <f aca="true" t="shared" si="1" ref="I6:I14">(H6-D6)/D6</f>
        <v>0.030781373322809787</v>
      </c>
      <c r="J6" s="12">
        <v>176923</v>
      </c>
      <c r="K6" s="67">
        <f aca="true" t="shared" si="2" ref="K6:K13">(J6-F6)/F6</f>
        <v>0.02139512865365409</v>
      </c>
      <c r="L6" s="12">
        <v>9080</v>
      </c>
      <c r="M6" s="67">
        <f aca="true" t="shared" si="3" ref="M6:M14">(L6-H6)/H6</f>
        <v>-0.006781885801793918</v>
      </c>
    </row>
    <row r="7" spans="1:13" ht="15">
      <c r="A7" s="1" t="s">
        <v>14</v>
      </c>
      <c r="B7" s="12">
        <v>100360</v>
      </c>
      <c r="C7" s="67">
        <v>0.03463917525773196</v>
      </c>
      <c r="D7" s="12">
        <v>9979</v>
      </c>
      <c r="E7" s="67">
        <v>-0.01907008748648383</v>
      </c>
      <c r="F7" s="12">
        <v>102887</v>
      </c>
      <c r="G7" s="67">
        <f t="shared" si="0"/>
        <v>0.025179354324432045</v>
      </c>
      <c r="H7" s="12">
        <v>9503</v>
      </c>
      <c r="I7" s="67">
        <f t="shared" si="1"/>
        <v>-0.04770017035775128</v>
      </c>
      <c r="J7" s="12">
        <v>108113</v>
      </c>
      <c r="K7" s="67">
        <f t="shared" si="2"/>
        <v>0.050793589083168916</v>
      </c>
      <c r="L7" s="12">
        <v>9941</v>
      </c>
      <c r="M7" s="67">
        <f t="shared" si="3"/>
        <v>0.046090708197411345</v>
      </c>
    </row>
    <row r="8" spans="1:13" ht="15">
      <c r="A8" s="1" t="s">
        <v>15</v>
      </c>
      <c r="B8" s="12">
        <v>49870</v>
      </c>
      <c r="C8" s="67">
        <v>0.039153174553562126</v>
      </c>
      <c r="D8" s="12">
        <v>3886</v>
      </c>
      <c r="E8" s="67">
        <v>-0.18051455082243778</v>
      </c>
      <c r="F8" s="12">
        <v>50974</v>
      </c>
      <c r="G8" s="67">
        <f t="shared" si="0"/>
        <v>0.022137557649889714</v>
      </c>
      <c r="H8" s="12">
        <v>3976</v>
      </c>
      <c r="I8" s="67">
        <f t="shared" si="1"/>
        <v>0.023160061760164694</v>
      </c>
      <c r="J8" s="12">
        <v>52439</v>
      </c>
      <c r="K8" s="67">
        <f t="shared" si="2"/>
        <v>0.028740142033193392</v>
      </c>
      <c r="L8" s="12">
        <v>4115</v>
      </c>
      <c r="M8" s="67">
        <f t="shared" si="3"/>
        <v>0.03495975855130785</v>
      </c>
    </row>
    <row r="9" spans="1:13" ht="15">
      <c r="A9" s="5" t="s">
        <v>105</v>
      </c>
      <c r="B9" s="11">
        <v>125144</v>
      </c>
      <c r="C9" s="65">
        <v>-0.03146815261976627</v>
      </c>
      <c r="D9" s="11">
        <v>46176</v>
      </c>
      <c r="E9" s="65">
        <v>-0.011432241490044959</v>
      </c>
      <c r="F9" s="11">
        <v>126578</v>
      </c>
      <c r="G9" s="65">
        <f t="shared" si="0"/>
        <v>0.011458799463018603</v>
      </c>
      <c r="H9" s="11">
        <v>46253</v>
      </c>
      <c r="I9" s="65">
        <f t="shared" si="1"/>
        <v>0.0016675329175329175</v>
      </c>
      <c r="J9" s="11">
        <v>128109</v>
      </c>
      <c r="K9" s="65">
        <f t="shared" si="2"/>
        <v>0.012095308821438165</v>
      </c>
      <c r="L9" s="11">
        <v>46806</v>
      </c>
      <c r="M9" s="65">
        <f t="shared" si="3"/>
        <v>0.01195598123364971</v>
      </c>
    </row>
    <row r="10" spans="1:13" ht="15">
      <c r="A10" s="1" t="s">
        <v>127</v>
      </c>
      <c r="B10" s="12">
        <v>29580</v>
      </c>
      <c r="C10" s="67">
        <v>0.04745042492917847</v>
      </c>
      <c r="D10" s="12">
        <v>11959</v>
      </c>
      <c r="E10" s="67">
        <v>0.04527576260816362</v>
      </c>
      <c r="F10" s="12">
        <v>31344</v>
      </c>
      <c r="G10" s="67">
        <f t="shared" si="0"/>
        <v>0.05963488843813387</v>
      </c>
      <c r="H10" s="12">
        <v>12483</v>
      </c>
      <c r="I10" s="67">
        <f t="shared" si="1"/>
        <v>0.04381637260640522</v>
      </c>
      <c r="J10" s="12">
        <v>32699</v>
      </c>
      <c r="K10" s="67">
        <f t="shared" si="2"/>
        <v>0.04322996426748341</v>
      </c>
      <c r="L10" s="12">
        <v>12453</v>
      </c>
      <c r="M10" s="67">
        <f t="shared" si="3"/>
        <v>-0.002403268445085316</v>
      </c>
    </row>
    <row r="11" spans="1:13" ht="15">
      <c r="A11" s="1" t="s">
        <v>106</v>
      </c>
      <c r="B11" s="12">
        <v>60124</v>
      </c>
      <c r="C11" s="67">
        <v>-0.04007408116997158</v>
      </c>
      <c r="D11" s="12">
        <v>25327</v>
      </c>
      <c r="E11" s="67">
        <v>-0.029579677382275182</v>
      </c>
      <c r="F11" s="12">
        <v>59673</v>
      </c>
      <c r="G11" s="67">
        <f t="shared" si="0"/>
        <v>-0.007501164260528242</v>
      </c>
      <c r="H11" s="12">
        <v>24600</v>
      </c>
      <c r="I11" s="67">
        <f t="shared" si="1"/>
        <v>-0.02870454455719193</v>
      </c>
      <c r="J11" s="12">
        <v>59060</v>
      </c>
      <c r="K11" s="67">
        <f t="shared" si="2"/>
        <v>-0.01027265262346455</v>
      </c>
      <c r="L11" s="12">
        <v>25263</v>
      </c>
      <c r="M11" s="67">
        <f t="shared" si="3"/>
        <v>0.02695121951219512</v>
      </c>
    </row>
    <row r="12" spans="1:13" ht="15">
      <c r="A12" s="1" t="s">
        <v>16</v>
      </c>
      <c r="B12" s="12">
        <v>35540</v>
      </c>
      <c r="C12" s="67">
        <v>-0.07293405676126878</v>
      </c>
      <c r="D12" s="12">
        <v>8890</v>
      </c>
      <c r="E12" s="67">
        <v>-0.030534351145038167</v>
      </c>
      <c r="F12" s="12">
        <v>35561</v>
      </c>
      <c r="G12" s="67">
        <f t="shared" si="0"/>
        <v>0.0005908835115362971</v>
      </c>
      <c r="H12" s="12">
        <v>9170</v>
      </c>
      <c r="I12" s="67">
        <f t="shared" si="1"/>
        <v>0.031496062992125984</v>
      </c>
      <c r="J12" s="12">
        <v>36350</v>
      </c>
      <c r="K12" s="67">
        <f t="shared" si="2"/>
        <v>0.022187227580776694</v>
      </c>
      <c r="L12" s="12">
        <v>9090</v>
      </c>
      <c r="M12" s="67">
        <f t="shared" si="3"/>
        <v>-0.008724100327153763</v>
      </c>
    </row>
    <row r="13" spans="1:13" ht="15">
      <c r="A13" s="5" t="s">
        <v>123</v>
      </c>
      <c r="B13" s="11">
        <v>176646</v>
      </c>
      <c r="C13" s="65">
        <v>-0.07405135946910726</v>
      </c>
      <c r="D13" s="11">
        <v>37499</v>
      </c>
      <c r="E13" s="65">
        <v>-0.021756710927921113</v>
      </c>
      <c r="F13" s="11">
        <v>179841</v>
      </c>
      <c r="G13" s="65">
        <f t="shared" si="0"/>
        <v>0.018087021500628374</v>
      </c>
      <c r="H13" s="11">
        <v>37368</v>
      </c>
      <c r="I13" s="65">
        <f t="shared" si="1"/>
        <v>-0.0034934264913731032</v>
      </c>
      <c r="J13" s="11">
        <v>176104</v>
      </c>
      <c r="K13" s="65">
        <f t="shared" si="2"/>
        <v>-0.020779466306348384</v>
      </c>
      <c r="L13" s="11">
        <v>40551</v>
      </c>
      <c r="M13" s="65">
        <f t="shared" si="3"/>
        <v>0.08517983301220296</v>
      </c>
    </row>
    <row r="14" spans="1:13" ht="15">
      <c r="A14" s="7" t="s">
        <v>8</v>
      </c>
      <c r="B14" s="8">
        <v>618844</v>
      </c>
      <c r="C14" s="66">
        <v>-0.010878286581954767</v>
      </c>
      <c r="D14" s="8">
        <f>SUM(D5,D9,D13)</f>
        <v>106409</v>
      </c>
      <c r="E14" s="66">
        <v>-0.025067570662879655</v>
      </c>
      <c r="F14" s="8">
        <v>633487</v>
      </c>
      <c r="G14" s="66">
        <f>(F14-B14)/B14</f>
        <v>0.023661859854826096</v>
      </c>
      <c r="H14" s="8">
        <f>SUM(H5,H9,H13)</f>
        <v>106242</v>
      </c>
      <c r="I14" s="66">
        <f t="shared" si="1"/>
        <v>-0.0015694161208168482</v>
      </c>
      <c r="J14" s="8">
        <v>641688</v>
      </c>
      <c r="K14" s="66">
        <f>(J14-F14)/F14</f>
        <v>0.012945806306996039</v>
      </c>
      <c r="L14" s="8">
        <f>SUM(L5,L9,L13)</f>
        <v>110493</v>
      </c>
      <c r="M14" s="66">
        <f t="shared" si="3"/>
        <v>0.040012424464900886</v>
      </c>
    </row>
    <row r="15" ht="15">
      <c r="A15" s="18" t="s">
        <v>5</v>
      </c>
    </row>
    <row r="16" spans="1:5" ht="21" customHeight="1">
      <c r="A16" s="103" t="s">
        <v>167</v>
      </c>
      <c r="B16" s="104"/>
      <c r="C16" s="104"/>
      <c r="D16" s="104"/>
      <c r="E16" s="101"/>
    </row>
    <row r="18" ht="15">
      <c r="A18" s="18" t="s">
        <v>168</v>
      </c>
    </row>
  </sheetData>
  <sheetProtection/>
  <mergeCells count="4">
    <mergeCell ref="A16:E16"/>
    <mergeCell ref="B3:E3"/>
    <mergeCell ref="F3:I3"/>
    <mergeCell ref="J3:M3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18.57421875" style="0" customWidth="1"/>
  </cols>
  <sheetData>
    <row r="1" spans="1:14" ht="15">
      <c r="A1" s="132" t="s">
        <v>177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3" spans="1:4" ht="24.75" customHeight="1">
      <c r="A3" s="6"/>
      <c r="B3" s="111" t="s">
        <v>109</v>
      </c>
      <c r="C3" s="111" t="s">
        <v>116</v>
      </c>
      <c r="D3" s="111" t="s">
        <v>138</v>
      </c>
    </row>
    <row r="4" spans="1:4" ht="15">
      <c r="A4" s="6"/>
      <c r="B4" s="112"/>
      <c r="C4" s="112"/>
      <c r="D4" s="112"/>
    </row>
    <row r="5" spans="1:4" ht="22.5">
      <c r="A5" s="30" t="s">
        <v>30</v>
      </c>
      <c r="B5" s="47" t="s">
        <v>10</v>
      </c>
      <c r="C5" s="47" t="s">
        <v>10</v>
      </c>
      <c r="D5" s="47" t="s">
        <v>10</v>
      </c>
    </row>
    <row r="6" spans="1:4" ht="15">
      <c r="A6" s="1" t="s">
        <v>31</v>
      </c>
      <c r="B6" s="48" t="s">
        <v>10</v>
      </c>
      <c r="C6" s="48" t="s">
        <v>10</v>
      </c>
      <c r="D6" s="48" t="s">
        <v>10</v>
      </c>
    </row>
    <row r="7" spans="1:5" ht="22.5">
      <c r="A7" s="30" t="s">
        <v>32</v>
      </c>
      <c r="B7" s="29">
        <v>27836</v>
      </c>
      <c r="C7" s="29">
        <f>SUM(C8:C13)</f>
        <v>28462</v>
      </c>
      <c r="D7" s="29">
        <f>SUM(D8:D13)</f>
        <v>29491</v>
      </c>
      <c r="E7" s="49"/>
    </row>
    <row r="8" spans="1:4" ht="22.5">
      <c r="A8" s="1" t="s">
        <v>33</v>
      </c>
      <c r="B8" s="28">
        <v>6769</v>
      </c>
      <c r="C8" s="28">
        <v>7023</v>
      </c>
      <c r="D8" s="28">
        <v>7327</v>
      </c>
    </row>
    <row r="9" spans="1:4" ht="22.5">
      <c r="A9" s="1" t="s">
        <v>34</v>
      </c>
      <c r="B9" s="28">
        <v>3063</v>
      </c>
      <c r="C9" s="28">
        <v>3060</v>
      </c>
      <c r="D9" s="28">
        <v>3182</v>
      </c>
    </row>
    <row r="10" spans="1:4" ht="15">
      <c r="A10" s="1" t="s">
        <v>35</v>
      </c>
      <c r="B10" s="28">
        <v>113</v>
      </c>
      <c r="C10" s="28">
        <v>133</v>
      </c>
      <c r="D10" s="28">
        <v>142</v>
      </c>
    </row>
    <row r="11" spans="1:4" ht="22.5">
      <c r="A11" s="1" t="s">
        <v>36</v>
      </c>
      <c r="B11" s="28">
        <v>10365</v>
      </c>
      <c r="C11" s="28">
        <v>13035</v>
      </c>
      <c r="D11" s="28">
        <v>12860</v>
      </c>
    </row>
    <row r="12" spans="1:4" ht="33.75">
      <c r="A12" s="1" t="s">
        <v>37</v>
      </c>
      <c r="B12" s="28">
        <v>4552</v>
      </c>
      <c r="C12" s="28">
        <v>2327</v>
      </c>
      <c r="D12" s="28">
        <v>2405</v>
      </c>
    </row>
    <row r="13" spans="1:4" ht="15">
      <c r="A13" s="1" t="s">
        <v>38</v>
      </c>
      <c r="B13" s="28">
        <v>2974</v>
      </c>
      <c r="C13" s="28">
        <v>2884</v>
      </c>
      <c r="D13" s="28">
        <v>3575</v>
      </c>
    </row>
    <row r="14" spans="1:5" ht="22.5">
      <c r="A14" s="30" t="s">
        <v>39</v>
      </c>
      <c r="B14" s="29">
        <v>30859</v>
      </c>
      <c r="C14" s="29">
        <f>SUM(C15:C19)</f>
        <v>31694</v>
      </c>
      <c r="D14" s="29">
        <f>SUM(D15:D19)</f>
        <v>33390</v>
      </c>
      <c r="E14" s="49"/>
    </row>
    <row r="15" spans="1:4" ht="22.5">
      <c r="A15" s="1" t="s">
        <v>42</v>
      </c>
      <c r="B15" s="28">
        <v>5287</v>
      </c>
      <c r="C15" s="28">
        <v>5764</v>
      </c>
      <c r="D15" s="28">
        <v>6378</v>
      </c>
    </row>
    <row r="16" spans="1:4" ht="15">
      <c r="A16" s="1" t="s">
        <v>41</v>
      </c>
      <c r="B16" s="28">
        <v>20213</v>
      </c>
      <c r="C16" s="28">
        <v>20413</v>
      </c>
      <c r="D16" s="28">
        <v>21080</v>
      </c>
    </row>
    <row r="17" spans="1:4" ht="15">
      <c r="A17" s="1" t="s">
        <v>40</v>
      </c>
      <c r="B17" s="28">
        <v>748</v>
      </c>
      <c r="C17" s="28">
        <v>749</v>
      </c>
      <c r="D17" s="28">
        <v>803</v>
      </c>
    </row>
    <row r="18" spans="1:4" ht="15">
      <c r="A18" s="1" t="s">
        <v>43</v>
      </c>
      <c r="B18" s="28">
        <v>4584</v>
      </c>
      <c r="C18" s="28">
        <v>4725</v>
      </c>
      <c r="D18" s="28">
        <v>5069</v>
      </c>
    </row>
    <row r="19" spans="1:4" ht="22.5">
      <c r="A19" s="1" t="s">
        <v>44</v>
      </c>
      <c r="B19" s="28">
        <v>27</v>
      </c>
      <c r="C19" s="28">
        <v>43</v>
      </c>
      <c r="D19" s="28">
        <v>60</v>
      </c>
    </row>
    <row r="20" spans="1:4" ht="15">
      <c r="A20" s="7" t="s">
        <v>23</v>
      </c>
      <c r="B20" s="8">
        <v>58695</v>
      </c>
      <c r="C20" s="8">
        <f>SUM(C7,C14)</f>
        <v>60156</v>
      </c>
      <c r="D20" s="8">
        <f>SUM(D7,D14)</f>
        <v>62881</v>
      </c>
    </row>
    <row r="21" ht="15">
      <c r="A21" s="18" t="s">
        <v>5</v>
      </c>
    </row>
    <row r="22" spans="1:2" ht="15">
      <c r="A22" s="113" t="s">
        <v>172</v>
      </c>
      <c r="B22" s="101"/>
    </row>
  </sheetData>
  <sheetProtection/>
  <mergeCells count="4">
    <mergeCell ref="B3:B4"/>
    <mergeCell ref="A22:B22"/>
    <mergeCell ref="C3:C4"/>
    <mergeCell ref="D3:D4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15" sqref="F15"/>
    </sheetView>
  </sheetViews>
  <sheetFormatPr defaultColWidth="11.421875" defaultRowHeight="15"/>
  <cols>
    <col min="1" max="1" width="15.8515625" style="0" customWidth="1"/>
    <col min="2" max="3" width="9.28125" style="0" customWidth="1"/>
    <col min="4" max="4" width="10.00390625" style="0" customWidth="1"/>
  </cols>
  <sheetData>
    <row r="1" ht="15">
      <c r="A1" s="27" t="s">
        <v>153</v>
      </c>
    </row>
    <row r="3" spans="1:4" ht="24.75" customHeight="1">
      <c r="A3" s="6"/>
      <c r="B3" s="10" t="s">
        <v>101</v>
      </c>
      <c r="C3" s="10" t="s">
        <v>102</v>
      </c>
      <c r="D3" s="10" t="s">
        <v>28</v>
      </c>
    </row>
    <row r="4" spans="1:4" ht="15">
      <c r="A4" s="33" t="s">
        <v>24</v>
      </c>
      <c r="B4" s="11">
        <v>72771</v>
      </c>
      <c r="C4" s="11">
        <v>68994</v>
      </c>
      <c r="D4" s="11">
        <v>141765</v>
      </c>
    </row>
    <row r="5" spans="1:4" ht="15">
      <c r="A5" s="1" t="s">
        <v>107</v>
      </c>
      <c r="B5" s="12">
        <v>155</v>
      </c>
      <c r="C5" s="12">
        <v>96</v>
      </c>
      <c r="D5" s="12">
        <v>251</v>
      </c>
    </row>
    <row r="6" spans="1:4" ht="15">
      <c r="A6" s="1" t="s">
        <v>108</v>
      </c>
      <c r="B6" s="12">
        <v>1862</v>
      </c>
      <c r="C6" s="12">
        <v>3834</v>
      </c>
      <c r="D6" s="12">
        <v>5696</v>
      </c>
    </row>
    <row r="7" spans="1:4" ht="15">
      <c r="A7" s="5" t="s">
        <v>25</v>
      </c>
      <c r="B7" s="11">
        <v>57514</v>
      </c>
      <c r="C7" s="11">
        <v>55390</v>
      </c>
      <c r="D7" s="11">
        <v>112904</v>
      </c>
    </row>
    <row r="8" spans="1:4" ht="15">
      <c r="A8" s="1" t="s">
        <v>103</v>
      </c>
      <c r="B8" s="12">
        <v>3850</v>
      </c>
      <c r="C8" s="12">
        <v>2721</v>
      </c>
      <c r="D8" s="12">
        <v>6571</v>
      </c>
    </row>
    <row r="9" spans="1:4" ht="15">
      <c r="A9" s="5" t="s">
        <v>26</v>
      </c>
      <c r="B9" s="11">
        <v>195</v>
      </c>
      <c r="C9" s="11">
        <v>1699</v>
      </c>
      <c r="D9" s="11">
        <v>1894</v>
      </c>
    </row>
    <row r="10" spans="1:4" ht="15.75" thickBot="1">
      <c r="A10" s="7" t="s">
        <v>28</v>
      </c>
      <c r="B10" s="8">
        <v>130480</v>
      </c>
      <c r="C10" s="8">
        <v>126083</v>
      </c>
      <c r="D10" s="8">
        <v>256563</v>
      </c>
    </row>
    <row r="11" spans="1:4" ht="15">
      <c r="A11" s="99" t="s">
        <v>5</v>
      </c>
      <c r="B11" s="99"/>
      <c r="C11" s="99"/>
      <c r="D11" s="19"/>
    </row>
    <row r="12" spans="1:4" ht="25.5" customHeight="1">
      <c r="A12" s="100" t="s">
        <v>154</v>
      </c>
      <c r="B12" s="100"/>
      <c r="C12" s="100"/>
      <c r="D12" s="101"/>
    </row>
  </sheetData>
  <sheetProtection/>
  <mergeCells count="2">
    <mergeCell ref="A11:C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F10" sqref="F10"/>
    </sheetView>
  </sheetViews>
  <sheetFormatPr defaultColWidth="11.421875" defaultRowHeight="15"/>
  <cols>
    <col min="1" max="1" width="23.28125" style="0" customWidth="1"/>
    <col min="2" max="3" width="8.421875" style="0" bestFit="1" customWidth="1"/>
  </cols>
  <sheetData>
    <row r="1" ht="15">
      <c r="A1" s="27" t="s">
        <v>156</v>
      </c>
    </row>
    <row r="3" spans="1:3" ht="15">
      <c r="A3" s="6"/>
      <c r="B3" s="71" t="s">
        <v>138</v>
      </c>
      <c r="C3" s="56" t="s">
        <v>155</v>
      </c>
    </row>
    <row r="4" spans="1:3" ht="15">
      <c r="A4" s="5" t="s">
        <v>0</v>
      </c>
      <c r="B4" s="11">
        <v>172866</v>
      </c>
      <c r="C4" s="11">
        <v>173016</v>
      </c>
    </row>
    <row r="5" spans="1:3" ht="15">
      <c r="A5" s="1" t="s">
        <v>1</v>
      </c>
      <c r="B5" s="2">
        <v>0.36111562666914376</v>
      </c>
      <c r="C5" s="2">
        <f>((C4-B4)/B4)*100</f>
        <v>0.0867724133143591</v>
      </c>
    </row>
    <row r="6" spans="1:3" ht="15">
      <c r="A6" s="1" t="s">
        <v>2</v>
      </c>
      <c r="B6" s="3">
        <v>67.19845129389263</v>
      </c>
      <c r="C6" s="3">
        <f>(C4/C10)*100</f>
        <v>67.43606833409338</v>
      </c>
    </row>
    <row r="7" spans="1:3" ht="15">
      <c r="A7" s="5" t="s">
        <v>3</v>
      </c>
      <c r="B7" s="11">
        <v>84381</v>
      </c>
      <c r="C7" s="11">
        <v>83547</v>
      </c>
    </row>
    <row r="8" spans="1:3" ht="15">
      <c r="A8" s="1" t="s">
        <v>1</v>
      </c>
      <c r="B8" s="3">
        <v>0.5421442699521006</v>
      </c>
      <c r="C8" s="3">
        <f>((C7-B7)/B7)*100</f>
        <v>-0.988374160059729</v>
      </c>
    </row>
    <row r="9" spans="1:3" ht="15">
      <c r="A9" s="1" t="s">
        <v>2</v>
      </c>
      <c r="B9" s="3">
        <v>32.80154870610736</v>
      </c>
      <c r="C9" s="3">
        <f>(C7/C10)*100</f>
        <v>32.56393166590662</v>
      </c>
    </row>
    <row r="10" spans="1:3" ht="15">
      <c r="A10" s="7" t="s">
        <v>4</v>
      </c>
      <c r="B10" s="8">
        <v>257247</v>
      </c>
      <c r="C10" s="8">
        <f>SUM(C4,C7)</f>
        <v>256563</v>
      </c>
    </row>
    <row r="11" spans="1:3" ht="15">
      <c r="A11" s="1" t="s">
        <v>1</v>
      </c>
      <c r="B11" s="3">
        <v>0.42042393722918375</v>
      </c>
      <c r="C11" s="3">
        <f>((C10-B10)/B10)*100</f>
        <v>-0.26589231361298676</v>
      </c>
    </row>
    <row r="12" spans="1:3" ht="15.75" thickBot="1">
      <c r="A12" s="1" t="s">
        <v>2</v>
      </c>
      <c r="B12" s="3">
        <v>100</v>
      </c>
      <c r="C12" s="3">
        <v>100</v>
      </c>
    </row>
    <row r="13" spans="1:3" ht="15">
      <c r="A13" s="99" t="s">
        <v>5</v>
      </c>
      <c r="B13" s="99"/>
      <c r="C13" s="99"/>
    </row>
    <row r="14" spans="1:3" ht="28.5" customHeight="1">
      <c r="A14" s="100" t="s">
        <v>154</v>
      </c>
      <c r="B14" s="100"/>
      <c r="C14" s="100"/>
    </row>
    <row r="21" ht="15">
      <c r="A21" s="4"/>
    </row>
  </sheetData>
  <sheetProtection/>
  <mergeCells count="2">
    <mergeCell ref="A13:C13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16.28125" style="0" customWidth="1"/>
    <col min="2" max="4" width="9.57421875" style="0" customWidth="1"/>
  </cols>
  <sheetData>
    <row r="1" ht="15">
      <c r="A1" s="27" t="s">
        <v>157</v>
      </c>
    </row>
    <row r="3" spans="1:4" ht="33.75">
      <c r="A3" s="6"/>
      <c r="B3" s="10" t="s">
        <v>8</v>
      </c>
      <c r="C3" s="10" t="s">
        <v>158</v>
      </c>
      <c r="D3" s="10" t="s">
        <v>11</v>
      </c>
    </row>
    <row r="4" spans="1:4" ht="15">
      <c r="A4" s="5" t="s">
        <v>0</v>
      </c>
      <c r="B4" s="11">
        <v>173016</v>
      </c>
      <c r="C4" s="11">
        <v>161032</v>
      </c>
      <c r="D4" s="11">
        <v>11867</v>
      </c>
    </row>
    <row r="5" spans="1:4" ht="15">
      <c r="A5" s="1" t="s">
        <v>6</v>
      </c>
      <c r="B5" s="12">
        <v>80622</v>
      </c>
      <c r="C5" s="12">
        <v>75596</v>
      </c>
      <c r="D5" s="12">
        <v>5011</v>
      </c>
    </row>
    <row r="6" spans="1:4" ht="15">
      <c r="A6" s="5" t="s">
        <v>3</v>
      </c>
      <c r="B6" s="11">
        <v>83547</v>
      </c>
      <c r="C6" s="11">
        <v>73718</v>
      </c>
      <c r="D6" s="11">
        <v>7632</v>
      </c>
    </row>
    <row r="7" spans="1:4" ht="15">
      <c r="A7" s="1" t="s">
        <v>6</v>
      </c>
      <c r="B7" s="12">
        <v>45461</v>
      </c>
      <c r="C7" s="12">
        <v>40982</v>
      </c>
      <c r="D7" s="12">
        <v>3134</v>
      </c>
    </row>
    <row r="8" spans="1:4" ht="15">
      <c r="A8" s="7" t="s">
        <v>4</v>
      </c>
      <c r="B8" s="8">
        <v>256563</v>
      </c>
      <c r="C8" s="8">
        <v>234750</v>
      </c>
      <c r="D8" s="8">
        <v>19499</v>
      </c>
    </row>
    <row r="9" spans="1:4" ht="15">
      <c r="A9" s="1" t="s">
        <v>7</v>
      </c>
      <c r="B9" s="12">
        <v>126083</v>
      </c>
      <c r="C9" s="12">
        <v>116578</v>
      </c>
      <c r="D9" s="12">
        <v>8145</v>
      </c>
    </row>
    <row r="10" spans="1:4" ht="15.75" thickBot="1">
      <c r="A10" s="1" t="s">
        <v>9</v>
      </c>
      <c r="B10" s="3">
        <f>(B9/B8)*100</f>
        <v>49.143095458035646</v>
      </c>
      <c r="C10" s="3">
        <f>(C9/C8)*100</f>
        <v>49.660489882854094</v>
      </c>
      <c r="D10" s="3">
        <f>(D9/D8)*100</f>
        <v>41.77137289091748</v>
      </c>
    </row>
    <row r="11" spans="1:4" ht="19.5" customHeight="1">
      <c r="A11" s="99" t="s">
        <v>5</v>
      </c>
      <c r="B11" s="99"/>
      <c r="C11" s="99"/>
      <c r="D11" s="9"/>
    </row>
    <row r="12" spans="1:4" ht="23.25" customHeight="1">
      <c r="A12" s="100" t="s">
        <v>154</v>
      </c>
      <c r="B12" s="100"/>
      <c r="C12" s="100"/>
      <c r="D12" s="101"/>
    </row>
  </sheetData>
  <sheetProtection/>
  <mergeCells count="2">
    <mergeCell ref="A11:C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6" sqref="H6"/>
    </sheetView>
  </sheetViews>
  <sheetFormatPr defaultColWidth="11.421875" defaultRowHeight="15"/>
  <cols>
    <col min="1" max="1" width="27.140625" style="0" bestFit="1" customWidth="1"/>
    <col min="2" max="5" width="7.57421875" style="0" customWidth="1"/>
  </cols>
  <sheetData>
    <row r="1" ht="15">
      <c r="A1" s="27" t="s">
        <v>159</v>
      </c>
    </row>
    <row r="3" spans="1:5" ht="37.5" customHeight="1">
      <c r="A3" s="6"/>
      <c r="B3" s="10" t="s">
        <v>21</v>
      </c>
      <c r="C3" s="10" t="s">
        <v>22</v>
      </c>
      <c r="D3" s="10" t="s">
        <v>12</v>
      </c>
      <c r="E3" s="15" t="s">
        <v>8</v>
      </c>
    </row>
    <row r="4" spans="1:5" ht="15">
      <c r="A4" s="5" t="s">
        <v>104</v>
      </c>
      <c r="B4" s="13">
        <v>4.8</v>
      </c>
      <c r="C4" s="13">
        <v>15.5</v>
      </c>
      <c r="D4" s="13">
        <v>18.2</v>
      </c>
      <c r="E4" s="13">
        <v>17.3</v>
      </c>
    </row>
    <row r="5" spans="1:5" ht="15">
      <c r="A5" s="1" t="s">
        <v>13</v>
      </c>
      <c r="B5" s="14">
        <v>4.8</v>
      </c>
      <c r="C5" s="14">
        <v>9.9</v>
      </c>
      <c r="D5" s="14">
        <v>5.1</v>
      </c>
      <c r="E5" s="14">
        <v>6.8</v>
      </c>
    </row>
    <row r="6" spans="1:5" ht="15">
      <c r="A6" s="1" t="s">
        <v>14</v>
      </c>
      <c r="B6" s="14" t="s">
        <v>10</v>
      </c>
      <c r="C6" s="14">
        <v>2.3</v>
      </c>
      <c r="D6" s="14">
        <v>10.1</v>
      </c>
      <c r="E6" s="14">
        <v>7.4</v>
      </c>
    </row>
    <row r="7" spans="1:5" ht="15">
      <c r="A7" s="1" t="s">
        <v>15</v>
      </c>
      <c r="B7" s="14" t="s">
        <v>10</v>
      </c>
      <c r="C7" s="14">
        <v>3.3</v>
      </c>
      <c r="D7" s="14">
        <v>3</v>
      </c>
      <c r="E7" s="14">
        <v>3.1</v>
      </c>
    </row>
    <row r="8" spans="1:5" ht="15">
      <c r="A8" s="5" t="s">
        <v>105</v>
      </c>
      <c r="B8" s="13">
        <v>20.6</v>
      </c>
      <c r="C8" s="13">
        <v>34</v>
      </c>
      <c r="D8" s="13">
        <v>35.4</v>
      </c>
      <c r="E8" s="13">
        <v>34.9</v>
      </c>
    </row>
    <row r="9" spans="1:5" ht="15">
      <c r="A9" s="1" t="s">
        <v>175</v>
      </c>
      <c r="B9" s="14">
        <v>19</v>
      </c>
      <c r="C9" s="14">
        <v>22</v>
      </c>
      <c r="D9" s="14">
        <v>2.6</v>
      </c>
      <c r="E9" s="14">
        <v>9.3</v>
      </c>
    </row>
    <row r="10" spans="1:5" ht="15">
      <c r="A10" s="1" t="s">
        <v>106</v>
      </c>
      <c r="B10" s="14" t="s">
        <v>10</v>
      </c>
      <c r="C10" s="14">
        <v>3.9</v>
      </c>
      <c r="D10" s="14">
        <v>26.8</v>
      </c>
      <c r="E10" s="14">
        <v>18.8</v>
      </c>
    </row>
    <row r="11" spans="1:5" ht="15">
      <c r="A11" s="1" t="s">
        <v>16</v>
      </c>
      <c r="B11" s="14">
        <v>1.6</v>
      </c>
      <c r="C11" s="14">
        <v>8.1</v>
      </c>
      <c r="D11" s="14">
        <v>6</v>
      </c>
      <c r="E11" s="14">
        <v>6.8</v>
      </c>
    </row>
    <row r="12" spans="1:5" ht="15">
      <c r="A12" s="5" t="s">
        <v>123</v>
      </c>
      <c r="B12" s="13" t="s">
        <v>10</v>
      </c>
      <c r="C12" s="13">
        <v>34.3</v>
      </c>
      <c r="D12" s="13">
        <v>28.2</v>
      </c>
      <c r="E12" s="13">
        <v>30.2</v>
      </c>
    </row>
    <row r="13" spans="1:5" ht="15">
      <c r="A13" s="5" t="s">
        <v>17</v>
      </c>
      <c r="B13" s="13">
        <v>74.6</v>
      </c>
      <c r="C13" s="13">
        <v>16.2</v>
      </c>
      <c r="D13" s="13">
        <v>18.2</v>
      </c>
      <c r="E13" s="13">
        <v>17.6</v>
      </c>
    </row>
    <row r="14" spans="1:5" ht="15">
      <c r="A14" s="7" t="s">
        <v>8</v>
      </c>
      <c r="B14" s="16">
        <v>100</v>
      </c>
      <c r="C14" s="16">
        <v>100</v>
      </c>
      <c r="D14" s="16">
        <v>100</v>
      </c>
      <c r="E14" s="17">
        <v>100</v>
      </c>
    </row>
    <row r="15" spans="1:5" ht="15">
      <c r="A15" s="1" t="s">
        <v>160</v>
      </c>
      <c r="B15" s="12">
        <v>63</v>
      </c>
      <c r="C15" s="12">
        <v>46268</v>
      </c>
      <c r="D15" s="12">
        <v>87722</v>
      </c>
      <c r="E15" s="12">
        <v>134053</v>
      </c>
    </row>
    <row r="16" spans="1:5" ht="15.75" thickBot="1">
      <c r="A16" s="1" t="s">
        <v>18</v>
      </c>
      <c r="B16" s="12" t="s">
        <v>19</v>
      </c>
      <c r="C16" s="14">
        <v>-0.9950142297733935</v>
      </c>
      <c r="D16" s="14">
        <v>1.1904487253431768</v>
      </c>
      <c r="E16" s="14">
        <v>0.4217544385347217</v>
      </c>
    </row>
    <row r="17" spans="1:5" ht="23.25" customHeight="1">
      <c r="A17" s="99" t="s">
        <v>20</v>
      </c>
      <c r="B17" s="99"/>
      <c r="C17" s="99"/>
      <c r="D17" s="102"/>
      <c r="E17" s="102"/>
    </row>
    <row r="18" ht="15">
      <c r="A18" s="18" t="s">
        <v>5</v>
      </c>
    </row>
    <row r="19" spans="1:5" ht="24" customHeight="1">
      <c r="A19" s="103" t="s">
        <v>154</v>
      </c>
      <c r="B19" s="103"/>
      <c r="C19" s="103"/>
      <c r="D19" s="104"/>
      <c r="E19" s="101"/>
    </row>
  </sheetData>
  <sheetProtection/>
  <mergeCells count="2">
    <mergeCell ref="A17:E17"/>
    <mergeCell ref="A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O6" sqref="O6"/>
    </sheetView>
  </sheetViews>
  <sheetFormatPr defaultColWidth="11.421875" defaultRowHeight="15"/>
  <cols>
    <col min="1" max="1" width="22.57421875" style="0" customWidth="1"/>
    <col min="2" max="4" width="6.7109375" style="0" customWidth="1"/>
    <col min="5" max="5" width="8.8515625" style="0" customWidth="1"/>
    <col min="6" max="7" width="6.7109375" style="0" customWidth="1"/>
    <col min="8" max="8" width="8.8515625" style="0" customWidth="1"/>
    <col min="9" max="10" width="6.7109375" style="0" customWidth="1"/>
    <col min="11" max="11" width="8.8515625" style="0" customWidth="1"/>
    <col min="12" max="12" width="10.00390625" style="0" customWidth="1"/>
  </cols>
  <sheetData>
    <row r="1" ht="15">
      <c r="A1" s="27" t="s">
        <v>174</v>
      </c>
    </row>
    <row r="3" spans="1:12" ht="45.75" customHeight="1">
      <c r="A3" s="6"/>
      <c r="B3" s="105" t="s">
        <v>161</v>
      </c>
      <c r="C3" s="106"/>
      <c r="D3" s="106"/>
      <c r="E3" s="107"/>
      <c r="F3" s="108" t="s">
        <v>162</v>
      </c>
      <c r="G3" s="108"/>
      <c r="H3" s="108"/>
      <c r="I3" s="109" t="s">
        <v>29</v>
      </c>
      <c r="J3" s="110"/>
      <c r="K3" s="110"/>
      <c r="L3" s="111" t="s">
        <v>8</v>
      </c>
    </row>
    <row r="4" spans="1:12" ht="22.5">
      <c r="A4" s="6"/>
      <c r="B4" s="20" t="s">
        <v>24</v>
      </c>
      <c r="C4" s="20" t="s">
        <v>25</v>
      </c>
      <c r="D4" s="20" t="s">
        <v>26</v>
      </c>
      <c r="E4" s="20" t="s">
        <v>28</v>
      </c>
      <c r="F4" s="20" t="s">
        <v>24</v>
      </c>
      <c r="G4" s="20" t="s">
        <v>25</v>
      </c>
      <c r="H4" s="20" t="s">
        <v>28</v>
      </c>
      <c r="I4" s="20" t="s">
        <v>24</v>
      </c>
      <c r="J4" s="20" t="s">
        <v>25</v>
      </c>
      <c r="K4" s="20" t="s">
        <v>28</v>
      </c>
      <c r="L4" s="112"/>
    </row>
    <row r="5" spans="1:12" ht="15">
      <c r="A5" s="30" t="s">
        <v>30</v>
      </c>
      <c r="B5" s="29">
        <v>69</v>
      </c>
      <c r="C5" s="29">
        <v>68</v>
      </c>
      <c r="D5" s="47" t="s">
        <v>10</v>
      </c>
      <c r="E5" s="29">
        <v>137</v>
      </c>
      <c r="F5" s="47" t="s">
        <v>10</v>
      </c>
      <c r="G5" s="47" t="s">
        <v>10</v>
      </c>
      <c r="H5" s="47" t="s">
        <v>10</v>
      </c>
      <c r="I5" s="47" t="s">
        <v>10</v>
      </c>
      <c r="J5" s="47">
        <v>10</v>
      </c>
      <c r="K5" s="47">
        <v>10</v>
      </c>
      <c r="L5" s="29">
        <v>147</v>
      </c>
    </row>
    <row r="6" spans="1:12" ht="15">
      <c r="A6" s="1" t="s">
        <v>31</v>
      </c>
      <c r="B6" s="28">
        <v>69</v>
      </c>
      <c r="C6" s="28">
        <v>68</v>
      </c>
      <c r="D6" s="48" t="s">
        <v>10</v>
      </c>
      <c r="E6" s="28">
        <v>137</v>
      </c>
      <c r="F6" s="48" t="s">
        <v>10</v>
      </c>
      <c r="G6" s="48" t="s">
        <v>10</v>
      </c>
      <c r="H6" s="48" t="s">
        <v>10</v>
      </c>
      <c r="I6" s="48" t="s">
        <v>10</v>
      </c>
      <c r="J6" s="48">
        <v>10</v>
      </c>
      <c r="K6" s="48">
        <v>10</v>
      </c>
      <c r="L6" s="28">
        <v>147</v>
      </c>
    </row>
    <row r="7" spans="1:12" ht="15" customHeight="1">
      <c r="A7" s="30" t="s">
        <v>32</v>
      </c>
      <c r="B7" s="29">
        <v>34799</v>
      </c>
      <c r="C7" s="29">
        <v>33409</v>
      </c>
      <c r="D7" s="47" t="s">
        <v>10</v>
      </c>
      <c r="E7" s="29">
        <v>68208</v>
      </c>
      <c r="F7" s="29">
        <v>9285</v>
      </c>
      <c r="G7" s="29">
        <v>8204</v>
      </c>
      <c r="H7" s="29">
        <v>17489</v>
      </c>
      <c r="I7" s="29">
        <v>129</v>
      </c>
      <c r="J7" s="29">
        <v>433</v>
      </c>
      <c r="K7" s="29">
        <v>562</v>
      </c>
      <c r="L7" s="29">
        <v>86259</v>
      </c>
    </row>
    <row r="8" spans="1:12" ht="22.5">
      <c r="A8" s="1" t="s">
        <v>33</v>
      </c>
      <c r="B8" s="31">
        <v>61</v>
      </c>
      <c r="C8" s="31">
        <v>50</v>
      </c>
      <c r="D8" s="72" t="s">
        <v>10</v>
      </c>
      <c r="E8" s="28">
        <v>111</v>
      </c>
      <c r="F8" s="31">
        <v>7958</v>
      </c>
      <c r="G8" s="31">
        <v>7053</v>
      </c>
      <c r="H8" s="31">
        <v>15011</v>
      </c>
      <c r="I8" s="31">
        <v>36</v>
      </c>
      <c r="J8" s="31">
        <v>28</v>
      </c>
      <c r="K8" s="28">
        <v>64</v>
      </c>
      <c r="L8" s="28">
        <v>15186</v>
      </c>
    </row>
    <row r="9" spans="1:12" ht="15" customHeight="1">
      <c r="A9" s="1" t="s">
        <v>34</v>
      </c>
      <c r="B9" s="28">
        <v>5335</v>
      </c>
      <c r="C9" s="28">
        <v>4533</v>
      </c>
      <c r="D9" s="48" t="s">
        <v>10</v>
      </c>
      <c r="E9" s="28">
        <v>9868</v>
      </c>
      <c r="F9" s="48" t="s">
        <v>10</v>
      </c>
      <c r="G9" s="28" t="s">
        <v>10</v>
      </c>
      <c r="H9" s="28" t="s">
        <v>10</v>
      </c>
      <c r="I9" s="28">
        <v>44</v>
      </c>
      <c r="J9" s="28">
        <v>38</v>
      </c>
      <c r="K9" s="28">
        <v>82</v>
      </c>
      <c r="L9" s="28">
        <v>9950</v>
      </c>
    </row>
    <row r="10" spans="1:12" ht="15">
      <c r="A10" s="1" t="s">
        <v>35</v>
      </c>
      <c r="B10" s="28">
        <v>1455</v>
      </c>
      <c r="C10" s="28">
        <v>1479</v>
      </c>
      <c r="D10" s="48" t="s">
        <v>10</v>
      </c>
      <c r="E10" s="28">
        <v>2934</v>
      </c>
      <c r="F10" s="48" t="s">
        <v>10</v>
      </c>
      <c r="G10" s="28" t="s">
        <v>10</v>
      </c>
      <c r="H10" s="28" t="s">
        <v>10</v>
      </c>
      <c r="I10" s="28">
        <v>29</v>
      </c>
      <c r="J10" s="28">
        <v>27</v>
      </c>
      <c r="K10" s="28">
        <v>56</v>
      </c>
      <c r="L10" s="28">
        <v>2990</v>
      </c>
    </row>
    <row r="11" spans="1:12" ht="22.5">
      <c r="A11" s="1" t="s">
        <v>36</v>
      </c>
      <c r="B11" s="28">
        <v>11549</v>
      </c>
      <c r="C11" s="28">
        <v>9671</v>
      </c>
      <c r="D11" s="48" t="s">
        <v>10</v>
      </c>
      <c r="E11" s="28">
        <v>21220</v>
      </c>
      <c r="F11" s="48" t="s">
        <v>10</v>
      </c>
      <c r="G11" s="28" t="s">
        <v>10</v>
      </c>
      <c r="H11" s="28" t="s">
        <v>10</v>
      </c>
      <c r="I11" s="28">
        <v>20</v>
      </c>
      <c r="J11" s="28">
        <v>33</v>
      </c>
      <c r="K11" s="28">
        <v>53</v>
      </c>
      <c r="L11" s="28">
        <v>21273</v>
      </c>
    </row>
    <row r="12" spans="1:12" ht="22.5" customHeight="1">
      <c r="A12" s="1" t="s">
        <v>37</v>
      </c>
      <c r="B12" s="28">
        <v>9955</v>
      </c>
      <c r="C12" s="28">
        <v>12173</v>
      </c>
      <c r="D12" s="48" t="s">
        <v>10</v>
      </c>
      <c r="E12" s="28">
        <v>22128</v>
      </c>
      <c r="F12" s="48">
        <v>17</v>
      </c>
      <c r="G12" s="28" t="s">
        <v>10</v>
      </c>
      <c r="H12" s="28">
        <v>17</v>
      </c>
      <c r="I12" s="48" t="s">
        <v>10</v>
      </c>
      <c r="J12" s="28">
        <v>307</v>
      </c>
      <c r="K12" s="28">
        <v>307</v>
      </c>
      <c r="L12" s="28">
        <v>22452</v>
      </c>
    </row>
    <row r="13" spans="1:12" ht="15">
      <c r="A13" s="1" t="s">
        <v>38</v>
      </c>
      <c r="B13" s="28">
        <v>6444</v>
      </c>
      <c r="C13" s="28">
        <v>5503</v>
      </c>
      <c r="D13" s="48" t="s">
        <v>10</v>
      </c>
      <c r="E13" s="28">
        <v>11947</v>
      </c>
      <c r="F13" s="28">
        <v>1310</v>
      </c>
      <c r="G13" s="28">
        <v>1151</v>
      </c>
      <c r="H13" s="28">
        <v>2461</v>
      </c>
      <c r="I13" s="48" t="s">
        <v>10</v>
      </c>
      <c r="J13" s="48" t="s">
        <v>10</v>
      </c>
      <c r="K13" s="48" t="s">
        <v>10</v>
      </c>
      <c r="L13" s="28">
        <v>14408</v>
      </c>
    </row>
    <row r="14" spans="1:12" ht="15">
      <c r="A14" s="30" t="s">
        <v>39</v>
      </c>
      <c r="B14" s="29">
        <v>89816</v>
      </c>
      <c r="C14" s="29">
        <v>74695</v>
      </c>
      <c r="D14" s="29">
        <v>1894</v>
      </c>
      <c r="E14" s="29">
        <v>166405</v>
      </c>
      <c r="F14" s="29">
        <v>1068</v>
      </c>
      <c r="G14" s="29">
        <v>942</v>
      </c>
      <c r="H14" s="29">
        <v>2010</v>
      </c>
      <c r="I14" s="29">
        <v>903</v>
      </c>
      <c r="J14" s="29">
        <v>839</v>
      </c>
      <c r="K14" s="29">
        <v>1742</v>
      </c>
      <c r="L14" s="29">
        <v>170157</v>
      </c>
    </row>
    <row r="15" spans="1:12" ht="15">
      <c r="A15" s="1" t="s">
        <v>42</v>
      </c>
      <c r="B15" s="28">
        <v>19817</v>
      </c>
      <c r="C15" s="28">
        <v>16031</v>
      </c>
      <c r="D15" s="48" t="s">
        <v>10</v>
      </c>
      <c r="E15" s="28">
        <v>35848</v>
      </c>
      <c r="F15" s="48" t="s">
        <v>10</v>
      </c>
      <c r="G15" s="48" t="s">
        <v>10</v>
      </c>
      <c r="H15" s="48" t="s">
        <v>10</v>
      </c>
      <c r="I15" s="28">
        <v>255</v>
      </c>
      <c r="J15" s="28">
        <v>242</v>
      </c>
      <c r="K15" s="28">
        <v>497</v>
      </c>
      <c r="L15" s="28">
        <v>36345</v>
      </c>
    </row>
    <row r="16" spans="1:12" ht="15">
      <c r="A16" s="1" t="s">
        <v>41</v>
      </c>
      <c r="B16" s="28">
        <v>48046</v>
      </c>
      <c r="C16" s="28">
        <v>38721</v>
      </c>
      <c r="D16" s="48" t="s">
        <v>10</v>
      </c>
      <c r="E16" s="28">
        <v>86767</v>
      </c>
      <c r="F16" s="48" t="s">
        <v>10</v>
      </c>
      <c r="G16" s="48" t="s">
        <v>10</v>
      </c>
      <c r="H16" s="48" t="s">
        <v>10</v>
      </c>
      <c r="I16" s="28">
        <v>189</v>
      </c>
      <c r="J16" s="28">
        <v>170</v>
      </c>
      <c r="K16" s="28">
        <v>359</v>
      </c>
      <c r="L16" s="28">
        <v>87126</v>
      </c>
    </row>
    <row r="17" spans="1:12" ht="15">
      <c r="A17" s="1" t="s">
        <v>40</v>
      </c>
      <c r="B17" s="28">
        <v>1378</v>
      </c>
      <c r="C17" s="28">
        <v>1076</v>
      </c>
      <c r="D17" s="48" t="s">
        <v>10</v>
      </c>
      <c r="E17" s="28">
        <v>2454</v>
      </c>
      <c r="F17" s="28">
        <v>509</v>
      </c>
      <c r="G17" s="28">
        <v>472</v>
      </c>
      <c r="H17" s="28">
        <v>981</v>
      </c>
      <c r="I17" s="28">
        <v>280</v>
      </c>
      <c r="J17" s="28">
        <v>250</v>
      </c>
      <c r="K17" s="28">
        <v>530</v>
      </c>
      <c r="L17" s="28">
        <v>3965</v>
      </c>
    </row>
    <row r="18" spans="1:12" ht="15">
      <c r="A18" s="1" t="s">
        <v>43</v>
      </c>
      <c r="B18" s="28">
        <v>20575</v>
      </c>
      <c r="C18" s="28">
        <v>18845</v>
      </c>
      <c r="D18" s="28">
        <v>1894</v>
      </c>
      <c r="E18" s="28">
        <v>41314</v>
      </c>
      <c r="F18" s="48" t="s">
        <v>10</v>
      </c>
      <c r="G18" s="48" t="s">
        <v>10</v>
      </c>
      <c r="H18" s="48" t="s">
        <v>10</v>
      </c>
      <c r="I18" s="28">
        <v>179</v>
      </c>
      <c r="J18" s="28">
        <v>177</v>
      </c>
      <c r="K18" s="28">
        <v>356</v>
      </c>
      <c r="L18" s="28">
        <v>41670</v>
      </c>
    </row>
    <row r="19" spans="1:12" ht="22.5">
      <c r="A19" s="1" t="s">
        <v>44</v>
      </c>
      <c r="B19" s="28" t="s">
        <v>10</v>
      </c>
      <c r="C19" s="48">
        <v>22</v>
      </c>
      <c r="D19" s="48" t="s">
        <v>10</v>
      </c>
      <c r="E19" s="28">
        <v>22</v>
      </c>
      <c r="F19" s="28">
        <v>559</v>
      </c>
      <c r="G19" s="28">
        <v>470</v>
      </c>
      <c r="H19" s="28">
        <v>1029</v>
      </c>
      <c r="I19" s="48" t="s">
        <v>10</v>
      </c>
      <c r="J19" s="48" t="s">
        <v>10</v>
      </c>
      <c r="K19" s="48" t="s">
        <v>10</v>
      </c>
      <c r="L19" s="28">
        <v>1051</v>
      </c>
    </row>
    <row r="20" spans="1:12" ht="15">
      <c r="A20" s="7" t="s">
        <v>23</v>
      </c>
      <c r="B20" s="8">
        <v>124684</v>
      </c>
      <c r="C20" s="8">
        <v>108172</v>
      </c>
      <c r="D20" s="8">
        <v>1894</v>
      </c>
      <c r="E20" s="8">
        <v>234750</v>
      </c>
      <c r="F20" s="8">
        <v>10353</v>
      </c>
      <c r="G20" s="8">
        <v>9146</v>
      </c>
      <c r="H20" s="8">
        <v>19499</v>
      </c>
      <c r="I20" s="8">
        <v>1032</v>
      </c>
      <c r="J20" s="8">
        <v>1282</v>
      </c>
      <c r="K20" s="8">
        <v>2314</v>
      </c>
      <c r="L20" s="8">
        <v>256563</v>
      </c>
    </row>
    <row r="21" ht="15">
      <c r="A21" s="18" t="s">
        <v>5</v>
      </c>
    </row>
    <row r="22" spans="1:12" ht="15">
      <c r="A22" s="113" t="s">
        <v>154</v>
      </c>
      <c r="B22" s="113"/>
      <c r="C22" s="113"/>
      <c r="D22" s="114"/>
      <c r="E22" s="101"/>
      <c r="F22" s="101"/>
      <c r="G22" s="101"/>
      <c r="H22" s="101"/>
      <c r="I22" s="101"/>
      <c r="J22" s="101"/>
      <c r="K22" s="101"/>
      <c r="L22" s="101"/>
    </row>
  </sheetData>
  <sheetProtection/>
  <mergeCells count="5">
    <mergeCell ref="B3:E3"/>
    <mergeCell ref="F3:H3"/>
    <mergeCell ref="I3:K3"/>
    <mergeCell ref="L3:L4"/>
    <mergeCell ref="A22:L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25">
      <selection activeCell="A59" sqref="A59:G59"/>
    </sheetView>
  </sheetViews>
  <sheetFormatPr defaultColWidth="11.421875" defaultRowHeight="15"/>
  <cols>
    <col min="2" max="2" width="53.00390625" style="0" customWidth="1"/>
  </cols>
  <sheetData>
    <row r="1" ht="15">
      <c r="A1" s="27" t="s">
        <v>173</v>
      </c>
    </row>
    <row r="3" spans="1:8" ht="22.5" customHeight="1">
      <c r="A3" s="115" t="s">
        <v>45</v>
      </c>
      <c r="B3" s="116"/>
      <c r="C3" s="25" t="s">
        <v>163</v>
      </c>
      <c r="D3" s="26" t="s">
        <v>46</v>
      </c>
      <c r="E3" s="26" t="s">
        <v>47</v>
      </c>
      <c r="F3" s="26" t="s">
        <v>48</v>
      </c>
      <c r="G3" s="25" t="s">
        <v>139</v>
      </c>
      <c r="H3" s="26" t="s">
        <v>146</v>
      </c>
    </row>
    <row r="4" spans="1:8" ht="15">
      <c r="A4" s="34">
        <v>133</v>
      </c>
      <c r="B4" s="35" t="s">
        <v>49</v>
      </c>
      <c r="C4" s="36">
        <v>147</v>
      </c>
      <c r="D4" s="37">
        <v>0.1</v>
      </c>
      <c r="E4" s="37">
        <v>25.9</v>
      </c>
      <c r="F4" s="38">
        <v>74.1</v>
      </c>
      <c r="G4" s="36">
        <v>140</v>
      </c>
      <c r="H4" s="38">
        <f>((C4-G4)/G4)*100</f>
        <v>5</v>
      </c>
    </row>
    <row r="5" spans="1:8" ht="15">
      <c r="A5" s="44"/>
      <c r="B5" s="45" t="s">
        <v>27</v>
      </c>
      <c r="C5" s="22">
        <v>147</v>
      </c>
      <c r="D5" s="23">
        <v>0.1</v>
      </c>
      <c r="E5" s="24">
        <v>25.9</v>
      </c>
      <c r="F5" s="32">
        <v>74.1</v>
      </c>
      <c r="G5" s="22">
        <v>140</v>
      </c>
      <c r="H5" s="82">
        <f aca="true" t="shared" si="0" ref="H5:H55">((C5-G5)/G5)*100</f>
        <v>5</v>
      </c>
    </row>
    <row r="6" spans="1:8" ht="15">
      <c r="A6" s="34">
        <v>200</v>
      </c>
      <c r="B6" s="35" t="s">
        <v>50</v>
      </c>
      <c r="C6" s="36">
        <v>12503</v>
      </c>
      <c r="D6" s="40">
        <v>4.9</v>
      </c>
      <c r="E6" s="37">
        <v>33.9</v>
      </c>
      <c r="F6" s="38">
        <v>39</v>
      </c>
      <c r="G6" s="36">
        <v>12947</v>
      </c>
      <c r="H6" s="40">
        <f t="shared" si="0"/>
        <v>-3.429365876264772</v>
      </c>
    </row>
    <row r="7" spans="1:8" ht="15">
      <c r="A7" s="34">
        <v>201</v>
      </c>
      <c r="B7" s="35" t="s">
        <v>51</v>
      </c>
      <c r="C7" s="36">
        <v>9949</v>
      </c>
      <c r="D7" s="40">
        <v>3.9</v>
      </c>
      <c r="E7" s="37">
        <v>17.3</v>
      </c>
      <c r="F7" s="38">
        <v>3.8</v>
      </c>
      <c r="G7" s="36">
        <v>9882</v>
      </c>
      <c r="H7" s="40">
        <f t="shared" si="0"/>
        <v>0.678000404776361</v>
      </c>
    </row>
    <row r="8" spans="1:8" ht="15">
      <c r="A8" s="34">
        <v>210</v>
      </c>
      <c r="B8" s="35" t="s">
        <v>52</v>
      </c>
      <c r="C8" s="36">
        <v>6256</v>
      </c>
      <c r="D8" s="39">
        <v>2.4</v>
      </c>
      <c r="E8" s="37">
        <v>47.6</v>
      </c>
      <c r="F8" s="38">
        <v>37.4</v>
      </c>
      <c r="G8" s="36">
        <v>6514</v>
      </c>
      <c r="H8" s="40">
        <f t="shared" si="0"/>
        <v>-3.9607000307031006</v>
      </c>
    </row>
    <row r="9" spans="1:8" ht="15">
      <c r="A9" s="34">
        <v>211</v>
      </c>
      <c r="B9" s="35" t="s">
        <v>53</v>
      </c>
      <c r="C9" s="36">
        <v>2276</v>
      </c>
      <c r="D9" s="37">
        <v>0.9</v>
      </c>
      <c r="E9" s="37">
        <v>31.4</v>
      </c>
      <c r="F9" s="38">
        <v>29.7</v>
      </c>
      <c r="G9" s="36">
        <v>2337</v>
      </c>
      <c r="H9" s="38">
        <f t="shared" si="0"/>
        <v>-2.610183996576808</v>
      </c>
    </row>
    <row r="10" spans="1:8" ht="15">
      <c r="A10" s="34">
        <v>212</v>
      </c>
      <c r="B10" s="35" t="s">
        <v>54</v>
      </c>
      <c r="C10" s="36">
        <v>1881</v>
      </c>
      <c r="D10" s="37">
        <v>0.7</v>
      </c>
      <c r="E10" s="37">
        <v>36.4</v>
      </c>
      <c r="F10" s="38">
        <v>61.4</v>
      </c>
      <c r="G10" s="36">
        <v>1918</v>
      </c>
      <c r="H10" s="38">
        <f t="shared" si="0"/>
        <v>-1.9290928050052139</v>
      </c>
    </row>
    <row r="11" spans="1:8" ht="15">
      <c r="A11" s="34">
        <v>213</v>
      </c>
      <c r="B11" s="35" t="s">
        <v>55</v>
      </c>
      <c r="C11" s="36">
        <v>3048</v>
      </c>
      <c r="D11" s="39">
        <v>1.2</v>
      </c>
      <c r="E11" s="37">
        <v>40.7</v>
      </c>
      <c r="F11" s="38">
        <v>33.6</v>
      </c>
      <c r="G11" s="36">
        <v>2973</v>
      </c>
      <c r="H11" s="40">
        <f t="shared" si="0"/>
        <v>2.5227043390514634</v>
      </c>
    </row>
    <row r="12" spans="1:8" ht="15">
      <c r="A12" s="34">
        <v>214</v>
      </c>
      <c r="B12" s="35" t="s">
        <v>56</v>
      </c>
      <c r="C12" s="36">
        <v>1725</v>
      </c>
      <c r="D12" s="37">
        <v>0.7</v>
      </c>
      <c r="E12" s="37">
        <v>34</v>
      </c>
      <c r="F12" s="38">
        <v>28.6</v>
      </c>
      <c r="G12" s="36">
        <v>1830</v>
      </c>
      <c r="H12" s="38">
        <f t="shared" si="0"/>
        <v>-5.737704918032787</v>
      </c>
    </row>
    <row r="13" spans="1:8" ht="15">
      <c r="A13" s="34">
        <v>220</v>
      </c>
      <c r="B13" s="35" t="s">
        <v>57</v>
      </c>
      <c r="C13" s="36">
        <v>585</v>
      </c>
      <c r="D13" s="37">
        <v>0.2</v>
      </c>
      <c r="E13" s="37">
        <v>15.7</v>
      </c>
      <c r="F13" s="38">
        <v>25.6</v>
      </c>
      <c r="G13" s="36">
        <v>474</v>
      </c>
      <c r="H13" s="38">
        <f t="shared" si="0"/>
        <v>23.417721518987342</v>
      </c>
    </row>
    <row r="14" spans="1:8" ht="15">
      <c r="A14" s="34">
        <v>221</v>
      </c>
      <c r="B14" s="35" t="s">
        <v>58</v>
      </c>
      <c r="C14" s="36">
        <v>3930</v>
      </c>
      <c r="D14" s="39">
        <v>1.5</v>
      </c>
      <c r="E14" s="37">
        <v>20.3</v>
      </c>
      <c r="F14" s="38">
        <v>61</v>
      </c>
      <c r="G14" s="36">
        <v>3900</v>
      </c>
      <c r="H14" s="40">
        <f t="shared" si="0"/>
        <v>0.7692307692307693</v>
      </c>
    </row>
    <row r="15" spans="1:8" ht="15">
      <c r="A15" s="34">
        <v>222</v>
      </c>
      <c r="B15" s="35" t="s">
        <v>59</v>
      </c>
      <c r="C15" s="36">
        <v>3562</v>
      </c>
      <c r="D15" s="39">
        <v>1.4</v>
      </c>
      <c r="E15" s="37">
        <v>30.1</v>
      </c>
      <c r="F15" s="38">
        <v>62.8</v>
      </c>
      <c r="G15" s="36">
        <v>3620</v>
      </c>
      <c r="H15" s="40">
        <f t="shared" si="0"/>
        <v>-1.6022099447513811</v>
      </c>
    </row>
    <row r="16" spans="1:8" ht="15">
      <c r="A16" s="34">
        <v>223</v>
      </c>
      <c r="B16" s="35" t="s">
        <v>60</v>
      </c>
      <c r="C16" s="36">
        <v>2750</v>
      </c>
      <c r="D16" s="37">
        <v>1.1</v>
      </c>
      <c r="E16" s="37">
        <v>3.3</v>
      </c>
      <c r="F16" s="38">
        <v>8</v>
      </c>
      <c r="G16" s="36">
        <v>1947</v>
      </c>
      <c r="H16" s="40">
        <f t="shared" si="0"/>
        <v>41.24293785310734</v>
      </c>
    </row>
    <row r="17" spans="1:8" ht="15">
      <c r="A17" s="34">
        <v>224</v>
      </c>
      <c r="B17" s="35" t="s">
        <v>61</v>
      </c>
      <c r="C17" s="36">
        <v>144</v>
      </c>
      <c r="D17" s="37">
        <v>0.1</v>
      </c>
      <c r="E17" s="37" t="s">
        <v>10</v>
      </c>
      <c r="F17" s="38">
        <v>78.5</v>
      </c>
      <c r="G17" s="36">
        <v>157</v>
      </c>
      <c r="H17" s="38">
        <f t="shared" si="0"/>
        <v>-8.280254777070063</v>
      </c>
    </row>
    <row r="18" spans="1:8" ht="15">
      <c r="A18" s="34">
        <v>225</v>
      </c>
      <c r="B18" s="35" t="s">
        <v>62</v>
      </c>
      <c r="C18" s="36">
        <v>486</v>
      </c>
      <c r="D18" s="37">
        <v>0.2</v>
      </c>
      <c r="E18" s="37" t="s">
        <v>10</v>
      </c>
      <c r="F18" s="38">
        <v>9.7</v>
      </c>
      <c r="G18" s="36">
        <v>460</v>
      </c>
      <c r="H18" s="38">
        <f t="shared" si="0"/>
        <v>5.6521739130434785</v>
      </c>
    </row>
    <row r="19" spans="1:8" ht="15">
      <c r="A19" s="34">
        <v>226</v>
      </c>
      <c r="B19" s="35" t="s">
        <v>63</v>
      </c>
      <c r="C19" s="38" t="s">
        <v>10</v>
      </c>
      <c r="D19" s="38" t="s">
        <v>10</v>
      </c>
      <c r="E19" s="37" t="s">
        <v>10</v>
      </c>
      <c r="F19" s="38" t="s">
        <v>10</v>
      </c>
      <c r="G19" s="36">
        <v>1</v>
      </c>
      <c r="H19" s="38" t="s">
        <v>10</v>
      </c>
    </row>
    <row r="20" spans="1:8" ht="15">
      <c r="A20" s="34">
        <v>227</v>
      </c>
      <c r="B20" s="35" t="s">
        <v>64</v>
      </c>
      <c r="C20" s="36">
        <v>2951</v>
      </c>
      <c r="D20" s="38">
        <v>1.2</v>
      </c>
      <c r="E20" s="37">
        <v>16.4</v>
      </c>
      <c r="F20" s="38">
        <v>2</v>
      </c>
      <c r="G20" s="36">
        <v>2826</v>
      </c>
      <c r="H20" s="38">
        <f t="shared" si="0"/>
        <v>4.423213021939136</v>
      </c>
    </row>
    <row r="21" spans="1:8" ht="15">
      <c r="A21" s="34">
        <v>230</v>
      </c>
      <c r="B21" s="35" t="s">
        <v>65</v>
      </c>
      <c r="C21" s="36">
        <v>5667</v>
      </c>
      <c r="D21" s="39">
        <v>2.2</v>
      </c>
      <c r="E21" s="37">
        <v>24.8</v>
      </c>
      <c r="F21" s="38">
        <v>38.9</v>
      </c>
      <c r="G21" s="36">
        <v>5618</v>
      </c>
      <c r="H21" s="40">
        <f t="shared" si="0"/>
        <v>0.8721965112139551</v>
      </c>
    </row>
    <row r="22" spans="1:8" ht="15">
      <c r="A22" s="34">
        <v>231</v>
      </c>
      <c r="B22" s="35" t="s">
        <v>66</v>
      </c>
      <c r="C22" s="36">
        <v>1835</v>
      </c>
      <c r="D22" s="37">
        <v>0.7</v>
      </c>
      <c r="E22" s="37">
        <v>10.4</v>
      </c>
      <c r="F22" s="38">
        <v>9.4</v>
      </c>
      <c r="G22" s="36">
        <v>1971</v>
      </c>
      <c r="H22" s="38">
        <f t="shared" si="0"/>
        <v>-6.900050735667174</v>
      </c>
    </row>
    <row r="23" spans="1:8" ht="15">
      <c r="A23" s="34">
        <v>232</v>
      </c>
      <c r="B23" s="35" t="s">
        <v>67</v>
      </c>
      <c r="C23" s="36">
        <v>345</v>
      </c>
      <c r="D23" s="37">
        <v>0.1</v>
      </c>
      <c r="E23" s="37" t="s">
        <v>10</v>
      </c>
      <c r="F23" s="38">
        <v>9.9</v>
      </c>
      <c r="G23" s="36">
        <v>336</v>
      </c>
      <c r="H23" s="38">
        <f t="shared" si="0"/>
        <v>2.6785714285714284</v>
      </c>
    </row>
    <row r="24" spans="1:8" ht="15">
      <c r="A24" s="34">
        <v>233</v>
      </c>
      <c r="B24" s="35" t="s">
        <v>68</v>
      </c>
      <c r="C24" s="36">
        <v>775</v>
      </c>
      <c r="D24" s="37">
        <v>0.3</v>
      </c>
      <c r="E24" s="37">
        <v>20.8</v>
      </c>
      <c r="F24" s="38">
        <v>47.6</v>
      </c>
      <c r="G24" s="36">
        <v>768</v>
      </c>
      <c r="H24" s="38">
        <f t="shared" si="0"/>
        <v>0.9114583333333334</v>
      </c>
    </row>
    <row r="25" spans="1:8" ht="15">
      <c r="A25" s="34">
        <v>234</v>
      </c>
      <c r="B25" s="35" t="s">
        <v>69</v>
      </c>
      <c r="C25" s="36">
        <v>1328</v>
      </c>
      <c r="D25" s="37">
        <v>0.5</v>
      </c>
      <c r="E25" s="37">
        <v>14.2</v>
      </c>
      <c r="F25" s="38">
        <v>8.3</v>
      </c>
      <c r="G25" s="36">
        <v>1348</v>
      </c>
      <c r="H25" s="38">
        <f t="shared" si="0"/>
        <v>-1.483679525222552</v>
      </c>
    </row>
    <row r="26" spans="1:8" ht="15">
      <c r="A26" s="34">
        <v>241</v>
      </c>
      <c r="B26" s="35" t="s">
        <v>70</v>
      </c>
      <c r="C26" s="36">
        <v>714</v>
      </c>
      <c r="D26" s="37">
        <v>0.3</v>
      </c>
      <c r="E26" s="37">
        <v>50.3</v>
      </c>
      <c r="F26" s="38">
        <v>82.2</v>
      </c>
      <c r="G26" s="36">
        <v>378</v>
      </c>
      <c r="H26" s="38">
        <f t="shared" si="0"/>
        <v>88.88888888888889</v>
      </c>
    </row>
    <row r="27" spans="1:8" ht="15">
      <c r="A27" s="34">
        <v>242</v>
      </c>
      <c r="B27" s="35" t="s">
        <v>71</v>
      </c>
      <c r="C27" s="36">
        <v>2098</v>
      </c>
      <c r="D27" s="37">
        <v>0.8</v>
      </c>
      <c r="E27" s="37">
        <v>19.4</v>
      </c>
      <c r="F27" s="38">
        <v>90.5</v>
      </c>
      <c r="G27" s="36">
        <v>2117</v>
      </c>
      <c r="H27" s="38">
        <f t="shared" si="0"/>
        <v>-0.8974964572508267</v>
      </c>
    </row>
    <row r="28" spans="1:8" ht="15">
      <c r="A28" s="34">
        <v>243</v>
      </c>
      <c r="B28" s="35" t="s">
        <v>72</v>
      </c>
      <c r="C28" s="36">
        <v>178</v>
      </c>
      <c r="D28" s="37">
        <v>0.1</v>
      </c>
      <c r="E28" s="37" t="s">
        <v>10</v>
      </c>
      <c r="F28" s="38">
        <v>84.8</v>
      </c>
      <c r="G28" s="36">
        <v>144</v>
      </c>
      <c r="H28" s="38">
        <f t="shared" si="0"/>
        <v>23.61111111111111</v>
      </c>
    </row>
    <row r="29" spans="1:8" ht="15">
      <c r="A29" s="34">
        <v>250</v>
      </c>
      <c r="B29" s="35" t="s">
        <v>73</v>
      </c>
      <c r="C29" s="36">
        <v>6328</v>
      </c>
      <c r="D29" s="39">
        <v>2.5</v>
      </c>
      <c r="E29" s="37">
        <v>14</v>
      </c>
      <c r="F29" s="38">
        <v>4.3</v>
      </c>
      <c r="G29" s="36">
        <v>7369</v>
      </c>
      <c r="H29" s="40">
        <f t="shared" si="0"/>
        <v>-14.126747184149815</v>
      </c>
    </row>
    <row r="30" spans="1:8" ht="15">
      <c r="A30" s="34">
        <v>251</v>
      </c>
      <c r="B30" s="35" t="s">
        <v>74</v>
      </c>
      <c r="C30" s="36">
        <v>71</v>
      </c>
      <c r="D30" s="38">
        <v>0</v>
      </c>
      <c r="E30" s="37" t="s">
        <v>10</v>
      </c>
      <c r="F30" s="38">
        <v>15.5</v>
      </c>
      <c r="G30" s="36">
        <v>60</v>
      </c>
      <c r="H30" s="38">
        <f t="shared" si="0"/>
        <v>18.333333333333332</v>
      </c>
    </row>
    <row r="31" spans="1:8" ht="15">
      <c r="A31" s="34">
        <v>252</v>
      </c>
      <c r="B31" s="35" t="s">
        <v>75</v>
      </c>
      <c r="C31" s="36">
        <v>2508</v>
      </c>
      <c r="D31" s="40">
        <v>1</v>
      </c>
      <c r="E31" s="37">
        <v>15.9</v>
      </c>
      <c r="F31" s="38">
        <v>3.5</v>
      </c>
      <c r="G31" s="36">
        <v>2564</v>
      </c>
      <c r="H31" s="40">
        <f t="shared" si="0"/>
        <v>-2.1840873634945397</v>
      </c>
    </row>
    <row r="32" spans="1:8" ht="15">
      <c r="A32" s="34">
        <v>253</v>
      </c>
      <c r="B32" s="35" t="s">
        <v>76</v>
      </c>
      <c r="C32" s="36">
        <v>420</v>
      </c>
      <c r="D32" s="38">
        <v>0.2</v>
      </c>
      <c r="E32" s="37">
        <v>24.8</v>
      </c>
      <c r="F32" s="38">
        <v>18.6</v>
      </c>
      <c r="G32" s="36">
        <v>348</v>
      </c>
      <c r="H32" s="38">
        <f t="shared" si="0"/>
        <v>20.689655172413794</v>
      </c>
    </row>
    <row r="33" spans="1:8" ht="15">
      <c r="A33" s="34">
        <v>254</v>
      </c>
      <c r="B33" s="35" t="s">
        <v>77</v>
      </c>
      <c r="C33" s="36">
        <v>1499</v>
      </c>
      <c r="D33" s="37">
        <v>0.6</v>
      </c>
      <c r="E33" s="37">
        <v>5.3</v>
      </c>
      <c r="F33" s="38">
        <v>3.7</v>
      </c>
      <c r="G33" s="36">
        <v>1494</v>
      </c>
      <c r="H33" s="38">
        <f t="shared" si="0"/>
        <v>0.33467202141900937</v>
      </c>
    </row>
    <row r="34" spans="1:8" ht="15">
      <c r="A34" s="34">
        <v>255</v>
      </c>
      <c r="B34" s="35" t="s">
        <v>78</v>
      </c>
      <c r="C34" s="36">
        <v>10447</v>
      </c>
      <c r="D34" s="37">
        <v>4.1</v>
      </c>
      <c r="E34" s="37">
        <v>12</v>
      </c>
      <c r="F34" s="38">
        <v>3.2</v>
      </c>
      <c r="G34" s="36">
        <v>10467</v>
      </c>
      <c r="H34" s="38">
        <f t="shared" si="0"/>
        <v>-0.19107671730199677</v>
      </c>
    </row>
    <row r="35" spans="1:8" ht="15">
      <c r="A35" s="44"/>
      <c r="B35" s="45" t="s">
        <v>79</v>
      </c>
      <c r="C35" s="22">
        <v>86259</v>
      </c>
      <c r="D35" s="24">
        <v>33.6</v>
      </c>
      <c r="E35" s="24">
        <v>23.3</v>
      </c>
      <c r="F35" s="32">
        <v>26.1</v>
      </c>
      <c r="G35" s="22">
        <v>86768</v>
      </c>
      <c r="H35" s="32">
        <f t="shared" si="0"/>
        <v>-0.5866217960538447</v>
      </c>
    </row>
    <row r="36" spans="1:8" ht="15">
      <c r="A36" s="34">
        <v>300</v>
      </c>
      <c r="B36" s="35" t="s">
        <v>80</v>
      </c>
      <c r="C36" s="36">
        <v>1051</v>
      </c>
      <c r="D36" s="37">
        <v>0.4</v>
      </c>
      <c r="E36" s="37">
        <v>47.1</v>
      </c>
      <c r="F36" s="38">
        <v>73.6</v>
      </c>
      <c r="G36" s="36">
        <v>1067</v>
      </c>
      <c r="H36" s="38">
        <f t="shared" si="0"/>
        <v>-1.499531396438613</v>
      </c>
    </row>
    <row r="37" spans="1:8" ht="15">
      <c r="A37" s="34">
        <v>311</v>
      </c>
      <c r="B37" s="35" t="s">
        <v>81</v>
      </c>
      <c r="C37" s="36">
        <v>2200</v>
      </c>
      <c r="D37" s="37">
        <v>0.9</v>
      </c>
      <c r="E37" s="37">
        <v>21.8</v>
      </c>
      <c r="F37" s="38">
        <v>21.4</v>
      </c>
      <c r="G37" s="36">
        <v>2230</v>
      </c>
      <c r="H37" s="38">
        <f t="shared" si="0"/>
        <v>-1.345291479820628</v>
      </c>
    </row>
    <row r="38" spans="1:8" ht="15">
      <c r="A38" s="34">
        <v>312</v>
      </c>
      <c r="B38" s="35" t="s">
        <v>82</v>
      </c>
      <c r="C38" s="36">
        <v>44902</v>
      </c>
      <c r="D38" s="39">
        <v>17.5</v>
      </c>
      <c r="E38" s="37">
        <v>36.3</v>
      </c>
      <c r="F38" s="38">
        <v>51.8</v>
      </c>
      <c r="G38" s="36">
        <v>45684</v>
      </c>
      <c r="H38" s="40">
        <f t="shared" si="0"/>
        <v>-1.7117590403642413</v>
      </c>
    </row>
    <row r="39" spans="1:8" ht="15">
      <c r="A39" s="34">
        <v>313</v>
      </c>
      <c r="B39" s="35" t="s">
        <v>83</v>
      </c>
      <c r="C39" s="36">
        <v>9155</v>
      </c>
      <c r="D39" s="39">
        <v>3.6</v>
      </c>
      <c r="E39" s="37">
        <v>40.8</v>
      </c>
      <c r="F39" s="38">
        <v>59.4</v>
      </c>
      <c r="G39" s="36">
        <v>8555</v>
      </c>
      <c r="H39" s="40">
        <f t="shared" si="0"/>
        <v>7.013442431326709</v>
      </c>
    </row>
    <row r="40" spans="1:8" ht="15">
      <c r="A40" s="34">
        <v>314</v>
      </c>
      <c r="B40" s="35" t="s">
        <v>84</v>
      </c>
      <c r="C40" s="36">
        <v>30869</v>
      </c>
      <c r="D40" s="39">
        <v>12</v>
      </c>
      <c r="E40" s="37">
        <v>27.6</v>
      </c>
      <c r="F40" s="38">
        <v>58.8</v>
      </c>
      <c r="G40" s="36">
        <v>31378</v>
      </c>
      <c r="H40" s="40">
        <f t="shared" si="0"/>
        <v>-1.622155650455733</v>
      </c>
    </row>
    <row r="41" spans="1:8" ht="15">
      <c r="A41" s="34">
        <v>320</v>
      </c>
      <c r="B41" s="35" t="s">
        <v>85</v>
      </c>
      <c r="C41" s="36">
        <v>6680</v>
      </c>
      <c r="D41" s="39">
        <v>2.6</v>
      </c>
      <c r="E41" s="37">
        <v>63</v>
      </c>
      <c r="F41" s="38">
        <v>74.2</v>
      </c>
      <c r="G41" s="36">
        <v>6449</v>
      </c>
      <c r="H41" s="40">
        <f t="shared" si="0"/>
        <v>3.581950690029462</v>
      </c>
    </row>
    <row r="42" spans="1:8" ht="15">
      <c r="A42" s="34">
        <v>321</v>
      </c>
      <c r="B42" s="35" t="s">
        <v>86</v>
      </c>
      <c r="C42" s="36">
        <v>563</v>
      </c>
      <c r="D42" s="37">
        <v>0.2</v>
      </c>
      <c r="E42" s="37">
        <v>28.2</v>
      </c>
      <c r="F42" s="38">
        <v>89.2</v>
      </c>
      <c r="G42" s="36">
        <v>578</v>
      </c>
      <c r="H42" s="38">
        <f t="shared" si="0"/>
        <v>-2.5951557093425603</v>
      </c>
    </row>
    <row r="43" spans="1:8" ht="15">
      <c r="A43" s="34">
        <v>322</v>
      </c>
      <c r="B43" s="35" t="s">
        <v>87</v>
      </c>
      <c r="C43" s="36">
        <v>980</v>
      </c>
      <c r="D43" s="37">
        <v>0.4</v>
      </c>
      <c r="E43" s="37">
        <v>3.9</v>
      </c>
      <c r="F43" s="38">
        <v>48.8</v>
      </c>
      <c r="G43" s="36">
        <v>983</v>
      </c>
      <c r="H43" s="38">
        <f t="shared" si="0"/>
        <v>-0.3051881993896236</v>
      </c>
    </row>
    <row r="44" spans="1:8" ht="15">
      <c r="A44" s="34">
        <v>323</v>
      </c>
      <c r="B44" s="35" t="s">
        <v>88</v>
      </c>
      <c r="C44" s="36">
        <v>5959</v>
      </c>
      <c r="D44" s="39">
        <v>2.3</v>
      </c>
      <c r="E44" s="37">
        <v>46.3</v>
      </c>
      <c r="F44" s="38">
        <v>55.8</v>
      </c>
      <c r="G44" s="36">
        <v>5900</v>
      </c>
      <c r="H44" s="40">
        <f t="shared" si="0"/>
        <v>1</v>
      </c>
    </row>
    <row r="45" spans="1:8" ht="15">
      <c r="A45" s="34">
        <v>324</v>
      </c>
      <c r="B45" s="35" t="s">
        <v>89</v>
      </c>
      <c r="C45" s="36">
        <v>12183</v>
      </c>
      <c r="D45" s="39">
        <v>4.7</v>
      </c>
      <c r="E45" s="37">
        <v>22</v>
      </c>
      <c r="F45" s="38">
        <v>78.6</v>
      </c>
      <c r="G45" s="36">
        <v>12399</v>
      </c>
      <c r="H45" s="40">
        <f t="shared" si="0"/>
        <v>-1.7420759738688605</v>
      </c>
    </row>
    <row r="46" spans="1:8" ht="15">
      <c r="A46" s="34">
        <v>326</v>
      </c>
      <c r="B46" s="35" t="s">
        <v>90</v>
      </c>
      <c r="C46" s="36">
        <v>9980</v>
      </c>
      <c r="D46" s="39">
        <v>3.9</v>
      </c>
      <c r="E46" s="37">
        <v>37.2</v>
      </c>
      <c r="F46" s="38">
        <v>6.9</v>
      </c>
      <c r="G46" s="36">
        <v>9670</v>
      </c>
      <c r="H46" s="40">
        <f t="shared" si="0"/>
        <v>3.205791106514995</v>
      </c>
    </row>
    <row r="47" spans="1:8" ht="15">
      <c r="A47" s="34">
        <v>330</v>
      </c>
      <c r="B47" s="35" t="s">
        <v>91</v>
      </c>
      <c r="C47" s="36">
        <v>5170</v>
      </c>
      <c r="D47" s="40">
        <v>2</v>
      </c>
      <c r="E47" s="37">
        <v>40.8</v>
      </c>
      <c r="F47" s="38">
        <v>93.7</v>
      </c>
      <c r="G47" s="36">
        <v>5051</v>
      </c>
      <c r="H47" s="40">
        <f t="shared" si="0"/>
        <v>2.3559691150267277</v>
      </c>
    </row>
    <row r="48" spans="1:8" ht="15">
      <c r="A48" s="34">
        <v>331</v>
      </c>
      <c r="B48" s="35" t="s">
        <v>92</v>
      </c>
      <c r="C48" s="36">
        <v>9830</v>
      </c>
      <c r="D48" s="40">
        <v>3.8</v>
      </c>
      <c r="E48" s="37">
        <v>51.9</v>
      </c>
      <c r="F48" s="38">
        <v>76.5</v>
      </c>
      <c r="G48" s="36">
        <v>9714</v>
      </c>
      <c r="H48" s="40">
        <f t="shared" si="0"/>
        <v>1.194152769199094</v>
      </c>
    </row>
    <row r="49" spans="1:8" ht="15">
      <c r="A49" s="34">
        <v>332</v>
      </c>
      <c r="B49" s="35" t="s">
        <v>93</v>
      </c>
      <c r="C49" s="36">
        <v>7464</v>
      </c>
      <c r="D49" s="39">
        <v>2.9</v>
      </c>
      <c r="E49" s="37">
        <v>48.1</v>
      </c>
      <c r="F49" s="38">
        <v>94</v>
      </c>
      <c r="G49" s="36">
        <v>7249</v>
      </c>
      <c r="H49" s="40">
        <f t="shared" si="0"/>
        <v>2.9659263346668503</v>
      </c>
    </row>
    <row r="50" spans="1:8" ht="15">
      <c r="A50" s="34">
        <v>334</v>
      </c>
      <c r="B50" s="35" t="s">
        <v>94</v>
      </c>
      <c r="C50" s="36">
        <v>15601</v>
      </c>
      <c r="D50" s="39">
        <v>6.1</v>
      </c>
      <c r="E50" s="37">
        <v>35</v>
      </c>
      <c r="F50" s="38">
        <v>68.8</v>
      </c>
      <c r="G50" s="36">
        <v>15811</v>
      </c>
      <c r="H50" s="40">
        <f t="shared" si="0"/>
        <v>-1.3281892353424831</v>
      </c>
    </row>
    <row r="51" spans="1:8" ht="15">
      <c r="A51" s="34">
        <v>336</v>
      </c>
      <c r="B51" s="35" t="s">
        <v>95</v>
      </c>
      <c r="C51" s="36">
        <v>3605</v>
      </c>
      <c r="D51" s="37">
        <v>1.4</v>
      </c>
      <c r="E51" s="37">
        <v>73.1</v>
      </c>
      <c r="F51" s="38">
        <v>99</v>
      </c>
      <c r="G51" s="36">
        <v>3583</v>
      </c>
      <c r="H51" s="38">
        <f t="shared" si="0"/>
        <v>0.6140106056377337</v>
      </c>
    </row>
    <row r="52" spans="1:8" ht="15">
      <c r="A52" s="34">
        <v>343</v>
      </c>
      <c r="B52" s="35" t="s">
        <v>96</v>
      </c>
      <c r="C52" s="36">
        <v>2000</v>
      </c>
      <c r="D52" s="37">
        <v>0.8</v>
      </c>
      <c r="E52" s="37">
        <v>22.1</v>
      </c>
      <c r="F52" s="38">
        <v>28.2</v>
      </c>
      <c r="G52" s="36">
        <v>2083</v>
      </c>
      <c r="H52" s="38">
        <f t="shared" si="0"/>
        <v>-3.9846375420067215</v>
      </c>
    </row>
    <row r="53" spans="1:8" ht="15">
      <c r="A53" s="34">
        <v>345</v>
      </c>
      <c r="B53" s="35" t="s">
        <v>97</v>
      </c>
      <c r="C53" s="36">
        <v>1965</v>
      </c>
      <c r="D53" s="37">
        <v>0.8</v>
      </c>
      <c r="E53" s="37">
        <v>47.4</v>
      </c>
      <c r="F53" s="38">
        <v>81.8</v>
      </c>
      <c r="G53" s="36">
        <v>1955</v>
      </c>
      <c r="H53" s="38">
        <f t="shared" si="0"/>
        <v>0.5115089514066496</v>
      </c>
    </row>
    <row r="54" spans="1:8" ht="15">
      <c r="A54" s="44"/>
      <c r="B54" s="45" t="s">
        <v>98</v>
      </c>
      <c r="C54" s="22">
        <v>170157</v>
      </c>
      <c r="D54" s="24">
        <v>66.3</v>
      </c>
      <c r="E54" s="24">
        <v>37.2</v>
      </c>
      <c r="F54" s="32">
        <v>60.8</v>
      </c>
      <c r="G54" s="22">
        <v>170339</v>
      </c>
      <c r="H54" s="32">
        <f t="shared" si="0"/>
        <v>-0.10684576051285964</v>
      </c>
    </row>
    <row r="55" spans="1:8" ht="15">
      <c r="A55" s="118" t="s">
        <v>99</v>
      </c>
      <c r="B55" s="119"/>
      <c r="C55" s="41">
        <v>256563</v>
      </c>
      <c r="D55" s="43">
        <v>100</v>
      </c>
      <c r="E55" s="42">
        <v>32.6</v>
      </c>
      <c r="F55" s="42">
        <v>49.1</v>
      </c>
      <c r="G55" s="41">
        <v>257247</v>
      </c>
      <c r="H55" s="43">
        <f t="shared" si="0"/>
        <v>-0.26589231361298676</v>
      </c>
    </row>
    <row r="56" ht="15">
      <c r="A56" s="18" t="s">
        <v>5</v>
      </c>
    </row>
    <row r="57" spans="1:8" ht="15">
      <c r="A57" s="113" t="s">
        <v>154</v>
      </c>
      <c r="B57" s="113"/>
      <c r="C57" s="113"/>
      <c r="D57" s="114"/>
      <c r="E57" s="101"/>
      <c r="F57" s="101"/>
      <c r="G57" s="101"/>
      <c r="H57" s="101"/>
    </row>
    <row r="58" spans="1:7" ht="15">
      <c r="A58" s="117" t="s">
        <v>100</v>
      </c>
      <c r="B58" s="117"/>
      <c r="C58" s="117"/>
      <c r="D58" s="117"/>
      <c r="E58" s="117"/>
      <c r="F58" s="117"/>
      <c r="G58" s="21"/>
    </row>
    <row r="59" spans="1:7" ht="25.5" customHeight="1">
      <c r="A59" s="133" t="s">
        <v>176</v>
      </c>
      <c r="B59" s="133"/>
      <c r="C59" s="133"/>
      <c r="D59" s="133"/>
      <c r="E59" s="133"/>
      <c r="F59" s="133"/>
      <c r="G59" s="133"/>
    </row>
  </sheetData>
  <sheetProtection/>
  <mergeCells count="5">
    <mergeCell ref="A3:B3"/>
    <mergeCell ref="A58:F58"/>
    <mergeCell ref="A59:G59"/>
    <mergeCell ref="A57:H57"/>
    <mergeCell ref="A55:B55"/>
  </mergeCells>
  <printOptions/>
  <pageMargins left="0.7" right="0.7" top="0.75" bottom="0.75" header="0.3" footer="0.3"/>
  <pageSetup fitToWidth="0" fitToHeight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B42" sqref="B42"/>
    </sheetView>
  </sheetViews>
  <sheetFormatPr defaultColWidth="11.421875" defaultRowHeight="15"/>
  <cols>
    <col min="1" max="1" width="22.00390625" style="0" customWidth="1"/>
    <col min="8" max="8" width="15.28125" style="0" customWidth="1"/>
  </cols>
  <sheetData>
    <row r="1" ht="15">
      <c r="A1" s="27" t="s">
        <v>164</v>
      </c>
    </row>
    <row r="2" ht="15">
      <c r="A2" s="27"/>
    </row>
    <row r="3" spans="1:10" ht="15">
      <c r="A3" s="123"/>
      <c r="B3" s="120" t="s">
        <v>134</v>
      </c>
      <c r="C3" s="121"/>
      <c r="D3" s="121"/>
      <c r="E3" s="121"/>
      <c r="F3" s="121"/>
      <c r="G3" s="121"/>
      <c r="H3" s="122"/>
      <c r="I3" s="126" t="s">
        <v>17</v>
      </c>
      <c r="J3" s="127" t="s">
        <v>8</v>
      </c>
    </row>
    <row r="4" spans="1:10" ht="15" customHeight="1">
      <c r="A4" s="123"/>
      <c r="B4" s="108" t="s">
        <v>104</v>
      </c>
      <c r="C4" s="108"/>
      <c r="D4" s="108"/>
      <c r="E4" s="108" t="s">
        <v>105</v>
      </c>
      <c r="F4" s="108"/>
      <c r="G4" s="108"/>
      <c r="H4" s="125" t="s">
        <v>123</v>
      </c>
      <c r="I4" s="101"/>
      <c r="J4" s="128"/>
    </row>
    <row r="5" spans="1:10" ht="22.5">
      <c r="A5" s="123"/>
      <c r="B5" s="46" t="s">
        <v>110</v>
      </c>
      <c r="C5" s="46" t="s">
        <v>111</v>
      </c>
      <c r="D5" s="46" t="s">
        <v>112</v>
      </c>
      <c r="E5" s="46" t="s">
        <v>137</v>
      </c>
      <c r="F5" s="46" t="s">
        <v>136</v>
      </c>
      <c r="G5" s="46" t="s">
        <v>113</v>
      </c>
      <c r="H5" s="125"/>
      <c r="I5" s="101"/>
      <c r="J5" s="128"/>
    </row>
    <row r="6" spans="1:10" ht="15">
      <c r="A6" s="5" t="s">
        <v>122</v>
      </c>
      <c r="B6" s="5">
        <v>7.7</v>
      </c>
      <c r="C6" s="52">
        <v>8.3</v>
      </c>
      <c r="D6" s="52">
        <v>4.4</v>
      </c>
      <c r="E6" s="53">
        <v>14.6</v>
      </c>
      <c r="F6" s="52">
        <v>25</v>
      </c>
      <c r="G6" s="52">
        <v>7.5</v>
      </c>
      <c r="H6" s="53">
        <v>12.9</v>
      </c>
      <c r="I6" s="52">
        <v>19.6</v>
      </c>
      <c r="J6" s="53">
        <v>100</v>
      </c>
    </row>
    <row r="7" spans="1:10" ht="15">
      <c r="A7" s="50" t="s">
        <v>124</v>
      </c>
      <c r="B7" s="51">
        <v>3.7</v>
      </c>
      <c r="C7" s="51">
        <v>0</v>
      </c>
      <c r="D7" s="51">
        <v>0</v>
      </c>
      <c r="E7" s="51">
        <v>37</v>
      </c>
      <c r="F7" s="51">
        <v>0</v>
      </c>
      <c r="G7" s="51">
        <v>0</v>
      </c>
      <c r="H7" s="51">
        <v>0</v>
      </c>
      <c r="I7" s="51">
        <v>59.3</v>
      </c>
      <c r="J7" s="51">
        <v>100</v>
      </c>
    </row>
    <row r="8" spans="1:10" ht="15">
      <c r="A8" s="50" t="s">
        <v>114</v>
      </c>
      <c r="B8" s="3">
        <v>11.4</v>
      </c>
      <c r="C8" s="3">
        <v>1.9</v>
      </c>
      <c r="D8" s="3">
        <v>3.2</v>
      </c>
      <c r="E8" s="3">
        <v>38.6</v>
      </c>
      <c r="F8" s="3">
        <v>1.5</v>
      </c>
      <c r="G8" s="3">
        <v>10.7</v>
      </c>
      <c r="H8" s="3">
        <v>14.8</v>
      </c>
      <c r="I8" s="3">
        <v>17.9</v>
      </c>
      <c r="J8" s="3">
        <v>100</v>
      </c>
    </row>
    <row r="9" spans="1:10" ht="15">
      <c r="A9" s="50" t="s">
        <v>115</v>
      </c>
      <c r="B9" s="3">
        <v>5.8</v>
      </c>
      <c r="C9" s="3">
        <v>11.5</v>
      </c>
      <c r="D9" s="3">
        <v>5</v>
      </c>
      <c r="E9" s="3">
        <v>2.2</v>
      </c>
      <c r="F9" s="3">
        <v>37.2</v>
      </c>
      <c r="G9" s="3">
        <v>5.8</v>
      </c>
      <c r="H9" s="3">
        <v>11.9</v>
      </c>
      <c r="I9" s="3">
        <v>20.6</v>
      </c>
      <c r="J9" s="3">
        <v>100</v>
      </c>
    </row>
    <row r="10" spans="1:10" ht="15">
      <c r="A10" s="61" t="s">
        <v>121</v>
      </c>
      <c r="B10" s="61">
        <v>7.9</v>
      </c>
      <c r="C10" s="62">
        <v>8.4</v>
      </c>
      <c r="D10" s="62">
        <v>3.9</v>
      </c>
      <c r="E10" s="63">
        <v>14.1</v>
      </c>
      <c r="F10" s="62">
        <v>24.2</v>
      </c>
      <c r="G10" s="62">
        <v>7.1</v>
      </c>
      <c r="H10" s="63">
        <v>16.4</v>
      </c>
      <c r="I10" s="62">
        <v>18.1</v>
      </c>
      <c r="J10" s="63">
        <v>100</v>
      </c>
    </row>
    <row r="11" spans="1:10" ht="15">
      <c r="A11" s="50" t="s">
        <v>124</v>
      </c>
      <c r="B11" s="3">
        <v>3.8</v>
      </c>
      <c r="C11" s="51">
        <v>0</v>
      </c>
      <c r="D11" s="51">
        <v>0</v>
      </c>
      <c r="E11" s="3">
        <v>21.2</v>
      </c>
      <c r="F11" s="51">
        <v>0</v>
      </c>
      <c r="G11" s="51">
        <v>0</v>
      </c>
      <c r="H11" s="3">
        <v>0</v>
      </c>
      <c r="I11" s="51">
        <v>75</v>
      </c>
      <c r="J11" s="3">
        <v>100</v>
      </c>
    </row>
    <row r="12" spans="1:10" ht="15">
      <c r="A12" s="50" t="s">
        <v>114</v>
      </c>
      <c r="B12" s="3">
        <v>11.7</v>
      </c>
      <c r="C12" s="3">
        <v>1.9</v>
      </c>
      <c r="D12" s="3">
        <v>2.8</v>
      </c>
      <c r="E12" s="3">
        <v>36.3</v>
      </c>
      <c r="F12" s="3">
        <v>1.3</v>
      </c>
      <c r="G12" s="3">
        <v>10.4</v>
      </c>
      <c r="H12" s="3">
        <v>20.9</v>
      </c>
      <c r="I12" s="3">
        <v>14.7</v>
      </c>
      <c r="J12" s="3">
        <v>100</v>
      </c>
    </row>
    <row r="13" spans="1:10" ht="15">
      <c r="A13" s="50" t="s">
        <v>115</v>
      </c>
      <c r="B13" s="3">
        <v>5.9</v>
      </c>
      <c r="C13" s="3">
        <v>11.9</v>
      </c>
      <c r="D13" s="3">
        <v>4.4</v>
      </c>
      <c r="E13" s="3">
        <v>2.2</v>
      </c>
      <c r="F13" s="3">
        <v>36.4</v>
      </c>
      <c r="G13" s="3">
        <v>5.4</v>
      </c>
      <c r="H13" s="3">
        <v>14</v>
      </c>
      <c r="I13" s="3">
        <v>19.8</v>
      </c>
      <c r="J13" s="3">
        <v>100</v>
      </c>
    </row>
    <row r="14" spans="1:10" ht="15">
      <c r="A14" s="61" t="s">
        <v>120</v>
      </c>
      <c r="B14" s="61">
        <v>7.9</v>
      </c>
      <c r="C14" s="62">
        <v>8</v>
      </c>
      <c r="D14" s="62">
        <v>3.8</v>
      </c>
      <c r="E14" s="63">
        <v>13.2</v>
      </c>
      <c r="F14" s="62">
        <v>24.2</v>
      </c>
      <c r="G14" s="62">
        <v>7.3</v>
      </c>
      <c r="H14" s="63">
        <v>16.6</v>
      </c>
      <c r="I14" s="62">
        <v>19</v>
      </c>
      <c r="J14" s="63">
        <v>100</v>
      </c>
    </row>
    <row r="15" spans="1:10" ht="15">
      <c r="A15" s="50" t="s">
        <v>124</v>
      </c>
      <c r="B15" s="3">
        <v>0</v>
      </c>
      <c r="C15" s="51">
        <v>0</v>
      </c>
      <c r="D15" s="51">
        <v>1.5</v>
      </c>
      <c r="E15" s="3">
        <v>23.2</v>
      </c>
      <c r="F15" s="51">
        <v>0</v>
      </c>
      <c r="G15" s="51">
        <v>0</v>
      </c>
      <c r="H15" s="3">
        <v>1.4</v>
      </c>
      <c r="I15" s="51">
        <v>73.9</v>
      </c>
      <c r="J15" s="3">
        <v>100</v>
      </c>
    </row>
    <row r="16" spans="1:10" ht="15">
      <c r="A16" s="50" t="s">
        <v>114</v>
      </c>
      <c r="B16" s="3">
        <v>11.6</v>
      </c>
      <c r="C16" s="3">
        <v>2.3</v>
      </c>
      <c r="D16" s="3">
        <v>3.3</v>
      </c>
      <c r="E16" s="3">
        <v>34.4</v>
      </c>
      <c r="F16" s="3">
        <v>1.7</v>
      </c>
      <c r="G16" s="3">
        <v>10</v>
      </c>
      <c r="H16" s="3">
        <v>21.5</v>
      </c>
      <c r="I16" s="3">
        <v>15.2</v>
      </c>
      <c r="J16" s="3">
        <v>100</v>
      </c>
    </row>
    <row r="17" spans="1:10" ht="15">
      <c r="A17" s="50" t="s">
        <v>115</v>
      </c>
      <c r="B17" s="3">
        <v>5.9</v>
      </c>
      <c r="C17" s="3">
        <v>10.9</v>
      </c>
      <c r="D17" s="3">
        <v>4.1</v>
      </c>
      <c r="E17" s="3">
        <v>2.2</v>
      </c>
      <c r="F17" s="3">
        <v>36.1</v>
      </c>
      <c r="G17" s="3">
        <v>5.8</v>
      </c>
      <c r="H17" s="3">
        <v>14.1</v>
      </c>
      <c r="I17" s="3">
        <v>20.9</v>
      </c>
      <c r="J17" s="3">
        <v>100</v>
      </c>
    </row>
    <row r="18" spans="1:10" ht="15">
      <c r="A18" s="61" t="s">
        <v>119</v>
      </c>
      <c r="B18" s="61">
        <v>7.4</v>
      </c>
      <c r="C18" s="62">
        <v>7.8</v>
      </c>
      <c r="D18" s="62">
        <v>3.7</v>
      </c>
      <c r="E18" s="63">
        <v>11.7</v>
      </c>
      <c r="F18" s="62">
        <v>22.2</v>
      </c>
      <c r="G18" s="62">
        <v>7.6</v>
      </c>
      <c r="H18" s="63">
        <v>21.7</v>
      </c>
      <c r="I18" s="62">
        <v>17.9</v>
      </c>
      <c r="J18" s="63">
        <v>100</v>
      </c>
    </row>
    <row r="19" spans="1:10" ht="15">
      <c r="A19" s="50" t="s">
        <v>124</v>
      </c>
      <c r="B19" s="3">
        <v>3</v>
      </c>
      <c r="C19" s="51">
        <v>0</v>
      </c>
      <c r="D19" s="51">
        <v>0</v>
      </c>
      <c r="E19" s="3">
        <v>19.4</v>
      </c>
      <c r="F19" s="51">
        <v>0</v>
      </c>
      <c r="G19" s="51">
        <v>3</v>
      </c>
      <c r="H19" s="3">
        <v>0</v>
      </c>
      <c r="I19" s="51">
        <v>74.6</v>
      </c>
      <c r="J19" s="3">
        <v>100</v>
      </c>
    </row>
    <row r="20" spans="1:10" ht="15">
      <c r="A20" s="50" t="s">
        <v>114</v>
      </c>
      <c r="B20" s="3">
        <v>11</v>
      </c>
      <c r="C20" s="3">
        <v>2.1</v>
      </c>
      <c r="D20" s="3">
        <v>3.4</v>
      </c>
      <c r="E20" s="3">
        <v>30.2</v>
      </c>
      <c r="F20" s="3">
        <v>1.6</v>
      </c>
      <c r="G20" s="3">
        <v>10.7</v>
      </c>
      <c r="H20" s="3">
        <v>26.8</v>
      </c>
      <c r="I20" s="3">
        <v>14.2</v>
      </c>
      <c r="J20" s="3">
        <v>100</v>
      </c>
    </row>
    <row r="21" spans="1:10" ht="15">
      <c r="A21" s="50" t="s">
        <v>115</v>
      </c>
      <c r="B21" s="3">
        <v>5.6</v>
      </c>
      <c r="C21" s="3">
        <v>10.7</v>
      </c>
      <c r="D21" s="3">
        <v>3.8</v>
      </c>
      <c r="E21" s="3">
        <v>2.2</v>
      </c>
      <c r="F21" s="3">
        <v>32.9</v>
      </c>
      <c r="G21" s="3">
        <v>6</v>
      </c>
      <c r="H21" s="3">
        <v>19.1</v>
      </c>
      <c r="I21" s="3">
        <v>19.7</v>
      </c>
      <c r="J21" s="3">
        <v>100</v>
      </c>
    </row>
    <row r="22" spans="1:10" ht="15">
      <c r="A22" s="61" t="s">
        <v>118</v>
      </c>
      <c r="B22" s="61">
        <v>7.2</v>
      </c>
      <c r="C22" s="62">
        <v>7.8</v>
      </c>
      <c r="D22" s="62">
        <v>3.6</v>
      </c>
      <c r="E22" s="63">
        <v>10.1</v>
      </c>
      <c r="F22" s="62">
        <v>20.4</v>
      </c>
      <c r="G22" s="62">
        <v>6.8</v>
      </c>
      <c r="H22" s="63">
        <v>26.1</v>
      </c>
      <c r="I22" s="62">
        <v>18</v>
      </c>
      <c r="J22" s="63">
        <v>100</v>
      </c>
    </row>
    <row r="23" spans="1:10" ht="15">
      <c r="A23" s="50" t="s">
        <v>124</v>
      </c>
      <c r="B23" s="3">
        <v>0</v>
      </c>
      <c r="C23" s="51">
        <v>1.5</v>
      </c>
      <c r="D23" s="51">
        <v>1.5</v>
      </c>
      <c r="E23" s="3">
        <v>30.3</v>
      </c>
      <c r="F23" s="51">
        <v>1.5</v>
      </c>
      <c r="G23" s="51">
        <v>1.5</v>
      </c>
      <c r="H23" s="3">
        <v>0</v>
      </c>
      <c r="I23" s="51">
        <v>63.6</v>
      </c>
      <c r="J23" s="3">
        <v>100</v>
      </c>
    </row>
    <row r="24" spans="1:10" ht="15">
      <c r="A24" s="50" t="s">
        <v>114</v>
      </c>
      <c r="B24" s="3">
        <v>10.2</v>
      </c>
      <c r="C24" s="3">
        <v>2</v>
      </c>
      <c r="D24" s="3">
        <v>3.6</v>
      </c>
      <c r="E24" s="3">
        <v>24.6</v>
      </c>
      <c r="F24" s="3">
        <v>1.7</v>
      </c>
      <c r="G24" s="3">
        <v>8.4</v>
      </c>
      <c r="H24" s="3">
        <v>35.1</v>
      </c>
      <c r="I24" s="3">
        <v>14.4</v>
      </c>
      <c r="J24" s="3">
        <v>100</v>
      </c>
    </row>
    <row r="25" spans="1:10" ht="15">
      <c r="A25" s="50" t="s">
        <v>115</v>
      </c>
      <c r="B25" s="3">
        <v>5.5</v>
      </c>
      <c r="C25" s="3">
        <v>11</v>
      </c>
      <c r="D25" s="3">
        <v>3.7</v>
      </c>
      <c r="E25" s="3">
        <v>1.9</v>
      </c>
      <c r="F25" s="3">
        <v>30.9</v>
      </c>
      <c r="G25" s="3">
        <v>5.9</v>
      </c>
      <c r="H25" s="3">
        <v>21.1</v>
      </c>
      <c r="I25" s="3">
        <v>20</v>
      </c>
      <c r="J25" s="3">
        <v>100</v>
      </c>
    </row>
    <row r="26" spans="1:10" ht="15">
      <c r="A26" s="61" t="s">
        <v>117</v>
      </c>
      <c r="B26" s="61">
        <v>7.1</v>
      </c>
      <c r="C26" s="62">
        <v>7.8</v>
      </c>
      <c r="D26" s="62">
        <v>3.7</v>
      </c>
      <c r="E26" s="63">
        <v>8.8</v>
      </c>
      <c r="F26" s="62">
        <v>18</v>
      </c>
      <c r="G26" s="62">
        <v>7</v>
      </c>
      <c r="H26" s="63">
        <v>27.4</v>
      </c>
      <c r="I26" s="62">
        <v>20.2</v>
      </c>
      <c r="J26" s="63">
        <v>100</v>
      </c>
    </row>
    <row r="27" spans="1:10" ht="15">
      <c r="A27" s="50" t="s">
        <v>124</v>
      </c>
      <c r="B27" s="3">
        <v>1.5</v>
      </c>
      <c r="C27" s="51">
        <v>0</v>
      </c>
      <c r="D27" s="51">
        <v>0</v>
      </c>
      <c r="E27" s="3">
        <v>19.1</v>
      </c>
      <c r="F27" s="51">
        <v>0</v>
      </c>
      <c r="G27" s="51">
        <v>0</v>
      </c>
      <c r="H27" s="3">
        <v>0</v>
      </c>
      <c r="I27" s="51">
        <v>79.4</v>
      </c>
      <c r="J27" s="3">
        <v>100</v>
      </c>
    </row>
    <row r="28" spans="1:10" ht="15">
      <c r="A28" s="50" t="s">
        <v>114</v>
      </c>
      <c r="B28" s="3">
        <v>10.9</v>
      </c>
      <c r="C28" s="3">
        <v>2.1</v>
      </c>
      <c r="D28" s="3">
        <v>3.7</v>
      </c>
      <c r="E28" s="3">
        <v>22</v>
      </c>
      <c r="F28" s="3">
        <v>1.1</v>
      </c>
      <c r="G28" s="3">
        <v>8.8</v>
      </c>
      <c r="H28" s="3">
        <v>33.9</v>
      </c>
      <c r="I28" s="3">
        <v>17.3</v>
      </c>
      <c r="J28" s="3">
        <v>100</v>
      </c>
    </row>
    <row r="29" spans="1:10" ht="15">
      <c r="A29" s="50" t="s">
        <v>115</v>
      </c>
      <c r="B29" s="3">
        <v>5.1</v>
      </c>
      <c r="C29" s="3">
        <v>10.8</v>
      </c>
      <c r="D29" s="3">
        <v>3.7</v>
      </c>
      <c r="E29" s="3">
        <v>1.8</v>
      </c>
      <c r="F29" s="3">
        <v>26.9</v>
      </c>
      <c r="G29" s="3">
        <v>6</v>
      </c>
      <c r="H29" s="3">
        <v>24</v>
      </c>
      <c r="I29" s="3">
        <v>21.7</v>
      </c>
      <c r="J29" s="3">
        <v>100</v>
      </c>
    </row>
    <row r="30" spans="1:10" ht="15">
      <c r="A30" s="61" t="s">
        <v>109</v>
      </c>
      <c r="B30" s="61">
        <v>6.9</v>
      </c>
      <c r="C30" s="62">
        <v>7.6</v>
      </c>
      <c r="D30" s="62">
        <v>3.6</v>
      </c>
      <c r="E30" s="63">
        <v>8.6</v>
      </c>
      <c r="F30" s="62">
        <v>19.6</v>
      </c>
      <c r="G30" s="62">
        <v>6.9</v>
      </c>
      <c r="H30" s="63">
        <v>28.8</v>
      </c>
      <c r="I30" s="62">
        <v>18</v>
      </c>
      <c r="J30" s="63">
        <v>100</v>
      </c>
    </row>
    <row r="31" spans="1:10" ht="15">
      <c r="A31" s="50" t="s">
        <v>124</v>
      </c>
      <c r="B31" s="3">
        <v>0</v>
      </c>
      <c r="C31" s="51">
        <v>0</v>
      </c>
      <c r="D31" s="51">
        <v>0</v>
      </c>
      <c r="E31" s="3">
        <v>21.7</v>
      </c>
      <c r="F31" s="51">
        <v>0</v>
      </c>
      <c r="G31" s="51">
        <v>0</v>
      </c>
      <c r="H31" s="3">
        <v>1.4</v>
      </c>
      <c r="I31" s="51">
        <v>76.8</v>
      </c>
      <c r="J31" s="3">
        <v>100</v>
      </c>
    </row>
    <row r="32" spans="1:11" ht="15">
      <c r="A32" s="50" t="s">
        <v>114</v>
      </c>
      <c r="B32" s="3">
        <v>10.2</v>
      </c>
      <c r="C32" s="3">
        <v>2.2</v>
      </c>
      <c r="D32" s="3">
        <v>4</v>
      </c>
      <c r="E32" s="3">
        <v>21.2</v>
      </c>
      <c r="F32" s="3">
        <v>2.8</v>
      </c>
      <c r="G32" s="3">
        <v>8.5</v>
      </c>
      <c r="H32" s="3">
        <v>35.8</v>
      </c>
      <c r="I32" s="3">
        <v>15.4</v>
      </c>
      <c r="J32" s="3">
        <v>100</v>
      </c>
      <c r="K32" s="55"/>
    </row>
    <row r="33" spans="1:11" ht="15">
      <c r="A33" s="50" t="s">
        <v>115</v>
      </c>
      <c r="B33" s="3">
        <v>5.2</v>
      </c>
      <c r="C33" s="3">
        <v>10.5</v>
      </c>
      <c r="D33" s="3">
        <v>3.4</v>
      </c>
      <c r="E33" s="3">
        <v>2</v>
      </c>
      <c r="F33" s="3">
        <v>28.4</v>
      </c>
      <c r="G33" s="3">
        <v>6.1</v>
      </c>
      <c r="H33" s="3">
        <v>25.2</v>
      </c>
      <c r="I33" s="3">
        <v>19.3</v>
      </c>
      <c r="J33" s="3">
        <v>100</v>
      </c>
      <c r="K33" s="54"/>
    </row>
    <row r="34" spans="1:12" ht="15">
      <c r="A34" s="73" t="s">
        <v>116</v>
      </c>
      <c r="B34" s="73">
        <v>6.6</v>
      </c>
      <c r="C34" s="74">
        <v>7.5</v>
      </c>
      <c r="D34" s="74">
        <v>2.9</v>
      </c>
      <c r="E34" s="75">
        <v>8.9</v>
      </c>
      <c r="F34" s="74">
        <v>19</v>
      </c>
      <c r="G34" s="74">
        <v>6.7</v>
      </c>
      <c r="H34" s="75">
        <v>28.1</v>
      </c>
      <c r="I34" s="74">
        <v>20.4</v>
      </c>
      <c r="J34" s="75">
        <v>100</v>
      </c>
      <c r="K34" s="76"/>
      <c r="L34" s="77"/>
    </row>
    <row r="35" spans="1:10" ht="15">
      <c r="A35" s="50" t="s">
        <v>124</v>
      </c>
      <c r="B35" s="3">
        <v>0</v>
      </c>
      <c r="C35" s="51">
        <v>0</v>
      </c>
      <c r="D35" s="51">
        <v>0</v>
      </c>
      <c r="E35" s="3">
        <v>21.4</v>
      </c>
      <c r="F35" s="51">
        <v>0</v>
      </c>
      <c r="G35" s="51">
        <v>0</v>
      </c>
      <c r="H35" s="3">
        <v>1.4</v>
      </c>
      <c r="I35" s="51">
        <v>77.1</v>
      </c>
      <c r="J35" s="3">
        <v>100</v>
      </c>
    </row>
    <row r="36" spans="1:10" ht="15">
      <c r="A36" s="50" t="s">
        <v>114</v>
      </c>
      <c r="B36" s="3">
        <v>9.9</v>
      </c>
      <c r="C36" s="3">
        <v>2.4</v>
      </c>
      <c r="D36" s="3">
        <v>2.2</v>
      </c>
      <c r="E36" s="3">
        <v>21.6</v>
      </c>
      <c r="F36" s="3">
        <v>2.8</v>
      </c>
      <c r="G36" s="3">
        <v>8.3</v>
      </c>
      <c r="H36" s="3">
        <v>35</v>
      </c>
      <c r="I36" s="3">
        <v>17.9</v>
      </c>
      <c r="J36" s="3">
        <v>100</v>
      </c>
    </row>
    <row r="37" spans="1:10" ht="15">
      <c r="A37" s="50" t="s">
        <v>115</v>
      </c>
      <c r="B37" s="3">
        <v>4.9</v>
      </c>
      <c r="C37" s="3">
        <v>10.2</v>
      </c>
      <c r="D37" s="3">
        <v>3.3</v>
      </c>
      <c r="E37" s="3">
        <v>2.2</v>
      </c>
      <c r="F37" s="3">
        <v>27.6</v>
      </c>
      <c r="G37" s="3">
        <v>5.8</v>
      </c>
      <c r="H37" s="3">
        <v>24.4</v>
      </c>
      <c r="I37" s="3">
        <v>21.7</v>
      </c>
      <c r="J37" s="3">
        <v>100</v>
      </c>
    </row>
    <row r="38" spans="1:10" ht="15">
      <c r="A38" s="73" t="s">
        <v>138</v>
      </c>
      <c r="B38" s="73">
        <v>6.8</v>
      </c>
      <c r="C38" s="74">
        <v>7.1</v>
      </c>
      <c r="D38" s="74">
        <v>3</v>
      </c>
      <c r="E38" s="75">
        <v>9.4</v>
      </c>
      <c r="F38" s="74">
        <v>18.4</v>
      </c>
      <c r="G38" s="74">
        <v>6.9</v>
      </c>
      <c r="H38" s="75">
        <v>28</v>
      </c>
      <c r="I38" s="74">
        <v>20.4</v>
      </c>
      <c r="J38" s="75">
        <v>100</v>
      </c>
    </row>
    <row r="39" spans="1:10" ht="15">
      <c r="A39" s="50" t="s">
        <v>124</v>
      </c>
      <c r="B39" s="3">
        <v>0</v>
      </c>
      <c r="C39" s="51">
        <v>0</v>
      </c>
      <c r="D39" s="51">
        <v>0</v>
      </c>
      <c r="E39" s="3">
        <v>28.4</v>
      </c>
      <c r="F39" s="51">
        <v>0</v>
      </c>
      <c r="G39" s="51">
        <v>0</v>
      </c>
      <c r="H39" s="3">
        <v>1.5</v>
      </c>
      <c r="I39" s="51">
        <v>70.1</v>
      </c>
      <c r="J39" s="3">
        <v>100</v>
      </c>
    </row>
    <row r="40" spans="1:10" ht="15">
      <c r="A40" s="50" t="s">
        <v>114</v>
      </c>
      <c r="B40" s="3">
        <v>10.1</v>
      </c>
      <c r="C40" s="3">
        <v>2.3</v>
      </c>
      <c r="D40" s="3">
        <v>2.8</v>
      </c>
      <c r="E40" s="3">
        <v>22.2</v>
      </c>
      <c r="F40" s="3">
        <v>2.9</v>
      </c>
      <c r="G40" s="3">
        <v>8.3</v>
      </c>
      <c r="H40" s="3">
        <v>34.2</v>
      </c>
      <c r="I40" s="3">
        <v>17.1</v>
      </c>
      <c r="J40" s="3">
        <v>100</v>
      </c>
    </row>
    <row r="41" spans="1:10" ht="15">
      <c r="A41" s="50" t="s">
        <v>115</v>
      </c>
      <c r="B41" s="3">
        <v>5.1</v>
      </c>
      <c r="C41" s="3">
        <v>9.7</v>
      </c>
      <c r="D41" s="3">
        <v>3.1</v>
      </c>
      <c r="E41" s="3">
        <v>2.4</v>
      </c>
      <c r="F41" s="3">
        <v>26.8</v>
      </c>
      <c r="G41" s="3">
        <v>6.1</v>
      </c>
      <c r="H41" s="3">
        <v>24.7</v>
      </c>
      <c r="I41" s="3">
        <v>22.1</v>
      </c>
      <c r="J41" s="3">
        <v>100</v>
      </c>
    </row>
    <row r="42" spans="1:10" ht="15">
      <c r="A42" s="73" t="s">
        <v>155</v>
      </c>
      <c r="B42" s="73">
        <v>6.8</v>
      </c>
      <c r="C42" s="74">
        <v>7.4</v>
      </c>
      <c r="D42" s="74">
        <v>3.1</v>
      </c>
      <c r="E42" s="75">
        <v>9.3</v>
      </c>
      <c r="F42" s="74">
        <v>18.8</v>
      </c>
      <c r="G42" s="74">
        <v>6.8</v>
      </c>
      <c r="H42" s="75">
        <v>30.2</v>
      </c>
      <c r="I42" s="74">
        <v>17.6</v>
      </c>
      <c r="J42" s="75">
        <v>100</v>
      </c>
    </row>
    <row r="43" spans="1:10" ht="15">
      <c r="A43" s="50" t="s">
        <v>124</v>
      </c>
      <c r="B43" s="3">
        <v>4.8</v>
      </c>
      <c r="C43" s="51">
        <v>0</v>
      </c>
      <c r="D43" s="51">
        <v>0</v>
      </c>
      <c r="E43" s="3">
        <v>19</v>
      </c>
      <c r="F43" s="51">
        <v>0</v>
      </c>
      <c r="G43" s="51">
        <v>1.6</v>
      </c>
      <c r="H43" s="3">
        <v>0</v>
      </c>
      <c r="I43" s="51">
        <v>74.6</v>
      </c>
      <c r="J43" s="3">
        <v>100</v>
      </c>
    </row>
    <row r="44" spans="1:10" ht="15">
      <c r="A44" s="50" t="s">
        <v>114</v>
      </c>
      <c r="B44" s="3">
        <v>9.9</v>
      </c>
      <c r="C44" s="3">
        <v>2.3</v>
      </c>
      <c r="D44" s="3">
        <v>3.3</v>
      </c>
      <c r="E44" s="3">
        <v>22</v>
      </c>
      <c r="F44" s="3">
        <v>3.9</v>
      </c>
      <c r="G44" s="3">
        <v>8.2</v>
      </c>
      <c r="H44" s="3">
        <v>34.3</v>
      </c>
      <c r="I44" s="3">
        <v>16.2</v>
      </c>
      <c r="J44" s="3">
        <v>100</v>
      </c>
    </row>
    <row r="45" spans="1:10" ht="15.75" thickBot="1">
      <c r="A45" s="50" t="s">
        <v>115</v>
      </c>
      <c r="B45" s="3">
        <v>5.1</v>
      </c>
      <c r="C45" s="3">
        <v>10.1</v>
      </c>
      <c r="D45" s="3">
        <v>3</v>
      </c>
      <c r="E45" s="3">
        <v>2.6</v>
      </c>
      <c r="F45" s="3">
        <v>26.8</v>
      </c>
      <c r="G45" s="3">
        <v>6.1</v>
      </c>
      <c r="H45" s="3">
        <v>28.2</v>
      </c>
      <c r="I45" s="3">
        <v>18.2</v>
      </c>
      <c r="J45" s="3">
        <v>100</v>
      </c>
    </row>
    <row r="46" spans="1:10" ht="15">
      <c r="A46" s="59" t="s">
        <v>20</v>
      </c>
      <c r="B46" s="60"/>
      <c r="C46" s="60"/>
      <c r="D46" s="60"/>
      <c r="E46" s="60"/>
      <c r="F46" s="60"/>
      <c r="G46" s="60"/>
      <c r="H46" s="60"/>
      <c r="I46" s="60"/>
      <c r="J46" s="60"/>
    </row>
    <row r="47" spans="1:10" ht="15">
      <c r="A47" s="124" t="s">
        <v>5</v>
      </c>
      <c r="B47" s="124"/>
      <c r="C47" s="124"/>
      <c r="D47" s="58"/>
      <c r="E47" s="58"/>
      <c r="F47" s="58"/>
      <c r="G47" s="58"/>
      <c r="H47" s="58"/>
      <c r="I47" s="58"/>
      <c r="J47" s="58"/>
    </row>
    <row r="48" spans="1:10" ht="15">
      <c r="A48" s="100" t="s">
        <v>154</v>
      </c>
      <c r="B48" s="100"/>
      <c r="C48" s="100"/>
      <c r="D48" s="101"/>
      <c r="E48" s="101"/>
      <c r="F48" s="101"/>
      <c r="G48" s="101"/>
      <c r="H48" s="101"/>
      <c r="I48" s="101"/>
      <c r="J48" s="101"/>
    </row>
  </sheetData>
  <sheetProtection/>
  <mergeCells count="9">
    <mergeCell ref="B3:H3"/>
    <mergeCell ref="A3:A5"/>
    <mergeCell ref="A47:C47"/>
    <mergeCell ref="A48:J48"/>
    <mergeCell ref="B4:D4"/>
    <mergeCell ref="E4:G4"/>
    <mergeCell ref="H4:H5"/>
    <mergeCell ref="I3:I5"/>
    <mergeCell ref="J3:J5"/>
  </mergeCells>
  <printOptions/>
  <pageMargins left="0.7" right="0.7" top="0.75" bottom="0.75" header="0.3" footer="0.3"/>
  <pageSetup fitToWidth="0" fitToHeight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N16" sqref="N16"/>
    </sheetView>
  </sheetViews>
  <sheetFormatPr defaultColWidth="11.421875" defaultRowHeight="15"/>
  <cols>
    <col min="1" max="1" width="17.421875" style="0" customWidth="1"/>
    <col min="10" max="10" width="13.57421875" style="0" customWidth="1"/>
  </cols>
  <sheetData>
    <row r="1" ht="15">
      <c r="A1" s="27" t="s">
        <v>165</v>
      </c>
    </row>
    <row r="3" spans="2:12" ht="15">
      <c r="B3" s="120" t="s">
        <v>134</v>
      </c>
      <c r="C3" s="121"/>
      <c r="D3" s="121"/>
      <c r="E3" s="121"/>
      <c r="F3" s="121"/>
      <c r="G3" s="121"/>
      <c r="H3" s="121"/>
      <c r="I3" s="121"/>
      <c r="J3" s="122"/>
      <c r="K3" s="126" t="s">
        <v>17</v>
      </c>
      <c r="L3" s="127" t="s">
        <v>8</v>
      </c>
    </row>
    <row r="4" spans="2:12" ht="15">
      <c r="B4" s="108" t="s">
        <v>104</v>
      </c>
      <c r="C4" s="108"/>
      <c r="D4" s="108"/>
      <c r="E4" s="108"/>
      <c r="F4" s="108" t="s">
        <v>105</v>
      </c>
      <c r="G4" s="108"/>
      <c r="H4" s="108"/>
      <c r="I4" s="108"/>
      <c r="J4" s="125" t="s">
        <v>123</v>
      </c>
      <c r="K4" s="101"/>
      <c r="L4" s="128"/>
    </row>
    <row r="5" spans="2:12" ht="22.5">
      <c r="B5" s="70" t="s">
        <v>110</v>
      </c>
      <c r="C5" s="70" t="s">
        <v>111</v>
      </c>
      <c r="D5" s="70" t="s">
        <v>112</v>
      </c>
      <c r="E5" s="70" t="s">
        <v>28</v>
      </c>
      <c r="F5" s="70" t="s">
        <v>137</v>
      </c>
      <c r="G5" s="70" t="s">
        <v>136</v>
      </c>
      <c r="H5" s="70" t="s">
        <v>113</v>
      </c>
      <c r="I5" s="70" t="s">
        <v>28</v>
      </c>
      <c r="J5" s="125"/>
      <c r="K5" s="101"/>
      <c r="L5" s="128"/>
    </row>
    <row r="6" ht="15">
      <c r="A6" s="78" t="s">
        <v>140</v>
      </c>
    </row>
    <row r="7" spans="1:12" ht="15">
      <c r="A7" s="61">
        <v>2016</v>
      </c>
      <c r="B7" s="91">
        <v>9142</v>
      </c>
      <c r="C7" s="85">
        <v>9503</v>
      </c>
      <c r="D7" s="85">
        <v>3976</v>
      </c>
      <c r="E7" s="85">
        <v>22621</v>
      </c>
      <c r="F7" s="85">
        <v>12483</v>
      </c>
      <c r="G7" s="85">
        <v>24600</v>
      </c>
      <c r="H7" s="85">
        <v>9170</v>
      </c>
      <c r="I7" s="85">
        <v>46253</v>
      </c>
      <c r="J7" s="85">
        <v>37368</v>
      </c>
      <c r="K7" s="85">
        <v>27248</v>
      </c>
      <c r="L7" s="92">
        <v>133490</v>
      </c>
    </row>
    <row r="8" spans="1:12" ht="15">
      <c r="A8" s="83" t="s">
        <v>147</v>
      </c>
      <c r="B8" s="93">
        <v>5614</v>
      </c>
      <c r="C8" s="84">
        <v>5430</v>
      </c>
      <c r="D8" s="84">
        <v>1952</v>
      </c>
      <c r="E8" s="84">
        <v>12996</v>
      </c>
      <c r="F8" s="84">
        <v>10479</v>
      </c>
      <c r="G8" s="84">
        <v>17476</v>
      </c>
      <c r="H8" s="84">
        <v>6532</v>
      </c>
      <c r="I8" s="84">
        <v>34487</v>
      </c>
      <c r="J8" s="84">
        <v>26672</v>
      </c>
      <c r="K8" s="84">
        <v>15042</v>
      </c>
      <c r="L8" s="84">
        <v>89197</v>
      </c>
    </row>
    <row r="9" spans="1:12" ht="15">
      <c r="A9" s="83" t="s">
        <v>148</v>
      </c>
      <c r="B9" s="93">
        <v>3528</v>
      </c>
      <c r="C9" s="84">
        <v>4073</v>
      </c>
      <c r="D9" s="84">
        <v>2024</v>
      </c>
      <c r="E9" s="84">
        <v>9625</v>
      </c>
      <c r="F9" s="84">
        <v>2004</v>
      </c>
      <c r="G9" s="84">
        <v>7124</v>
      </c>
      <c r="H9" s="84">
        <v>2638</v>
      </c>
      <c r="I9" s="84">
        <v>11766</v>
      </c>
      <c r="J9" s="84">
        <v>10696</v>
      </c>
      <c r="K9" s="84">
        <v>12206</v>
      </c>
      <c r="L9" s="84">
        <v>44293</v>
      </c>
    </row>
    <row r="10" spans="1:12" ht="15">
      <c r="A10" s="79">
        <v>2017</v>
      </c>
      <c r="B10" s="91">
        <v>9080</v>
      </c>
      <c r="C10" s="85">
        <v>9941</v>
      </c>
      <c r="D10" s="85">
        <v>4115</v>
      </c>
      <c r="E10" s="85">
        <v>23136</v>
      </c>
      <c r="F10" s="85">
        <v>12453</v>
      </c>
      <c r="G10" s="85">
        <v>25263</v>
      </c>
      <c r="H10" s="85">
        <v>9090</v>
      </c>
      <c r="I10" s="85">
        <v>46806</v>
      </c>
      <c r="J10" s="85">
        <v>40551</v>
      </c>
      <c r="K10" s="85">
        <v>23560</v>
      </c>
      <c r="L10" s="92">
        <v>134053</v>
      </c>
    </row>
    <row r="11" spans="1:12" ht="15">
      <c r="A11" s="83" t="s">
        <v>147</v>
      </c>
      <c r="B11" s="93">
        <v>5844</v>
      </c>
      <c r="C11" s="84">
        <v>5663</v>
      </c>
      <c r="D11" s="84">
        <v>1963</v>
      </c>
      <c r="E11" s="84">
        <v>13470</v>
      </c>
      <c r="F11" s="84">
        <v>10508</v>
      </c>
      <c r="G11" s="84">
        <v>18169</v>
      </c>
      <c r="H11" s="84">
        <v>6480</v>
      </c>
      <c r="I11" s="84">
        <v>35157</v>
      </c>
      <c r="J11" s="84">
        <v>27704</v>
      </c>
      <c r="K11" s="84">
        <v>13729</v>
      </c>
      <c r="L11" s="84">
        <v>90060</v>
      </c>
    </row>
    <row r="12" spans="1:12" ht="15">
      <c r="A12" s="83" t="s">
        <v>148</v>
      </c>
      <c r="B12" s="93">
        <v>3236</v>
      </c>
      <c r="C12" s="84">
        <v>4278</v>
      </c>
      <c r="D12" s="84">
        <v>2152</v>
      </c>
      <c r="E12" s="84">
        <v>9666</v>
      </c>
      <c r="F12" s="84">
        <v>1945</v>
      </c>
      <c r="G12" s="84">
        <v>7094</v>
      </c>
      <c r="H12" s="84">
        <v>2610</v>
      </c>
      <c r="I12" s="84">
        <v>11649</v>
      </c>
      <c r="J12" s="84">
        <v>12847</v>
      </c>
      <c r="K12" s="84">
        <v>9831</v>
      </c>
      <c r="L12" s="84">
        <v>43993</v>
      </c>
    </row>
    <row r="13" spans="1:12" ht="15">
      <c r="A13" s="80" t="s">
        <v>141</v>
      </c>
      <c r="B13" s="86">
        <f aca="true" t="shared" si="0" ref="B13:L13">((B10-B7)/B7)</f>
        <v>-0.006781885801793918</v>
      </c>
      <c r="C13" s="86">
        <f t="shared" si="0"/>
        <v>0.046090708197411345</v>
      </c>
      <c r="D13" s="86">
        <f t="shared" si="0"/>
        <v>0.03495975855130785</v>
      </c>
      <c r="E13" s="86">
        <f t="shared" si="0"/>
        <v>0.02276645594801291</v>
      </c>
      <c r="F13" s="86">
        <f t="shared" si="0"/>
        <v>-0.002403268445085316</v>
      </c>
      <c r="G13" s="86">
        <f t="shared" si="0"/>
        <v>0.02695121951219512</v>
      </c>
      <c r="H13" s="86">
        <f t="shared" si="0"/>
        <v>-0.008724100327153763</v>
      </c>
      <c r="I13" s="86">
        <f t="shared" si="0"/>
        <v>0.01195598123364971</v>
      </c>
      <c r="J13" s="86">
        <f t="shared" si="0"/>
        <v>0.08517983301220296</v>
      </c>
      <c r="K13" s="86">
        <f t="shared" si="0"/>
        <v>-0.1353493834409865</v>
      </c>
      <c r="L13" s="86">
        <f t="shared" si="0"/>
        <v>0.004217544385347217</v>
      </c>
    </row>
    <row r="14" spans="1:12" ht="15">
      <c r="A14" s="83" t="s">
        <v>147</v>
      </c>
      <c r="B14" s="89">
        <f aca="true" t="shared" si="1" ref="B14:L14">((B11-B8)/B8)</f>
        <v>0.04096900605628785</v>
      </c>
      <c r="C14" s="89">
        <f t="shared" si="1"/>
        <v>0.0429097605893186</v>
      </c>
      <c r="D14" s="89">
        <f t="shared" si="1"/>
        <v>0.0056352459016393444</v>
      </c>
      <c r="E14" s="89">
        <f t="shared" si="1"/>
        <v>0.03647276084949215</v>
      </c>
      <c r="F14" s="89">
        <f t="shared" si="1"/>
        <v>0.0027674396411871364</v>
      </c>
      <c r="G14" s="89">
        <f t="shared" si="1"/>
        <v>0.039654383154039824</v>
      </c>
      <c r="H14" s="89">
        <f t="shared" si="1"/>
        <v>-0.007960808328230252</v>
      </c>
      <c r="I14" s="89">
        <f t="shared" si="1"/>
        <v>0.01942761040392032</v>
      </c>
      <c r="J14" s="89">
        <f t="shared" si="1"/>
        <v>0.03869226154769046</v>
      </c>
      <c r="K14" s="89">
        <f t="shared" si="1"/>
        <v>-0.08728892434516687</v>
      </c>
      <c r="L14" s="89">
        <f t="shared" si="1"/>
        <v>0.009675213291926858</v>
      </c>
    </row>
    <row r="15" spans="1:12" ht="15">
      <c r="A15" s="83" t="s">
        <v>148</v>
      </c>
      <c r="B15" s="89">
        <f aca="true" t="shared" si="2" ref="B15:L15">((B12-B9)/B9)</f>
        <v>-0.08276643990929705</v>
      </c>
      <c r="C15" s="89">
        <f t="shared" si="2"/>
        <v>0.05033145101890498</v>
      </c>
      <c r="D15" s="89">
        <f t="shared" si="2"/>
        <v>0.06324110671936758</v>
      </c>
      <c r="E15" s="89">
        <f t="shared" si="2"/>
        <v>0.004259740259740259</v>
      </c>
      <c r="F15" s="89">
        <f t="shared" si="2"/>
        <v>-0.02944111776447106</v>
      </c>
      <c r="G15" s="89">
        <f t="shared" si="2"/>
        <v>-0.004211117349803481</v>
      </c>
      <c r="H15" s="89">
        <f t="shared" si="2"/>
        <v>-0.01061410159211524</v>
      </c>
      <c r="I15" s="89">
        <f t="shared" si="2"/>
        <v>-0.009943906170321265</v>
      </c>
      <c r="J15" s="89">
        <f t="shared" si="2"/>
        <v>0.20110321615557217</v>
      </c>
      <c r="K15" s="89">
        <f t="shared" si="2"/>
        <v>-0.1945764378174668</v>
      </c>
      <c r="L15" s="89">
        <f t="shared" si="2"/>
        <v>-0.006773079267604362</v>
      </c>
    </row>
    <row r="16" spans="2:12" ht="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 ht="15">
      <c r="A17" s="78" t="s">
        <v>142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1:12" ht="15">
      <c r="A18" s="61">
        <v>2016</v>
      </c>
      <c r="B18" s="94">
        <f aca="true" t="shared" si="3" ref="B18:L18">B7/$L$7</f>
        <v>0.06848453067645517</v>
      </c>
      <c r="C18" s="94">
        <f t="shared" si="3"/>
        <v>0.0711888530976103</v>
      </c>
      <c r="D18" s="94">
        <f t="shared" si="3"/>
        <v>0.029785002621919243</v>
      </c>
      <c r="E18" s="94">
        <f t="shared" si="3"/>
        <v>0.1694583863959847</v>
      </c>
      <c r="F18" s="94">
        <f t="shared" si="3"/>
        <v>0.09351262266836467</v>
      </c>
      <c r="G18" s="94">
        <f t="shared" si="3"/>
        <v>0.18428346692636152</v>
      </c>
      <c r="H18" s="94">
        <f t="shared" si="3"/>
        <v>0.06869428421604615</v>
      </c>
      <c r="I18" s="94">
        <f t="shared" si="3"/>
        <v>0.34649037381077236</v>
      </c>
      <c r="J18" s="94">
        <f t="shared" si="3"/>
        <v>0.2799310809798487</v>
      </c>
      <c r="K18" s="94">
        <f t="shared" si="3"/>
        <v>0.20412015881339426</v>
      </c>
      <c r="L18" s="88">
        <f t="shared" si="3"/>
        <v>1</v>
      </c>
    </row>
    <row r="19" spans="1:12" ht="15">
      <c r="A19" s="83" t="s">
        <v>147</v>
      </c>
      <c r="B19" s="89">
        <f aca="true" t="shared" si="4" ref="B19:L19">B8/$L$8</f>
        <v>0.06293933652477102</v>
      </c>
      <c r="C19" s="89">
        <f t="shared" si="4"/>
        <v>0.060876486877361344</v>
      </c>
      <c r="D19" s="89">
        <f t="shared" si="4"/>
        <v>0.021884144085563415</v>
      </c>
      <c r="E19" s="89">
        <f t="shared" si="4"/>
        <v>0.1456999674876958</v>
      </c>
      <c r="F19" s="89">
        <f t="shared" si="4"/>
        <v>0.11748152964785812</v>
      </c>
      <c r="G19" s="89">
        <f t="shared" si="4"/>
        <v>0.1959258719463659</v>
      </c>
      <c r="H19" s="89">
        <f t="shared" si="4"/>
        <v>0.07323116248304315</v>
      </c>
      <c r="I19" s="89">
        <f t="shared" si="4"/>
        <v>0.38663856407726716</v>
      </c>
      <c r="J19" s="89">
        <f t="shared" si="4"/>
        <v>0.2990235097592968</v>
      </c>
      <c r="K19" s="89">
        <f t="shared" si="4"/>
        <v>0.16863795867574022</v>
      </c>
      <c r="L19" s="89">
        <f t="shared" si="4"/>
        <v>1</v>
      </c>
    </row>
    <row r="20" spans="1:12" ht="15">
      <c r="A20" s="83" t="s">
        <v>148</v>
      </c>
      <c r="B20" s="89">
        <f aca="true" t="shared" si="5" ref="B20:L20">B9/$L$9</f>
        <v>0.0796514121870273</v>
      </c>
      <c r="C20" s="89">
        <f t="shared" si="5"/>
        <v>0.09195583952317522</v>
      </c>
      <c r="D20" s="89">
        <f t="shared" si="5"/>
        <v>0.045695708125437426</v>
      </c>
      <c r="E20" s="89">
        <f t="shared" si="5"/>
        <v>0.21730295983563994</v>
      </c>
      <c r="F20" s="89">
        <f t="shared" si="5"/>
        <v>0.04524416950759714</v>
      </c>
      <c r="G20" s="89">
        <f t="shared" si="5"/>
        <v>0.16083805567471157</v>
      </c>
      <c r="H20" s="89">
        <f t="shared" si="5"/>
        <v>0.05955794369313436</v>
      </c>
      <c r="I20" s="89">
        <f t="shared" si="5"/>
        <v>0.26564016887544306</v>
      </c>
      <c r="J20" s="89">
        <f t="shared" si="5"/>
        <v>0.24148285282098753</v>
      </c>
      <c r="K20" s="89">
        <f t="shared" si="5"/>
        <v>0.27557401846792945</v>
      </c>
      <c r="L20" s="89">
        <f t="shared" si="5"/>
        <v>1</v>
      </c>
    </row>
    <row r="21" spans="1:12" ht="15">
      <c r="A21" s="80">
        <v>2017</v>
      </c>
      <c r="B21" s="94">
        <f aca="true" t="shared" si="6" ref="B21:L21">B10/$L$10</f>
        <v>0.06773440355680216</v>
      </c>
      <c r="C21" s="94">
        <f t="shared" si="6"/>
        <v>0.07415723631697911</v>
      </c>
      <c r="D21" s="94">
        <f t="shared" si="6"/>
        <v>0.030696813946722565</v>
      </c>
      <c r="E21" s="94">
        <f t="shared" si="6"/>
        <v>0.17258845382050383</v>
      </c>
      <c r="F21" s="94">
        <f t="shared" si="6"/>
        <v>0.09289609333621776</v>
      </c>
      <c r="G21" s="94">
        <f t="shared" si="6"/>
        <v>0.1884553124510455</v>
      </c>
      <c r="H21" s="94">
        <f t="shared" si="6"/>
        <v>0.06780900091754753</v>
      </c>
      <c r="I21" s="94">
        <f t="shared" si="6"/>
        <v>0.3491604067048108</v>
      </c>
      <c r="J21" s="94">
        <f t="shared" si="6"/>
        <v>0.30249975755857755</v>
      </c>
      <c r="K21" s="94">
        <f t="shared" si="6"/>
        <v>0.1757513819161078</v>
      </c>
      <c r="L21" s="88">
        <f t="shared" si="6"/>
        <v>1</v>
      </c>
    </row>
    <row r="22" spans="1:12" ht="15">
      <c r="A22" s="83" t="s">
        <v>147</v>
      </c>
      <c r="B22" s="89">
        <f aca="true" t="shared" si="7" ref="B22:L22">B11/$L$11</f>
        <v>0.06489007328447702</v>
      </c>
      <c r="C22" s="89">
        <f t="shared" si="7"/>
        <v>0.06288030202087497</v>
      </c>
      <c r="D22" s="89">
        <f t="shared" si="7"/>
        <v>0.021796580057739285</v>
      </c>
      <c r="E22" s="89">
        <f t="shared" si="7"/>
        <v>0.14956695536309128</v>
      </c>
      <c r="F22" s="89">
        <f t="shared" si="7"/>
        <v>0.11667777037530536</v>
      </c>
      <c r="G22" s="89">
        <f t="shared" si="7"/>
        <v>0.20174328225627358</v>
      </c>
      <c r="H22" s="89">
        <f t="shared" si="7"/>
        <v>0.07195203197868089</v>
      </c>
      <c r="I22" s="89">
        <f t="shared" si="7"/>
        <v>0.3903730846102598</v>
      </c>
      <c r="J22" s="89">
        <f t="shared" si="7"/>
        <v>0.3076171441261381</v>
      </c>
      <c r="K22" s="89">
        <f t="shared" si="7"/>
        <v>0.15244281590051076</v>
      </c>
      <c r="L22" s="89">
        <f t="shared" si="7"/>
        <v>1</v>
      </c>
    </row>
    <row r="23" spans="1:12" ht="15">
      <c r="A23" s="83" t="s">
        <v>148</v>
      </c>
      <c r="B23" s="89">
        <f aca="true" t="shared" si="8" ref="B23:L23">B12/$L$12</f>
        <v>0.07355715682040324</v>
      </c>
      <c r="C23" s="89">
        <f t="shared" si="8"/>
        <v>0.09724274316368513</v>
      </c>
      <c r="D23" s="89">
        <f t="shared" si="8"/>
        <v>0.04891687313890846</v>
      </c>
      <c r="E23" s="89">
        <f t="shared" si="8"/>
        <v>0.21971677312299684</v>
      </c>
      <c r="F23" s="89">
        <f t="shared" si="8"/>
        <v>0.044211579114859186</v>
      </c>
      <c r="G23" s="89">
        <f t="shared" si="8"/>
        <v>0.1612529266019594</v>
      </c>
      <c r="H23" s="89">
        <f t="shared" si="8"/>
        <v>0.05932762030323006</v>
      </c>
      <c r="I23" s="89">
        <f t="shared" si="8"/>
        <v>0.26479212602004865</v>
      </c>
      <c r="J23" s="89">
        <f t="shared" si="8"/>
        <v>0.2920237310481213</v>
      </c>
      <c r="K23" s="89">
        <f t="shared" si="8"/>
        <v>0.22346736980883322</v>
      </c>
      <c r="L23" s="89">
        <f t="shared" si="8"/>
        <v>1</v>
      </c>
    </row>
    <row r="24" spans="1:12" ht="15">
      <c r="A24" s="80" t="s">
        <v>143</v>
      </c>
      <c r="B24" s="95">
        <f aca="true" t="shared" si="9" ref="B24:K26">(B21-B18)*100</f>
        <v>-0.07501271196530129</v>
      </c>
      <c r="C24" s="95">
        <f t="shared" si="9"/>
        <v>0.2968383219368806</v>
      </c>
      <c r="D24" s="95">
        <f t="shared" si="9"/>
        <v>0.09118113248033216</v>
      </c>
      <c r="E24" s="95">
        <f t="shared" si="9"/>
        <v>0.31300674245191284</v>
      </c>
      <c r="F24" s="95">
        <f t="shared" si="9"/>
        <v>-0.061652933214691175</v>
      </c>
      <c r="G24" s="95">
        <f t="shared" si="9"/>
        <v>0.41718455246839703</v>
      </c>
      <c r="H24" s="95">
        <f t="shared" si="9"/>
        <v>-0.08852832984986153</v>
      </c>
      <c r="I24" s="95">
        <f t="shared" si="9"/>
        <v>0.2670032894038443</v>
      </c>
      <c r="J24" s="95">
        <f t="shared" si="9"/>
        <v>2.2568676578728852</v>
      </c>
      <c r="K24" s="95">
        <f t="shared" si="9"/>
        <v>-2.836877689728645</v>
      </c>
      <c r="L24" s="88"/>
    </row>
    <row r="25" spans="1:12" ht="15">
      <c r="A25" s="83" t="s">
        <v>147</v>
      </c>
      <c r="B25" s="96">
        <f t="shared" si="9"/>
        <v>0.1950736759706001</v>
      </c>
      <c r="C25" s="96">
        <f t="shared" si="9"/>
        <v>0.20038151435136237</v>
      </c>
      <c r="D25" s="96">
        <f t="shared" si="9"/>
        <v>-0.00875640278241302</v>
      </c>
      <c r="E25" s="96">
        <f t="shared" si="9"/>
        <v>0.38669878753954945</v>
      </c>
      <c r="F25" s="96">
        <f t="shared" si="9"/>
        <v>-0.08037592725527593</v>
      </c>
      <c r="G25" s="96">
        <f t="shared" si="9"/>
        <v>0.5817410309907678</v>
      </c>
      <c r="H25" s="96">
        <f t="shared" si="9"/>
        <v>-0.12791305043622636</v>
      </c>
      <c r="I25" s="96">
        <f t="shared" si="9"/>
        <v>0.3734520532992669</v>
      </c>
      <c r="J25" s="96">
        <f t="shared" si="9"/>
        <v>0.8593634366841296</v>
      </c>
      <c r="K25" s="96">
        <f t="shared" si="9"/>
        <v>-1.619514277522946</v>
      </c>
      <c r="L25" s="97"/>
    </row>
    <row r="26" spans="1:12" ht="15">
      <c r="A26" s="83" t="s">
        <v>148</v>
      </c>
      <c r="B26" s="96">
        <f t="shared" si="9"/>
        <v>-0.6094255366624057</v>
      </c>
      <c r="C26" s="96">
        <f t="shared" si="9"/>
        <v>0.5286903640509905</v>
      </c>
      <c r="D26" s="96">
        <f t="shared" si="9"/>
        <v>0.32211650134710346</v>
      </c>
      <c r="E26" s="96">
        <f t="shared" si="9"/>
        <v>0.2413813287356903</v>
      </c>
      <c r="F26" s="96">
        <f t="shared" si="9"/>
        <v>-0.10325903927379532</v>
      </c>
      <c r="G26" s="96">
        <f t="shared" si="9"/>
        <v>0.04148709272478179</v>
      </c>
      <c r="H26" s="96">
        <f t="shared" si="9"/>
        <v>-0.023032338990430085</v>
      </c>
      <c r="I26" s="96">
        <f t="shared" si="9"/>
        <v>-0.08480428553944153</v>
      </c>
      <c r="J26" s="96">
        <f t="shared" si="9"/>
        <v>5.0540878227133765</v>
      </c>
      <c r="K26" s="96">
        <f t="shared" si="9"/>
        <v>-5.210664865909623</v>
      </c>
      <c r="L26" s="97"/>
    </row>
    <row r="27" ht="15.75" thickBot="1"/>
    <row r="28" spans="1:12" ht="15">
      <c r="A28" s="59" t="s">
        <v>20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0" ht="15">
      <c r="A29" s="124" t="s">
        <v>5</v>
      </c>
      <c r="B29" s="124"/>
      <c r="C29" s="124"/>
      <c r="D29" s="58"/>
      <c r="E29" s="58"/>
      <c r="F29" s="58"/>
      <c r="G29" s="58"/>
      <c r="H29" s="58"/>
      <c r="I29" s="58"/>
      <c r="J29" s="58"/>
    </row>
    <row r="30" spans="1:10" ht="15">
      <c r="A30" s="100" t="s">
        <v>154</v>
      </c>
      <c r="B30" s="100"/>
      <c r="C30" s="100"/>
      <c r="D30" s="101"/>
      <c r="E30" s="101"/>
      <c r="F30" s="101"/>
      <c r="G30" s="101"/>
      <c r="H30" s="101"/>
      <c r="I30" s="101"/>
      <c r="J30" s="101"/>
    </row>
    <row r="32" ht="15">
      <c r="J32" s="81"/>
    </row>
  </sheetData>
  <sheetProtection/>
  <mergeCells count="8">
    <mergeCell ref="A29:C29"/>
    <mergeCell ref="A30:J30"/>
    <mergeCell ref="B3:J3"/>
    <mergeCell ref="K3:K5"/>
    <mergeCell ref="L3:L5"/>
    <mergeCell ref="B4:E4"/>
    <mergeCell ref="F4:I4"/>
    <mergeCell ref="J4:J5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centrale</dc:creator>
  <cp:keywords/>
  <dc:description/>
  <cp:lastModifiedBy>Administration centrale</cp:lastModifiedBy>
  <cp:lastPrinted>2017-11-30T09:12:47Z</cp:lastPrinted>
  <dcterms:created xsi:type="dcterms:W3CDTF">2016-03-11T15:56:45Z</dcterms:created>
  <dcterms:modified xsi:type="dcterms:W3CDTF">2017-12-05T08:45:05Z</dcterms:modified>
  <cp:category/>
  <cp:version/>
  <cp:contentType/>
  <cp:contentStatus/>
</cp:coreProperties>
</file>